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omments12.xml" ContentType="application/vnd.openxmlformats-officedocument.spreadsheetml.comments+xml"/>
  <Default Extension="vml" ContentType="application/vnd.openxmlformats-officedocument.vmlDrawing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omments22.xml" ContentType="application/vnd.openxmlformats-officedocument.spreadsheetml.comments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comments27.xml" ContentType="application/vnd.openxmlformats-officedocument.spreadsheetml.comments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2022-23 complete perfect attainment\BA PART I 2022-23\"/>
    </mc:Choice>
  </mc:AlternateContent>
  <bookViews>
    <workbookView xWindow="0" yWindow="0" windowWidth="5895" windowHeight="3300" tabRatio="868" activeTab="2"/>
  </bookViews>
  <sheets>
    <sheet name=" PAPER 1" sheetId="6" r:id="rId3"/>
    <sheet name=" PAPER 2" sheetId="25" r:id="rId4"/>
    <sheet name="CO (All Subjects)" sheetId="2" r:id="rId5"/>
    <sheet name="CO-PO Mapping" sheetId="3" r:id="rId6"/>
    <sheet name="Final Attainment" sheetId="5" r:id="rId7"/>
    <sheet name="1" sheetId="26" r:id="rId8"/>
    <sheet name="2" sheetId="27" r:id="rId9"/>
    <sheet name="CO (2)" sheetId="28" r:id="rId10"/>
    <sheet name="CO-PO Mapping (2)" sheetId="29" r:id="rId11"/>
    <sheet name="Final Attainment (2)" sheetId="30" r:id="rId12"/>
    <sheet name="paper 1" sheetId="31" r:id="rId13"/>
    <sheet name=" PAPER 2 (2)" sheetId="32" r:id="rId14"/>
    <sheet name="CO (3)" sheetId="33" r:id="rId15"/>
    <sheet name="CO-PO Mapping (3)" sheetId="34" r:id="rId16"/>
    <sheet name="Final Attainment (3)" sheetId="35" r:id="rId17"/>
    <sheet name=" PAPER 1 (2)" sheetId="36" r:id="rId18"/>
    <sheet name="PAPER 2" sheetId="37" r:id="rId19"/>
    <sheet name="CO (4)" sheetId="38" r:id="rId20"/>
    <sheet name="CO-PO Mapping (4)" sheetId="39" r:id="rId21"/>
    <sheet name="Final Attainment (4)" sheetId="40" r:id="rId22"/>
    <sheet name="PAPER 1 (2)" sheetId="41" r:id="rId23"/>
    <sheet name="PAPER 2 (2)" sheetId="42" r:id="rId24"/>
    <sheet name="CO (5)" sheetId="43" r:id="rId25"/>
    <sheet name="CO-PO Mapping (5)" sheetId="44" r:id="rId26"/>
    <sheet name="Final Attainment (5)" sheetId="45" r:id="rId27"/>
    <sheet name="PAPER 1 (3)" sheetId="46" r:id="rId28"/>
    <sheet name="PAPER 2 (3)" sheetId="47" r:id="rId29"/>
    <sheet name="CO (6)" sheetId="48" r:id="rId30"/>
    <sheet name="CO-PO Mapping (6)" sheetId="49" r:id="rId31"/>
    <sheet name="Final Attainment (6)" sheetId="50" r:id="rId32"/>
    <sheet name="1 (2)" sheetId="51" r:id="rId33"/>
    <sheet name="2 (2)" sheetId="52" r:id="rId34"/>
    <sheet name="CO (7)" sheetId="53" r:id="rId35"/>
    <sheet name="CO-PO Mapping (7)" sheetId="54" r:id="rId36"/>
    <sheet name="Final Attainment (7)" sheetId="55" r:id="rId37"/>
    <sheet name="1 (3)" sheetId="56" r:id="rId38"/>
    <sheet name="2 (3)" sheetId="57" r:id="rId39"/>
    <sheet name="CO (8)" sheetId="58" r:id="rId40"/>
    <sheet name="CO-PO Mapping (8)" sheetId="59" r:id="rId41"/>
    <sheet name="Final Attainment (8)" sheetId="60" r:id="rId42"/>
    <sheet name="PAPER 1 (4)" sheetId="61" r:id="rId43"/>
    <sheet name="PAPER 2 (4)" sheetId="62" r:id="rId44"/>
    <sheet name="CO (9)" sheetId="63" r:id="rId45"/>
    <sheet name="CO-PO Mapping (9)" sheetId="64" r:id="rId46"/>
    <sheet name="Final Attainment (9)" sheetId="65" r:id="rId47"/>
  </sheets>
  <definedNames>
    <definedName name="_xlnm._FilterDatabase" localSheetId="25" hidden="1">'PAPER 1 (3)'!$Y$1:$Y$340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42" l="1"/>
</calcChain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tc={781B9D8A-024A-4C4B-921E-F86E86189711}</author>
    <author>tc={4566C31B-8C52-450F-ADEE-38BC3EB9A27F}</author>
  </authors>
  <commentList>
    <comment ref="I155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155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tc={781B9D8A-024A-4C4B-921E-F86E86189711}</author>
    <author>tc={4566C31B-8C52-450F-ADEE-38BC3EB9A27F}</author>
  </authors>
  <commentList>
    <comment ref="I155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155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tc={781B9D8A-024A-4C4B-921E-F86E86189711}</author>
    <author>tc={4566C31B-8C52-450F-ADEE-38BC3EB9A27F}</author>
  </authors>
  <commentList>
    <comment ref="I155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Internal Marks are doubled</t>
        </r>
      </text>
    </comment>
    <comment ref="P155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Sum of Internal &amp; External Marks</t>
        </r>
      </text>
    </comment>
  </commentList>
</comments>
</file>

<file path=xl/sharedStrings.xml><?xml version="1.0" encoding="utf-8"?>
<sst xmlns="http://schemas.openxmlformats.org/spreadsheetml/2006/main" count="4970" uniqueCount="562">
  <si>
    <t>S.No.</t>
  </si>
  <si>
    <t>University Roll No.</t>
  </si>
  <si>
    <t>Students Name</t>
  </si>
  <si>
    <t>CO2</t>
  </si>
  <si>
    <t>CO3</t>
  </si>
  <si>
    <t>CO4</t>
  </si>
  <si>
    <t>CO5</t>
  </si>
  <si>
    <t>Name of Subject</t>
  </si>
  <si>
    <t>CO3 (20)</t>
  </si>
  <si>
    <t>CO1 (20)</t>
  </si>
  <si>
    <t>Total (100)</t>
  </si>
  <si>
    <t>Pre University Marks (100)</t>
  </si>
  <si>
    <t>CO1</t>
  </si>
  <si>
    <t>PUM+IM</t>
  </si>
  <si>
    <t>20% of PUM &amp; IM</t>
  </si>
  <si>
    <t>Total Internal Mraks</t>
  </si>
  <si>
    <t>No of students attended</t>
  </si>
  <si>
    <t>Maximum marks co wise</t>
  </si>
  <si>
    <t>No of students above threshold</t>
  </si>
  <si>
    <t>Level</t>
  </si>
  <si>
    <t xml:space="preserve">Attainment </t>
  </si>
  <si>
    <r>
      <rPr>
        <sz val="12"/>
        <color rgb="FF3A2D3B"/>
        <rFont val="Times New Roman"/>
        <family val="1"/>
      </rPr>
      <t>RUB</t>
    </r>
    <r>
      <rPr>
        <sz val="12"/>
        <color rgb="FF4D4856"/>
        <rFont val="Times New Roman"/>
        <family val="1"/>
      </rPr>
      <t>RICS</t>
    </r>
  </si>
  <si>
    <t>Final CO Attainment (80% of University Level + 20% of Internal Level )</t>
  </si>
  <si>
    <t>CO Attainment (Target&gt;60%) </t>
  </si>
  <si>
    <t>S. No.</t>
  </si>
  <si>
    <t>Sem</t>
  </si>
  <si>
    <t>Semester-I</t>
  </si>
  <si>
    <t>Code</t>
  </si>
  <si>
    <t>Course Name</t>
  </si>
  <si>
    <t>CO-1</t>
  </si>
  <si>
    <t>CO-2</t>
  </si>
  <si>
    <t>CO-3</t>
  </si>
  <si>
    <t>CO-4</t>
  </si>
  <si>
    <t>CO-5</t>
  </si>
  <si>
    <t>Average</t>
  </si>
  <si>
    <t>CO's Number.</t>
  </si>
  <si>
    <t>CO Attainments</t>
  </si>
  <si>
    <t>COURSE OBJECTIVE</t>
  </si>
  <si>
    <t>PROGRAM OUTCOME</t>
  </si>
  <si>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</si>
  <si>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</si>
  <si>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</si>
  <si>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</si>
  <si>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</si>
  <si>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</si>
  <si>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</si>
  <si>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</si>
  <si>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</si>
  <si>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</si>
  <si>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PSO-1</t>
  </si>
  <si>
    <t>PSO-2</t>
  </si>
  <si>
    <t>I</t>
  </si>
  <si>
    <t>II</t>
  </si>
  <si>
    <t>III</t>
  </si>
  <si>
    <t>IV</t>
  </si>
  <si>
    <t>V</t>
  </si>
  <si>
    <t>AVG</t>
  </si>
  <si>
    <t>Note: Correlation levels 1, 2 or 3 as defined below:</t>
  </si>
  <si>
    <t>1: Slight (Low) 2: Moderate (Medium) 3: Substantial (High)</t>
  </si>
  <si>
    <t>All PO-CO Mapping Average (Session)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</si>
  <si>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</si>
  <si>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</si>
  <si>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</si>
  <si>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</si>
  <si>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</si>
  <si>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</si>
  <si>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</si>
  <si>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</si>
  <si>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</si>
  <si>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</si>
  <si>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 Target Lavel</t>
  </si>
  <si>
    <t>Target Level</t>
  </si>
  <si>
    <t>Attainment Level</t>
  </si>
  <si>
    <t>PSO 1</t>
  </si>
  <si>
    <t>PSO 2</t>
  </si>
  <si>
    <t>Average of Target</t>
  </si>
  <si>
    <t>Average of Attainment Level</t>
  </si>
  <si>
    <t>Average of Direct Attainment</t>
  </si>
  <si>
    <t>Overall Average</t>
  </si>
  <si>
    <t>Threshold 40</t>
  </si>
  <si>
    <r>
      <rPr>
        <sz val="12"/>
        <color rgb="FF666B85"/>
        <rFont val="Times New Roman"/>
        <family val="1"/>
      </rPr>
      <t xml:space="preserve">40%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3D6795"/>
        <rFont val="Times New Roman"/>
        <family val="1"/>
      </rPr>
      <t xml:space="preserve">I </t>
    </r>
    <r>
      <rPr>
        <sz val="12"/>
        <color rgb="FF4D4856"/>
        <rFont val="Times New Roman"/>
        <family val="1"/>
      </rPr>
      <t>(LOW</t>
    </r>
    <r>
      <rPr>
        <sz val="12"/>
        <color rgb="FF87878C"/>
        <rFont val="Times New Roman"/>
        <family val="1"/>
      </rPr>
      <t>)</t>
    </r>
  </si>
  <si>
    <r>
      <rPr>
        <sz val="12"/>
        <color rgb="FF66596B"/>
        <rFont val="Times New Roman"/>
        <family val="1"/>
      </rPr>
      <t>50</t>
    </r>
    <r>
      <rPr>
        <sz val="12"/>
        <color rgb="FF666B85"/>
        <rFont val="Times New Roman"/>
        <family val="1"/>
      </rPr>
      <t xml:space="preserve">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4D4856"/>
        <rFont val="Times New Roman"/>
        <family val="1"/>
      </rPr>
      <t xml:space="preserve">2 </t>
    </r>
    <r>
      <rPr>
        <sz val="12"/>
        <color rgb="FF3D6795"/>
        <rFont val="Times New Roman"/>
        <family val="1"/>
      </rPr>
      <t>(</t>
    </r>
    <r>
      <rPr>
        <sz val="12"/>
        <color rgb="FF66596B"/>
        <rFont val="Times New Roman"/>
        <family val="1"/>
      </rPr>
      <t>M</t>
    </r>
    <r>
      <rPr>
        <sz val="12"/>
        <color rgb="FF3A2D3B"/>
        <rFont val="Times New Roman"/>
        <family val="1"/>
      </rPr>
      <t>ED</t>
    </r>
    <r>
      <rPr>
        <sz val="12"/>
        <color rgb="FF66596B"/>
        <rFont val="Times New Roman"/>
        <family val="1"/>
      </rPr>
      <t>IUM</t>
    </r>
    <r>
      <rPr>
        <sz val="12"/>
        <color rgb="FF87878C"/>
        <rFont val="Times New Roman"/>
        <family val="1"/>
      </rPr>
      <t>)</t>
    </r>
  </si>
  <si>
    <r>
      <rPr>
        <sz val="12"/>
        <color rgb="FF66596B"/>
        <rFont val="Times New Roman"/>
        <family val="1"/>
      </rPr>
      <t>60</t>
    </r>
    <r>
      <rPr>
        <sz val="12"/>
        <color rgb="FF666B85"/>
        <rFont val="Times New Roman"/>
        <family val="1"/>
      </rPr>
      <t xml:space="preserve">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4D4856"/>
        <rFont val="Times New Roman"/>
        <family val="1"/>
      </rPr>
      <t>3 (HIGH)</t>
    </r>
  </si>
  <si>
    <t>Final University Marks (100)</t>
  </si>
  <si>
    <t>80% of FUM</t>
  </si>
  <si>
    <t>Name of the Subject</t>
  </si>
  <si>
    <t>CO2 (20)</t>
  </si>
  <si>
    <t>CO4 (20)</t>
  </si>
  <si>
    <t>CO5 (20)</t>
  </si>
  <si>
    <t>Internal Marks (30)</t>
  </si>
  <si>
    <t>CO1 (6)</t>
  </si>
  <si>
    <t>CO2 (6)</t>
  </si>
  <si>
    <t>CO3 (6)</t>
  </si>
  <si>
    <t>CO4 (6)</t>
  </si>
  <si>
    <t>CO5 (6)</t>
  </si>
  <si>
    <t>Total (30)</t>
  </si>
  <si>
    <t>100+30</t>
  </si>
  <si>
    <t>15% of PUM</t>
  </si>
  <si>
    <t>5% of IM</t>
  </si>
  <si>
    <t xml:space="preserve">SUB: Code/Name: </t>
  </si>
  <si>
    <t xml:space="preserve">Code </t>
  </si>
  <si>
    <t>Total Marks Pre University Marks (100) + Internal Marks (30) = 130</t>
  </si>
  <si>
    <t>FINAL CO Marks PUM &amp; IM (15% PUM + 05% IM)</t>
  </si>
  <si>
    <t>ST' S WILFRED PG COLLEGE</t>
  </si>
  <si>
    <t>Year 2022-23</t>
  </si>
  <si>
    <t xml:space="preserve"> ST. WILFRED'S PG COLLEGE</t>
  </si>
  <si>
    <t xml:space="preserve"> DEPARTMENT OF ARTS (BA PART 1)</t>
  </si>
  <si>
    <t>ANIL BAIRWA</t>
  </si>
  <si>
    <t>ANJALI SHARMA</t>
  </si>
  <si>
    <t>ANSHUL PANCHOLI</t>
  </si>
  <si>
    <t>ASHI GURJAR</t>
  </si>
  <si>
    <t>ATUL CHOUDHARY</t>
  </si>
  <si>
    <t>BHAVYA RAJORIYA</t>
  </si>
  <si>
    <t>DEEPAK SHARMA</t>
  </si>
  <si>
    <t>DIKSHITA RAO</t>
  </si>
  <si>
    <t>GOURAV KUMAWAT</t>
  </si>
  <si>
    <t>JITENDRA YADAV</t>
  </si>
  <si>
    <t>JIYA JOLIYA</t>
  </si>
  <si>
    <t>KAMAL KANT JATAV</t>
  </si>
  <si>
    <t>KAMLESH BAIRWA</t>
  </si>
  <si>
    <t>KRATIKA JAIN</t>
  </si>
  <si>
    <t>KRISHNA NARUKA</t>
  </si>
  <si>
    <t>MANMOHAN SINGH MEENA</t>
  </si>
  <si>
    <t>MAYANK ARYA</t>
  </si>
  <si>
    <t>MOHIT SHARMA</t>
  </si>
  <si>
    <t>NEHA SAINI</t>
  </si>
  <si>
    <t>NIKHIL</t>
  </si>
  <si>
    <t>NIKHIL NARANIYA</t>
  </si>
  <si>
    <t>NISHANT JAIN</t>
  </si>
  <si>
    <t>PRIYANSHI AGRAWAL</t>
  </si>
  <si>
    <t>PRIYANSHU SAINI</t>
  </si>
  <si>
    <t>PULKIT SINGH RATHORE</t>
  </si>
  <si>
    <t>RACHIT BABAL</t>
  </si>
  <si>
    <t>RAHUL SINGH</t>
  </si>
  <si>
    <t>RAVI MEENA</t>
  </si>
  <si>
    <t>RITUL BAIRWA</t>
  </si>
  <si>
    <t>ROSHAN CHOUDHARY</t>
  </si>
  <si>
    <t>SANYAM JANDU</t>
  </si>
  <si>
    <t>SARTHAK KIRAD</t>
  </si>
  <si>
    <t>SHAILY DAVE</t>
  </si>
  <si>
    <t>SIDDHARTH SINGH</t>
  </si>
  <si>
    <t>SUNIL NEHRA</t>
  </si>
  <si>
    <t>VIKAS BUHADIYA</t>
  </si>
  <si>
    <t>VIKAS CHOUHAN</t>
  </si>
  <si>
    <t>VIKRAM KUMAR</t>
  </si>
  <si>
    <t>VINOD KUMAR</t>
  </si>
  <si>
    <t>VISHAL SHARMA</t>
  </si>
  <si>
    <t>AA</t>
  </si>
  <si>
    <t xml:space="preserve"> Micro Economic Theory</t>
  </si>
  <si>
    <t>Indian Economy</t>
  </si>
  <si>
    <t xml:space="preserve"> Poetry and Drama</t>
  </si>
  <si>
    <t>AASHI SINGH</t>
  </si>
  <si>
    <t>ABHAY SINGH RATHORE</t>
  </si>
  <si>
    <t>ABHISHEK MEENA</t>
  </si>
  <si>
    <t>ABHISHEK SANDIWAL</t>
  </si>
  <si>
    <t>ALISHA GYANANI</t>
  </si>
  <si>
    <t>ALOK CHOUDHARY</t>
  </si>
  <si>
    <t>AMAN KUMAR SHARMA</t>
  </si>
  <si>
    <t>AMIT VERMA</t>
  </si>
  <si>
    <t>ANAMIKA MEENA</t>
  </si>
  <si>
    <t>ANSHUL KUMAR</t>
  </si>
  <si>
    <t>ANSHUL MEENA</t>
  </si>
  <si>
    <t>ANUJ SHEKHAR</t>
  </si>
  <si>
    <t>ANURAG SINGH DAGUR</t>
  </si>
  <si>
    <t>ARJUN</t>
  </si>
  <si>
    <t>ASHWANI KUMAR</t>
  </si>
  <si>
    <t>AYUSH CHOUDHARY</t>
  </si>
  <si>
    <t>AYUSHMAN SINGH THAKUR</t>
  </si>
  <si>
    <t>BHANUPRATAP SINGH CHOUHAN</t>
  </si>
  <si>
    <t>BHAVIKA AHUJA</t>
  </si>
  <si>
    <t>BHAVYA CHOUDHARY</t>
  </si>
  <si>
    <t>BHAWANA TONDWAL</t>
  </si>
  <si>
    <t>BHUPENDRA SINGH RAWAT</t>
  </si>
  <si>
    <t>CHARVI CHANDNA</t>
  </si>
  <si>
    <t>CHETAN SAIN</t>
  </si>
  <si>
    <t>CHIRAG FULWARIA</t>
  </si>
  <si>
    <t>CHOUDHARY ANJALI</t>
  </si>
  <si>
    <t>CHOW SILADHAMMA SINGKAI</t>
  </si>
  <si>
    <t>DAKSH MEGHWANSHI</t>
  </si>
  <si>
    <t>DEVANSH VERMA</t>
  </si>
  <si>
    <t>DOLLY KHATRI</t>
  </si>
  <si>
    <t>GAURAV BADGURJAR</t>
  </si>
  <si>
    <t>GAURAV JANGID</t>
  </si>
  <si>
    <t>GAURAV RAJ CHANDEL</t>
  </si>
  <si>
    <t>GAURI CHAUHAN</t>
  </si>
  <si>
    <t>GORI KULSHRESTHA</t>
  </si>
  <si>
    <t>HARSH</t>
  </si>
  <si>
    <t>HARSH VARDHAN MEENA</t>
  </si>
  <si>
    <t>HARSHITA RATHORE</t>
  </si>
  <si>
    <t>HARSHVARDHAN SINGH SOLANKI</t>
  </si>
  <si>
    <t>HIMANI CHOUDHARY</t>
  </si>
  <si>
    <t>HIMANSHU MEENA</t>
  </si>
  <si>
    <t>HIMNISH SINGH RAJAWAT</t>
  </si>
  <si>
    <t>HITESH KUMAR</t>
  </si>
  <si>
    <t>HULASH CHAND SHARMA</t>
  </si>
  <si>
    <t>JAHNVI NAIR</t>
  </si>
  <si>
    <t>JARA MANSURI</t>
  </si>
  <si>
    <t>JEMWANG TONGLUK</t>
  </si>
  <si>
    <t>KARGIL YINYO</t>
  </si>
  <si>
    <t>KHUSHAL MAMODIYA</t>
  </si>
  <si>
    <t>KHUSHI JAIN</t>
  </si>
  <si>
    <t>KHUSHI SAINI</t>
  </si>
  <si>
    <t>KIRTI KUMARI</t>
  </si>
  <si>
    <t>KIRTIVRDHAN SINGH</t>
  </si>
  <si>
    <t>KRISHNA SINGH</t>
  </si>
  <si>
    <t>KULDEEP RAO</t>
  </si>
  <si>
    <t>KUMARI PRIYANKA</t>
  </si>
  <si>
    <t>KUNIKA SHUKLA</t>
  </si>
  <si>
    <t>LAKSHITA SINGH CHUNDAWAT</t>
  </si>
  <si>
    <t>LALIT SAINI</t>
  </si>
  <si>
    <t>LIKHA TENYE</t>
  </si>
  <si>
    <t>MAHENDRA KUMAR</t>
  </si>
  <si>
    <t>MAHESH GURJAR</t>
  </si>
  <si>
    <t>MANISHA SONI</t>
  </si>
  <si>
    <t>MANISHA YADAV</t>
  </si>
  <si>
    <t>MANVENDRA MAHER</t>
  </si>
  <si>
    <t>MAYANK SWAMI</t>
  </si>
  <si>
    <t>MUKUND DEV SINGH</t>
  </si>
  <si>
    <t>NARESH TANWAR</t>
  </si>
  <si>
    <t>NEERAJ GURJAR</t>
  </si>
  <si>
    <t>NIKITA RATHORE</t>
  </si>
  <si>
    <t>NITIN MEENA</t>
  </si>
  <si>
    <t>OM KALAL</t>
  </si>
  <si>
    <t>OM NOHWAL</t>
  </si>
  <si>
    <t>PALAK MEENA</t>
  </si>
  <si>
    <t>PALAK SHARMA</t>
  </si>
  <si>
    <t>PANKAJ</t>
  </si>
  <si>
    <t>PANKAJ KUMAR YADAV</t>
  </si>
  <si>
    <t>PARTH SHARMA</t>
  </si>
  <si>
    <t>POOJA SHARMA</t>
  </si>
  <si>
    <t>POOJA YADAV</t>
  </si>
  <si>
    <t>PRASHANT KUMAR MEENA</t>
  </si>
  <si>
    <t>PRASHANT SHARMA</t>
  </si>
  <si>
    <t>PRATIBHA SHUKLA</t>
  </si>
  <si>
    <t>PREETI</t>
  </si>
  <si>
    <t>PUSHPENDRA SINGH SHEKHAWAT</t>
  </si>
  <si>
    <t>RAHUL</t>
  </si>
  <si>
    <t>RAJAN SIDHU</t>
  </si>
  <si>
    <t>RAVEENA GAUR</t>
  </si>
  <si>
    <t>RIYA SHARMA</t>
  </si>
  <si>
    <t>ROHIT</t>
  </si>
  <si>
    <t>RUCHIKA JHAJHARIA</t>
  </si>
  <si>
    <t>SALONI BAIRWA</t>
  </si>
  <si>
    <t>SANIYA GOUR</t>
  </si>
  <si>
    <t>SANIYA MEENA</t>
  </si>
  <si>
    <t>SANIYA QURESHI</t>
  </si>
  <si>
    <t>SEEMA</t>
  </si>
  <si>
    <t>SHIVANI KUMARI</t>
  </si>
  <si>
    <t>SHUBHAM GHENGAT</t>
  </si>
  <si>
    <t>SHUBHAM KUMAWAT</t>
  </si>
  <si>
    <t>SIDRA PARIHAR</t>
  </si>
  <si>
    <t>SOMYE GHUSAR</t>
  </si>
  <si>
    <t>SONAM BEYONG</t>
  </si>
  <si>
    <t>SONAM YADAV</t>
  </si>
  <si>
    <t>SONIA MAURYA</t>
  </si>
  <si>
    <t>SONU YADAV</t>
  </si>
  <si>
    <t>SWATI YADAV</t>
  </si>
  <si>
    <t>TABISH AKHTER</t>
  </si>
  <si>
    <t>TANIA SHARMA</t>
  </si>
  <si>
    <t>TANISHK SONI</t>
  </si>
  <si>
    <t>TANNU</t>
  </si>
  <si>
    <t>TEJPAL SINGH</t>
  </si>
  <si>
    <t>TESUN MATEY</t>
  </si>
  <si>
    <t>VAIBHAV SWAMI</t>
  </si>
  <si>
    <t>VANSH BANSIWAL</t>
  </si>
  <si>
    <t>VASUNDHARA KANWAR</t>
  </si>
  <si>
    <t>VIJAYSHREE MALHAN</t>
  </si>
  <si>
    <t>VIKAS YADAV</t>
  </si>
  <si>
    <t>VINOD KUMAR MEENA</t>
  </si>
  <si>
    <t>YASH PORWAL</t>
  </si>
  <si>
    <t>YASHWARDHAN SINGH KHANGAROT</t>
  </si>
  <si>
    <t>YUVRAJ SINGH</t>
  </si>
  <si>
    <t>Prose and Fiction</t>
  </si>
  <si>
    <t>CLASS</t>
  </si>
  <si>
    <t>BA PART I</t>
  </si>
  <si>
    <t>Physical Geography</t>
  </si>
  <si>
    <t>Final University Marks (75)</t>
  </si>
  <si>
    <t>AAKASH SINGH RATHORE</t>
  </si>
  <si>
    <t>ABHAY GURJAR</t>
  </si>
  <si>
    <t>ABHINAV YADAV</t>
  </si>
  <si>
    <t>ABHISHEK CHEJARA</t>
  </si>
  <si>
    <t>ABHISHEK DHAYAL</t>
  </si>
  <si>
    <t>ABHISHEK SHARMA</t>
  </si>
  <si>
    <t>ABHISHEK YOGI</t>
  </si>
  <si>
    <t>ADITYA GODARA</t>
  </si>
  <si>
    <t>ADITYA SINGH TAWAR</t>
  </si>
  <si>
    <t>AJAY BAIRWA</t>
  </si>
  <si>
    <t>AJAY DHANKA</t>
  </si>
  <si>
    <t>AJEET MEENA</t>
  </si>
  <si>
    <t>AMAN MIROTHA</t>
  </si>
  <si>
    <t>AMAN RAWAT</t>
  </si>
  <si>
    <t>AMIT GURJAR</t>
  </si>
  <si>
    <t>AMIT KUMAR</t>
  </si>
  <si>
    <t>ANIL CHOUDHARY</t>
  </si>
  <si>
    <t>ANKIT GAUR</t>
  </si>
  <si>
    <t>ANKIT KUMAR</t>
  </si>
  <si>
    <t>ANKIT NAKWAL</t>
  </si>
  <si>
    <t>ANKITA CHOUDHARY</t>
  </si>
  <si>
    <t>ANSHU YADAV</t>
  </si>
  <si>
    <t>ANSHUL YADAV</t>
  </si>
  <si>
    <t>ANUJ</t>
  </si>
  <si>
    <t>ARJUN CHOUHAN</t>
  </si>
  <si>
    <t>ARJUN SINGH</t>
  </si>
  <si>
    <t>ARVIND CHOUHAN</t>
  </si>
  <si>
    <t>ASHA KUMARI</t>
  </si>
  <si>
    <t>ASHU KUMAR JATAV</t>
  </si>
  <si>
    <t>AVDHESH VERMA</t>
  </si>
  <si>
    <t>AYUSH CHOPRA</t>
  </si>
  <si>
    <t>BABLU JANGID</t>
  </si>
  <si>
    <t>BABLU NAGAR</t>
  </si>
  <si>
    <t>BALRAM SINGH</t>
  </si>
  <si>
    <t>BANTI BAIRWA</t>
  </si>
  <si>
    <t>BHANUPRATAP SINGH MEDTIYA</t>
  </si>
  <si>
    <t>BHANUSHREE RATHORE</t>
  </si>
  <si>
    <t>BHAVIN RANA</t>
  </si>
  <si>
    <t>CHINMAY PRATAP SINGH</t>
  </si>
  <si>
    <t>DEEPAK BADGUJAR</t>
  </si>
  <si>
    <t>DEEPAK KUMAR MEENA</t>
  </si>
  <si>
    <t>DEEPAK RAY</t>
  </si>
  <si>
    <t>DEEPAK SONI</t>
  </si>
  <si>
    <t>DHARMENDRA BALOTIYA</t>
  </si>
  <si>
    <t>DHARMENDRA KUMAR GURJAR</t>
  </si>
  <si>
    <t>DHRUV BATAR</t>
  </si>
  <si>
    <t>DHRUV JANGID</t>
  </si>
  <si>
    <t>DHRUV SONI</t>
  </si>
  <si>
    <t>DINESH JAT</t>
  </si>
  <si>
    <t>DISHA SAINI</t>
  </si>
  <si>
    <t>DIVYA CHHAPOLA</t>
  </si>
  <si>
    <t>DIVYANSH</t>
  </si>
  <si>
    <t>DUSHYANT CHOUHAN</t>
  </si>
  <si>
    <t>DUSHYANT GURJAR</t>
  </si>
  <si>
    <t>FAIZAN</t>
  </si>
  <si>
    <t>FALGUNI CHAUHAN</t>
  </si>
  <si>
    <t>GAJRAJ SINGH</t>
  </si>
  <si>
    <t>GARIMA SHARMA</t>
  </si>
  <si>
    <t>GARVIJ</t>
  </si>
  <si>
    <t>GAURAV MATHUR</t>
  </si>
  <si>
    <t>GAURAV RAJ SINGH RAJAWAT</t>
  </si>
  <si>
    <t>GAURAV SHARMA</t>
  </si>
  <si>
    <t>GAURAV YADAV</t>
  </si>
  <si>
    <t>GIRRAJ CHOUDHARY</t>
  </si>
  <si>
    <t>GUNISHA PRASAD</t>
  </si>
  <si>
    <t>GURKARAN SINGH UPPAL</t>
  </si>
  <si>
    <t>NA</t>
  </si>
  <si>
    <t>GYAN CHAND MEENA</t>
  </si>
  <si>
    <t>HARPREET SINGH</t>
  </si>
  <si>
    <t>HARSH SHARMA</t>
  </si>
  <si>
    <t>HARSHIT JAINAW</t>
  </si>
  <si>
    <t>HARSHITA VAISHNAV</t>
  </si>
  <si>
    <t>HIMANSHI CHELANI</t>
  </si>
  <si>
    <t>HIMANSHU</t>
  </si>
  <si>
    <t>HIMANSHU SHARMA</t>
  </si>
  <si>
    <t>HITESH</t>
  </si>
  <si>
    <t>HITESH KUMAR DHOBI</t>
  </si>
  <si>
    <t>HITESH SHARMA</t>
  </si>
  <si>
    <t>IMRAN KHAN</t>
  </si>
  <si>
    <t>JAIDEEP RATHORE</t>
  </si>
  <si>
    <t>JASHARATH SINGH KOSHAL</t>
  </si>
  <si>
    <t>JITENDRA CHOUDHARY</t>
  </si>
  <si>
    <t>JITENDRA RAJORIYA</t>
  </si>
  <si>
    <t>JITENDRA SINGH DEWAL</t>
  </si>
  <si>
    <t>JYOTI</t>
  </si>
  <si>
    <t>JYOTI BAIRWA</t>
  </si>
  <si>
    <t>JYOTI DAYMA</t>
  </si>
  <si>
    <t>JYOTI KORWANI</t>
  </si>
  <si>
    <t>KAJAL KHATIK</t>
  </si>
  <si>
    <t>KAMLESH KUMAR</t>
  </si>
  <si>
    <t>KAPIL KUMAR</t>
  </si>
  <si>
    <t>KARAN BAIRWA</t>
  </si>
  <si>
    <t>KARAN JAKHAR</t>
  </si>
  <si>
    <t>KARAN JANGID</t>
  </si>
  <si>
    <t>KARAN LAKHWANI</t>
  </si>
  <si>
    <t>KEDAR CHOUDHARY</t>
  </si>
  <si>
    <t>KESHAV JHAJHRIA</t>
  </si>
  <si>
    <t>KIRAN CHOUDHARY</t>
  </si>
  <si>
    <t>KIRAN SAINI</t>
  </si>
  <si>
    <t>KIRAN YADAV</t>
  </si>
  <si>
    <t>KOMAL MEENA</t>
  </si>
  <si>
    <t>KOMAL SINGH TETWA</t>
  </si>
  <si>
    <t>KRISHNA BANSAL</t>
  </si>
  <si>
    <t>KRISHNA RAJVANSHI</t>
  </si>
  <si>
    <t>KULDEEP</t>
  </si>
  <si>
    <t>LAKSHAY KUMAWAT</t>
  </si>
  <si>
    <t>LAKSHYA RAJPUROHIT</t>
  </si>
  <si>
    <t>LAXYA HUDDA</t>
  </si>
  <si>
    <t>LEKHRAJ SHARMA</t>
  </si>
  <si>
    <t>LOKESH LEEL</t>
  </si>
  <si>
    <t>MAHAVEER PRASAD YADAV</t>
  </si>
  <si>
    <t>MAHESH PRAJAPAT</t>
  </si>
  <si>
    <t>MANISH SHARMA</t>
  </si>
  <si>
    <t>MANISHA CHOUDHARY</t>
  </si>
  <si>
    <t>MANISHA PRAJAPAT</t>
  </si>
  <si>
    <t>MEGHA MALI</t>
  </si>
  <si>
    <t>MEGHNA ARYA</t>
  </si>
  <si>
    <t>MIHIR VERMA</t>
  </si>
  <si>
    <t>MOHAMMED HAMJA</t>
  </si>
  <si>
    <t>MOHD MONIS QUERESHI</t>
  </si>
  <si>
    <t>MOHD REHAN SHEKH</t>
  </si>
  <si>
    <t>MOHIT GODARA</t>
  </si>
  <si>
    <t>MOHIT NARANIYA</t>
  </si>
  <si>
    <t>MOHIT SONI</t>
  </si>
  <si>
    <t>MONISHA AGARWAL</t>
  </si>
  <si>
    <t>NAVEEN OLA</t>
  </si>
  <si>
    <t>NEELENDER SINGH</t>
  </si>
  <si>
    <t>NEHAL</t>
  </si>
  <si>
    <t>NIHAL MEDATWAL</t>
  </si>
  <si>
    <t>NIKHIL CHOUDHARY</t>
  </si>
  <si>
    <t>NIKHIL LEEL</t>
  </si>
  <si>
    <t>NITESH BANGRWA</t>
  </si>
  <si>
    <t>NITESH KUMAR MOURYA</t>
  </si>
  <si>
    <t>NITIN</t>
  </si>
  <si>
    <t>NITISH KUMAR</t>
  </si>
  <si>
    <t>PINKY RAGUVANSHI</t>
  </si>
  <si>
    <t>PIYUSH JANGID</t>
  </si>
  <si>
    <t>PIYUSH SHARMA</t>
  </si>
  <si>
    <t>PREETI MEENA</t>
  </si>
  <si>
    <t>PRIYANKA BAIRWA</t>
  </si>
  <si>
    <t>PRIYANKA SHARMA</t>
  </si>
  <si>
    <t>PRIYANSHI SHARMA</t>
  </si>
  <si>
    <t>PRIYAVANDA SINGH CHUNDAWAT</t>
  </si>
  <si>
    <t>PUKHRAJ</t>
  </si>
  <si>
    <t>PUNIT THORI</t>
  </si>
  <si>
    <t>RACHANA</t>
  </si>
  <si>
    <t>RAHUL BAIRWA</t>
  </si>
  <si>
    <t>RAHUL CHOUHAN</t>
  </si>
  <si>
    <t>RAHUL MEGHVANSHI</t>
  </si>
  <si>
    <t>RAHUL PASWAN</t>
  </si>
  <si>
    <t>RAJAT MAHAWAR</t>
  </si>
  <si>
    <t>RAJESH YADAV</t>
  </si>
  <si>
    <t>RAMAVTAR GURJAR</t>
  </si>
  <si>
    <t>RAMKESH SAINI</t>
  </si>
  <si>
    <t>RAVIKARAN</t>
  </si>
  <si>
    <t>RINKU VARMA</t>
  </si>
  <si>
    <t>ROHIT CHOUDHARY</t>
  </si>
  <si>
    <t>ROHIT KHALERI</t>
  </si>
  <si>
    <t>ROHIT SHARMA</t>
  </si>
  <si>
    <t>ROHIT YADAV</t>
  </si>
  <si>
    <t>RONAK</t>
  </si>
  <si>
    <t>RONAK GURJAR</t>
  </si>
  <si>
    <t>ROUNAK</t>
  </si>
  <si>
    <t>ROVIN SINGH MEENA</t>
  </si>
  <si>
    <t>SACHIN KUMAR MEENA</t>
  </si>
  <si>
    <t>SAHIL DANGI</t>
  </si>
  <si>
    <t>SAHIL KHATWA</t>
  </si>
  <si>
    <t>SAMEER JEENWAL</t>
  </si>
  <si>
    <t>SANJANA KESHWANI</t>
  </si>
  <si>
    <t>SANJAY SINGH</t>
  </si>
  <si>
    <t>SAWAI GIRI</t>
  </si>
  <si>
    <t>SHANTI MALI</t>
  </si>
  <si>
    <t>SHASHIKANT MIROTHA</t>
  </si>
  <si>
    <t>SHIKHA PARMAR</t>
  </si>
  <si>
    <t>SHIVAM SAINI</t>
  </si>
  <si>
    <t>SHIVANI</t>
  </si>
  <si>
    <t>SHIVANSH JOSHI</t>
  </si>
  <si>
    <t>SHOUKIN BAIRWA</t>
  </si>
  <si>
    <t>SHYAM SUNDER NAGAR</t>
  </si>
  <si>
    <t>SUMIT JHAJHRIA</t>
  </si>
  <si>
    <t>SUMIT SAINI</t>
  </si>
  <si>
    <t>SUNIL KARYANI</t>
  </si>
  <si>
    <t>SUNNY JANGID</t>
  </si>
  <si>
    <t>TANISHQ BOLIA</t>
  </si>
  <si>
    <t>TANNU DEVENDA</t>
  </si>
  <si>
    <t>TANUSKA DEVI</t>
  </si>
  <si>
    <t>TARUNPAL BHAMBHU</t>
  </si>
  <si>
    <t>TEENA BOKOLIYA</t>
  </si>
  <si>
    <t>TEENA JATWA</t>
  </si>
  <si>
    <t>TIRTHRAJ JAKHAR</t>
  </si>
  <si>
    <t>TOFIK UMAR</t>
  </si>
  <si>
    <t>UDAY SINGH</t>
  </si>
  <si>
    <t>UDIT SINGH RAO</t>
  </si>
  <si>
    <t>UJJAWAL</t>
  </si>
  <si>
    <t>UJJWAL CHOUDHARY</t>
  </si>
  <si>
    <t>USHA SAINI</t>
  </si>
  <si>
    <t>UTKARSH SINGH</t>
  </si>
  <si>
    <t>VAIBHAV ARYA</t>
  </si>
  <si>
    <t>VAIBHAV CHOUDHARY</t>
  </si>
  <si>
    <t>VANDANA BAIRWA</t>
  </si>
  <si>
    <t>VIDHAN YADAV</t>
  </si>
  <si>
    <t>VIDHI JANGID</t>
  </si>
  <si>
    <t>VIJAY JANGID</t>
  </si>
  <si>
    <t>VIKRANT YADAV</t>
  </si>
  <si>
    <t>VINAY MISHRA</t>
  </si>
  <si>
    <t>VIPIN JAKHAR</t>
  </si>
  <si>
    <t>VIPUL KRISHAN GOUTAM</t>
  </si>
  <si>
    <t>VISHAL KUMAR</t>
  </si>
  <si>
    <t>VISHAL MEDATWAL</t>
  </si>
  <si>
    <t>VISHANT YADAV</t>
  </si>
  <si>
    <t>VISHNU CHOUDHARY</t>
  </si>
  <si>
    <t>VIVEK MEENA</t>
  </si>
  <si>
    <t>ZAINUL ABEDEEN</t>
  </si>
  <si>
    <t>Rajasthan Geography</t>
  </si>
  <si>
    <t>4..5</t>
  </si>
  <si>
    <t>class</t>
  </si>
  <si>
    <t>BA I</t>
  </si>
  <si>
    <r>
      <rPr>
        <b/>
        <sz val="12"/>
        <color theme="1"/>
        <rFont val="Nirmala UI"/>
        <family val="2"/>
      </rPr>
      <t>आदिकालीन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Nirmala UI"/>
        <family val="2"/>
      </rPr>
      <t>और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Nirmala UI"/>
        <family val="2"/>
      </rPr>
      <t>भक्तिकालीन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Nirmala UI"/>
        <family val="2"/>
      </rPr>
      <t>काव्य</t>
    </r>
  </si>
  <si>
    <t>(HINDI)         Year 2022-23</t>
  </si>
  <si>
    <t>CHANDNI RUPWANI</t>
  </si>
  <si>
    <t>MUSKAN KANWAR</t>
  </si>
  <si>
    <t>NARAYAN DEORA</t>
  </si>
  <si>
    <t>SUNIL HARITWAL</t>
  </si>
  <si>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Nirmala UI"/>
        <family val="2"/>
      </rPr>
      <t>उपन्यास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Nirmala UI"/>
        <family val="2"/>
      </rPr>
      <t>और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Nirmala UI"/>
        <family val="2"/>
      </rPr>
      <t>कहानी</t>
    </r>
  </si>
  <si>
    <t>(HINDI)                  Year 2022-23</t>
  </si>
  <si>
    <t xml:space="preserve"> DEPARTMENT OF ARTS (BA PART 1 HISTORY)</t>
  </si>
  <si>
    <t>Computer Fundamentals and Office Management Tools</t>
  </si>
  <si>
    <t>JITENDRA SANSI</t>
  </si>
  <si>
    <t>RAGHAV SANSI</t>
  </si>
  <si>
    <t>SUMIT GURJAR</t>
  </si>
  <si>
    <t>VIJAY SINGH</t>
  </si>
  <si>
    <t>AASHA</t>
  </si>
  <si>
    <t>AKSHAY KUMAR</t>
  </si>
  <si>
    <t>ARPIT SAINI</t>
  </si>
  <si>
    <t>ARUN SINGH</t>
  </si>
  <si>
    <t>ARYAN NATWADIYA</t>
  </si>
  <si>
    <t>AVINESH KUMAR MEENA</t>
  </si>
  <si>
    <t>AYUSH BOHRA</t>
  </si>
  <si>
    <t>AYUSH JANGIR</t>
  </si>
  <si>
    <t>DEEPENDRA SINGH SISODIA</t>
  </si>
  <si>
    <t>DEVESH GOYAL</t>
  </si>
  <si>
    <t>DHARMRAJ SHARMA</t>
  </si>
  <si>
    <t>DINESH SWAMI</t>
  </si>
  <si>
    <t>DISHA TRIVEDI</t>
  </si>
  <si>
    <t>HANSRAJ MOURYA</t>
  </si>
  <si>
    <t>HARSHVARDHAN SINGH KHANGAROT</t>
  </si>
  <si>
    <t>JAIPRATAP SINGH</t>
  </si>
  <si>
    <t>LAKSHYA SAINI</t>
  </si>
  <si>
    <t>MANISH LAMBA</t>
  </si>
  <si>
    <t>MEET CHAUHAN</t>
  </si>
  <si>
    <t>NIKITA NATWADIYA</t>
  </si>
  <si>
    <t>NITU BALA</t>
  </si>
  <si>
    <t>SANJANA CHOUDHARY</t>
  </si>
  <si>
    <t>TUSHAR PALADIYA</t>
  </si>
  <si>
    <t>VINNY CHOUDHARY</t>
  </si>
  <si>
    <t>CO1(6)</t>
  </si>
  <si>
    <t>`38</t>
  </si>
  <si>
    <t>History of India (From the beginning upto1200 A.D.)</t>
  </si>
  <si>
    <t>History of Rajasthan (From Earliest times to 1956 A.D.)</t>
  </si>
  <si>
    <t xml:space="preserve"> DEPARTMENT OF ARTS (BA PART 1 POLITICAL SCIENCE)</t>
  </si>
  <si>
    <t>Foundation of Political Science</t>
  </si>
  <si>
    <t>ARMAN</t>
  </si>
  <si>
    <t>ARSH KHAN</t>
  </si>
  <si>
    <t>DIVYA PANDEY</t>
  </si>
  <si>
    <t>HARSH SINGH</t>
  </si>
  <si>
    <t>HIMANSHU JANGID</t>
  </si>
  <si>
    <t>KARAN SHARMA</t>
  </si>
  <si>
    <t>KOMAL</t>
  </si>
  <si>
    <t>KOMAL KUMAWAT</t>
  </si>
  <si>
    <t>MAYANK DAGAR</t>
  </si>
  <si>
    <t>8/</t>
  </si>
  <si>
    <t>NISHANT</t>
  </si>
  <si>
    <t>RAJVEER CHOUDHARY</t>
  </si>
  <si>
    <t>SHALINI BADGUJAR</t>
  </si>
  <si>
    <t>VIKRAM</t>
  </si>
  <si>
    <t>YASH SAINI</t>
  </si>
  <si>
    <t>Representative Indian Political Thinker</t>
  </si>
  <si>
    <t>Basic Psychological process</t>
  </si>
  <si>
    <t>VANISHA AGARWAL</t>
  </si>
  <si>
    <t>Social Psychology</t>
  </si>
  <si>
    <t>Elements of Public Administration</t>
  </si>
  <si>
    <t>Public Administration in India</t>
  </si>
  <si>
    <t xml:space="preserve"> DEPARTMENT OF ARTS (BA PART 1) (SOCIOLOGY)</t>
  </si>
  <si>
    <t>Introduction to Sociology</t>
  </si>
  <si>
    <t>Society in 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</si>
</sst>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3A2D3B"/>
      <name val="Times New Roman"/>
      <family val="1"/>
    </font>
    <font>
      <sz val="12"/>
      <color rgb="FF4D4856"/>
      <name val="Times New Roman"/>
      <family val="1"/>
    </font>
    <font>
      <sz val="12"/>
      <color rgb="FF666B85"/>
      <name val="Times New Roman"/>
      <family val="1"/>
    </font>
    <font>
      <sz val="12"/>
      <color rgb="FF66596B"/>
      <name val="Times New Roman"/>
      <family val="1"/>
    </font>
    <font>
      <sz val="12"/>
      <color rgb="FF1C2642"/>
      <name val="Times New Roman"/>
      <family val="1"/>
    </font>
    <font>
      <sz val="12"/>
      <color rgb="FF3D6795"/>
      <name val="Times New Roman"/>
      <family val="1"/>
    </font>
    <font>
      <sz val="12"/>
      <color rgb="FF87878C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FFFFFF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Nirmala UI"/>
      <family val="2"/>
    </font>
    <font>
      <sz val="11"/>
      <color rgb="FF000000"/>
      <name val="Times New Roman"/>
      <family val="1"/>
    </font>
    <font>
      <b/>
      <sz val="20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 tint="0.7999799847602844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0" tint="-0.049979999661445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/>
      <right/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 style="medium">
        <color auto="1"/>
      </right>
      <top style="thin">
        <color auto="1"/>
      </top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auto="1"/>
      </left>
      <right/>
      <top style="medium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/>
      <top style="medium">
        <color auto="1"/>
      </top>
      <bottom/>
    </border>
    <border>
      <left style="thin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/>
      <bottom/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rgb="FF000000"/>
      </right>
      <top style="medium">
        <color auto="1"/>
      </top>
      <bottom/>
    </border>
    <border>
      <left style="medium">
        <color auto="1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auto="1"/>
      </top>
      <bottom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>
      <alignment/>
      <protection/>
    </xf>
  </cellStyleXfs>
  <cellXfs count="350">
    <xf numFmtId="0" fontId="0" fillId="0" borderId="0" xfId="0"/>
    <xf numFmtId="0" fontId="2" fillId="0" borderId="0" xfId="0" applyFont="1"/>
    <xf numFmtId="0" fontId="5" fillId="0" borderId="0" xfId="0" applyFont="1"/>
    <xf numFmtId="0" fontId="15" fillId="2" borderId="1" xfId="0" applyFont="1" applyFill="1" applyBorder="1" applyAlignment="1">
      <alignment horizontal="left" vertical="top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left" vertical="top"/>
    </xf>
    <xf numFmtId="0" fontId="7" fillId="2" borderId="7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top"/>
    </xf>
    <xf numFmtId="0" fontId="15" fillId="2" borderId="3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164" fontId="4" fillId="5" borderId="1" xfId="0" applyNumberFormat="1" applyFont="1" applyFill="1" applyBorder="1"/>
    <xf numFmtId="0" fontId="5" fillId="5" borderId="1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5" fillId="6" borderId="0" xfId="0" applyFont="1" applyFill="1"/>
    <xf numFmtId="0" fontId="5" fillId="6" borderId="0" xfId="0" applyFont="1" applyFill="1" applyAlignment="1">
      <alignment horizontal="left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top" wrapText="1"/>
    </xf>
    <xf numFmtId="0" fontId="4" fillId="6" borderId="0" xfId="0" applyFont="1" applyFill="1" applyAlignment="1">
      <alignment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2" fontId="5" fillId="7" borderId="1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8" borderId="1" xfId="0" applyFont="1" applyFill="1" applyBorder="1" applyAlignment="1">
      <alignment horizontal="center" vertical="center"/>
    </xf>
    <xf numFmtId="0" fontId="16" fillId="0" borderId="0" xfId="0" applyFont="1"/>
    <xf numFmtId="0" fontId="16" fillId="0" borderId="1" xfId="0" applyFont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2" fontId="16" fillId="8" borderId="16" xfId="0" applyNumberFormat="1" applyFont="1" applyFill="1" applyBorder="1" applyAlignment="1">
      <alignment horizontal="right" vertical="center"/>
    </xf>
    <xf numFmtId="2" fontId="16" fillId="0" borderId="17" xfId="0" applyNumberFormat="1" applyFont="1" applyBorder="1" applyAlignment="1">
      <alignment horizontal="right" vertical="center"/>
    </xf>
    <xf numFmtId="2" fontId="16" fillId="8" borderId="17" xfId="0" applyNumberFormat="1" applyFont="1" applyFill="1" applyBorder="1" applyAlignment="1">
      <alignment horizontal="right" vertical="center"/>
    </xf>
    <xf numFmtId="2" fontId="16" fillId="0" borderId="18" xfId="0" applyNumberFormat="1" applyFont="1" applyBorder="1" applyAlignment="1">
      <alignment horizontal="right" vertical="center"/>
    </xf>
    <xf numFmtId="0" fontId="16" fillId="0" borderId="19" xfId="0" applyFont="1" applyBorder="1" applyAlignment="1">
      <alignment horizontal="right" vertical="center"/>
    </xf>
    <xf numFmtId="0" fontId="16" fillId="0" borderId="20" xfId="0" applyFont="1" applyBorder="1" applyAlignment="1">
      <alignment horizontal="right" vertical="center"/>
    </xf>
    <xf numFmtId="2" fontId="16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top" wrapText="1"/>
    </xf>
    <xf numFmtId="2" fontId="16" fillId="7" borderId="14" xfId="0" applyNumberFormat="1" applyFont="1" applyFill="1" applyBorder="1" applyAlignment="1">
      <alignment horizontal="center" vertical="center" wrapText="1"/>
    </xf>
    <xf numFmtId="2" fontId="16" fillId="7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2" fontId="16" fillId="0" borderId="0" xfId="0" applyNumberFormat="1" applyFont="1" applyAlignment="1">
      <alignment horizontal="right" vertical="center"/>
    </xf>
    <xf numFmtId="0" fontId="16" fillId="0" borderId="23" xfId="0" applyFont="1" applyBorder="1" applyAlignment="1">
      <alignment horizontal="right" vertical="center"/>
    </xf>
    <xf numFmtId="2" fontId="16" fillId="0" borderId="21" xfId="0" applyNumberFormat="1" applyFont="1" applyBorder="1" applyAlignment="1">
      <alignment horizontal="right" vertical="center"/>
    </xf>
    <xf numFmtId="2" fontId="16" fillId="0" borderId="24" xfId="0" applyNumberFormat="1" applyFont="1" applyBorder="1" applyAlignment="1">
      <alignment horizontal="right" vertical="center"/>
    </xf>
    <xf numFmtId="0" fontId="5" fillId="2" borderId="25" xfId="0" applyFont="1" applyFill="1" applyBorder="1" applyAlignment="1">
      <alignment horizontal="center" vertical="center"/>
    </xf>
    <xf numFmtId="0" fontId="15" fillId="10" borderId="2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8" borderId="32" xfId="0" applyFont="1" applyFill="1" applyBorder="1" applyAlignment="1">
      <alignment vertical="center"/>
    </xf>
    <xf numFmtId="0" fontId="4" fillId="8" borderId="33" xfId="0" applyFont="1" applyFill="1" applyBorder="1" applyAlignment="1">
      <alignment vertical="center"/>
    </xf>
    <xf numFmtId="2" fontId="16" fillId="11" borderId="0" xfId="0" applyNumberFormat="1" applyFont="1" applyFill="1" applyAlignment="1">
      <alignment horizontal="right" vertical="center"/>
    </xf>
    <xf numFmtId="2" fontId="16" fillId="11" borderId="20" xfId="0" applyNumberFormat="1" applyFont="1" applyFill="1" applyBorder="1" applyAlignment="1">
      <alignment horizontal="right" vertical="center"/>
    </xf>
    <xf numFmtId="2" fontId="16" fillId="12" borderId="0" xfId="0" applyNumberFormat="1" applyFont="1" applyFill="1" applyAlignment="1">
      <alignment horizontal="right" vertical="center"/>
    </xf>
    <xf numFmtId="2" fontId="16" fillId="12" borderId="20" xfId="0" applyNumberFormat="1" applyFont="1" applyFill="1" applyBorder="1" applyAlignment="1">
      <alignment horizontal="right" vertical="center"/>
    </xf>
    <xf numFmtId="2" fontId="16" fillId="13" borderId="0" xfId="0" applyNumberFormat="1" applyFont="1" applyFill="1" applyAlignment="1">
      <alignment horizontal="right" vertical="center"/>
    </xf>
    <xf numFmtId="2" fontId="16" fillId="13" borderId="20" xfId="0" applyNumberFormat="1" applyFont="1" applyFill="1" applyBorder="1" applyAlignment="1">
      <alignment horizontal="right" vertical="center"/>
    </xf>
    <xf numFmtId="0" fontId="20" fillId="0" borderId="34" xfId="0" applyFont="1" applyBorder="1" applyAlignment="1">
      <alignment vertical="center"/>
    </xf>
    <xf numFmtId="2" fontId="16" fillId="7" borderId="1" xfId="0" applyNumberFormat="1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2" borderId="22" xfId="0" applyFont="1" applyFill="1" applyBorder="1" applyAlignment="1">
      <alignment horizontal="center" vertical="center" wrapText="1"/>
    </xf>
    <xf numFmtId="0" fontId="2" fillId="0" borderId="36" xfId="0" applyFont="1" applyBorder="1"/>
    <xf numFmtId="0" fontId="2" fillId="0" borderId="0" xfId="0" applyFont="1" applyBorder="1"/>
    <xf numFmtId="0" fontId="21" fillId="14" borderId="1" xfId="0" applyFont="1" applyFill="1" applyBorder="1" applyAlignment="1">
      <alignment horizontal="center" vertical="center"/>
    </xf>
    <xf numFmtId="0" fontId="21" fillId="14" borderId="1" xfId="0" applyFont="1" applyFill="1" applyBorder="1" applyAlignment="1">
      <alignment vertical="center"/>
    </xf>
    <xf numFmtId="0" fontId="21" fillId="15" borderId="3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1" fillId="15" borderId="37" xfId="0" applyFont="1" applyFill="1" applyBorder="1" applyAlignment="1">
      <alignment horizontal="center"/>
    </xf>
    <xf numFmtId="0" fontId="4" fillId="8" borderId="3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8" borderId="3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0" fillId="0" borderId="32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40" xfId="0" applyFont="1" applyBorder="1" applyAlignment="1">
      <alignment vertical="center"/>
    </xf>
    <xf numFmtId="0" fontId="6" fillId="16" borderId="28" xfId="20" applyFont="1" applyFill="1" applyBorder="1" applyAlignment="1">
      <alignment horizontal="center" vertical="top" wrapText="1"/>
      <protection/>
    </xf>
    <xf numFmtId="0" fontId="6" fillId="16" borderId="25" xfId="20" applyFont="1" applyFill="1" applyBorder="1" applyAlignment="1">
      <alignment horizontal="center" vertical="top" wrapText="1"/>
      <protection/>
    </xf>
    <xf numFmtId="0" fontId="6" fillId="16" borderId="27" xfId="20" applyFont="1" applyFill="1" applyBorder="1" applyAlignment="1">
      <alignment horizontal="center" vertical="top" wrapText="1"/>
      <protection/>
    </xf>
    <xf numFmtId="0" fontId="6" fillId="16" borderId="41" xfId="20" applyFont="1" applyFill="1" applyBorder="1" applyAlignment="1">
      <alignment horizontal="center" vertical="top" wrapText="1"/>
      <protection/>
    </xf>
    <xf numFmtId="0" fontId="6" fillId="16" borderId="42" xfId="20" applyFont="1" applyFill="1" applyBorder="1" applyAlignment="1">
      <alignment horizontal="center" vertical="top" wrapText="1"/>
      <protection/>
    </xf>
    <xf numFmtId="0" fontId="6" fillId="16" borderId="43" xfId="20" applyFont="1" applyFill="1" applyBorder="1" applyAlignment="1">
      <alignment horizontal="center" vertical="top" wrapText="1"/>
      <protection/>
    </xf>
    <xf numFmtId="0" fontId="7" fillId="2" borderId="44" xfId="0" applyFont="1" applyFill="1" applyBorder="1" applyAlignment="1">
      <alignment horizontal="center" vertical="top"/>
    </xf>
    <xf numFmtId="0" fontId="7" fillId="2" borderId="45" xfId="0" applyFont="1" applyFill="1" applyBorder="1" applyAlignment="1">
      <alignment horizontal="center" vertical="top"/>
    </xf>
    <xf numFmtId="0" fontId="7" fillId="2" borderId="46" xfId="0" applyFont="1" applyFill="1" applyBorder="1" applyAlignment="1">
      <alignment horizontal="center" vertical="top"/>
    </xf>
    <xf numFmtId="0" fontId="15" fillId="10" borderId="4" xfId="0" applyFont="1" applyFill="1" applyBorder="1" applyAlignment="1">
      <alignment horizontal="center" vertical="center"/>
    </xf>
    <xf numFmtId="0" fontId="15" fillId="10" borderId="9" xfId="0" applyFont="1" applyFill="1" applyBorder="1" applyAlignment="1">
      <alignment horizontal="center" vertical="center"/>
    </xf>
    <xf numFmtId="0" fontId="15" fillId="10" borderId="10" xfId="0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6" fillId="16" borderId="44" xfId="20" applyFont="1" applyFill="1" applyBorder="1" applyAlignment="1">
      <alignment horizontal="center" vertical="top" wrapText="1"/>
      <protection/>
    </xf>
    <xf numFmtId="0" fontId="6" fillId="16" borderId="45" xfId="20" applyFont="1" applyFill="1" applyBorder="1" applyAlignment="1">
      <alignment horizontal="center" vertical="top" wrapText="1"/>
      <protection/>
    </xf>
    <xf numFmtId="0" fontId="6" fillId="16" borderId="46" xfId="20" applyFont="1" applyFill="1" applyBorder="1" applyAlignment="1">
      <alignment horizontal="center" vertical="top" wrapText="1"/>
      <protection/>
    </xf>
    <xf numFmtId="0" fontId="4" fillId="0" borderId="0" xfId="0" applyFont="1" applyAlignment="1">
      <alignment horizontal="center" vertical="center"/>
    </xf>
    <xf numFmtId="0" fontId="4" fillId="8" borderId="33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58" xfId="0" applyFont="1" applyFill="1" applyBorder="1" applyAlignment="1">
      <alignment horizontal="center" vertical="center"/>
    </xf>
    <xf numFmtId="0" fontId="4" fillId="4" borderId="59" xfId="0" applyFont="1" applyFill="1" applyBorder="1" applyAlignment="1">
      <alignment horizontal="center" vertical="center"/>
    </xf>
    <xf numFmtId="0" fontId="4" fillId="4" borderId="6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61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 wrapText="1"/>
    </xf>
    <xf numFmtId="0" fontId="4" fillId="5" borderId="63" xfId="0" applyFont="1" applyFill="1" applyBorder="1" applyAlignment="1">
      <alignment horizontal="center" vertical="center" wrapText="1"/>
    </xf>
    <xf numFmtId="0" fontId="4" fillId="5" borderId="64" xfId="0" applyFont="1" applyFill="1" applyBorder="1" applyAlignment="1">
      <alignment horizontal="center" vertical="center" wrapText="1"/>
    </xf>
    <xf numFmtId="0" fontId="4" fillId="8" borderId="38" xfId="0" applyFont="1" applyFill="1" applyBorder="1" applyAlignment="1">
      <alignment horizontal="center" vertical="center"/>
    </xf>
    <xf numFmtId="0" fontId="4" fillId="8" borderId="5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39" xfId="0" applyFont="1" applyFill="1" applyBorder="1" applyAlignment="1">
      <alignment horizontal="center" vertical="center" wrapText="1"/>
    </xf>
    <xf numFmtId="0" fontId="4" fillId="6" borderId="65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6" borderId="57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66" xfId="0" applyFont="1" applyFill="1" applyBorder="1" applyAlignment="1">
      <alignment horizontal="center" vertical="center" wrapText="1"/>
    </xf>
    <xf numFmtId="0" fontId="4" fillId="6" borderId="67" xfId="0" applyFont="1" applyFill="1" applyBorder="1" applyAlignment="1">
      <alignment horizontal="center" vertical="center" wrapText="1"/>
    </xf>
    <xf numFmtId="0" fontId="4" fillId="6" borderId="68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7" fillId="0" borderId="0" xfId="0" applyFont="1"/>
    <xf numFmtId="0" fontId="0" fillId="17" borderId="1" xfId="0" applyFill="1" applyBorder="1" applyAlignment="1">
      <alignment horizontal="center" vertical="center"/>
    </xf>
    <xf numFmtId="0" fontId="0" fillId="17" borderId="1" xfId="0" applyFill="1" applyBorder="1" applyAlignment="1">
      <alignment horizontal="left"/>
    </xf>
    <xf numFmtId="0" fontId="0" fillId="17" borderId="1" xfId="0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right" vertical="center"/>
    </xf>
    <xf numFmtId="0" fontId="21" fillId="6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5" fillId="3" borderId="28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31" fillId="0" borderId="0" xfId="0" applyFont="1"/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0" fillId="18" borderId="1" xfId="0" applyFill="1" applyBorder="1" applyAlignment="1">
      <alignment horizontal="center" vertical="center"/>
    </xf>
    <xf numFmtId="0" fontId="0" fillId="18" borderId="1" xfId="0" applyFill="1" applyBorder="1" applyAlignment="1">
      <alignment horizontal="left"/>
    </xf>
    <xf numFmtId="0" fontId="0" fillId="18" borderId="1" xfId="0" applyFill="1" applyBorder="1" applyAlignment="1">
      <alignment horizontal="center"/>
    </xf>
    <xf numFmtId="0" fontId="21" fillId="19" borderId="37" xfId="0" applyFont="1" applyFill="1" applyBorder="1" applyAlignment="1">
      <alignment horizontal="center" vertical="center"/>
    </xf>
    <xf numFmtId="0" fontId="21" fillId="19" borderId="37" xfId="0" applyFont="1" applyFill="1" applyBorder="1" applyAlignment="1">
      <alignment vertical="center"/>
    </xf>
    <xf numFmtId="0" fontId="21" fillId="19" borderId="37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30" fillId="0" borderId="0" xfId="0" applyFont="1"/>
    <xf numFmtId="0" fontId="2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28" fillId="0" borderId="0" xfId="0" applyFont="1"/>
    <xf numFmtId="0" fontId="5" fillId="3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27" fillId="0" borderId="0" xfId="0" applyFont="1" applyAlignment="1">
      <alignment vertical="center"/>
    </xf>
    <xf numFmtId="0" fontId="0" fillId="0" borderId="22" xfId="0" applyBorder="1" applyAlignment="1">
      <alignment horizontal="left"/>
    </xf>
    <xf numFmtId="0" fontId="4" fillId="3" borderId="36" xfId="0" applyFont="1" applyFill="1" applyBorder="1" applyAlignment="1">
      <alignment horizontal="center" vertical="center"/>
    </xf>
    <xf numFmtId="0" fontId="26" fillId="0" borderId="0" xfId="0" applyFont="1"/>
    <xf numFmtId="0" fontId="21" fillId="20" borderId="37" xfId="0" applyFont="1" applyFill="1" applyBorder="1" applyAlignment="1">
      <alignment horizontal="center" vertical="center"/>
    </xf>
    <xf numFmtId="0" fontId="16" fillId="8" borderId="33" xfId="0" applyFont="1" applyFill="1" applyBorder="1" applyAlignment="1">
      <alignment horizontal="center" vertical="center"/>
    </xf>
    <xf numFmtId="0" fontId="16" fillId="8" borderId="11" xfId="0" applyFont="1" applyFill="1" applyBorder="1" applyAlignment="1">
      <alignment horizontal="center" vertical="center"/>
    </xf>
    <xf numFmtId="0" fontId="16" fillId="8" borderId="32" xfId="0" applyFont="1" applyFill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/>
    </xf>
    <xf numFmtId="0" fontId="16" fillId="4" borderId="58" xfId="0" applyFont="1" applyFill="1" applyBorder="1" applyAlignment="1">
      <alignment horizontal="center" vertical="center"/>
    </xf>
    <xf numFmtId="0" fontId="16" fillId="4" borderId="59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/>
    </xf>
    <xf numFmtId="0" fontId="16" fillId="5" borderId="62" xfId="0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center" vertical="center" wrapText="1"/>
    </xf>
    <xf numFmtId="0" fontId="16" fillId="2" borderId="50" xfId="0" applyFont="1" applyFill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3" borderId="44" xfId="0" applyFont="1" applyFill="1" applyBorder="1" applyAlignment="1">
      <alignment horizontal="center" vertical="center"/>
    </xf>
    <xf numFmtId="0" fontId="16" fillId="3" borderId="45" xfId="0" applyFont="1" applyFill="1" applyBorder="1" applyAlignment="1">
      <alignment horizontal="center" vertical="center"/>
    </xf>
    <xf numFmtId="0" fontId="16" fillId="3" borderId="46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0" fontId="16" fillId="4" borderId="60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61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/>
    </xf>
    <xf numFmtId="0" fontId="16" fillId="5" borderId="63" xfId="0" applyFont="1" applyFill="1" applyBorder="1" applyAlignment="1">
      <alignment horizontal="center" vertical="center" wrapText="1"/>
    </xf>
    <xf numFmtId="0" fontId="16" fillId="2" borderId="4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/>
    </xf>
    <xf numFmtId="0" fontId="16" fillId="3" borderId="31" xfId="0" applyFont="1" applyFill="1" applyBorder="1" applyAlignment="1">
      <alignment horizontal="center" vertical="center"/>
    </xf>
    <xf numFmtId="0" fontId="16" fillId="6" borderId="18" xfId="0" applyFont="1" applyFill="1" applyBorder="1" applyAlignment="1">
      <alignment horizontal="center" vertical="center"/>
    </xf>
    <xf numFmtId="0" fontId="16" fillId="3" borderId="35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16" fillId="6" borderId="31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4" borderId="30" xfId="0" applyFont="1" applyFill="1" applyBorder="1" applyAlignment="1">
      <alignment horizontal="center"/>
    </xf>
    <xf numFmtId="0" fontId="16" fillId="4" borderId="31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0" fontId="16" fillId="5" borderId="30" xfId="0" applyFont="1" applyFill="1" applyBorder="1" applyAlignment="1">
      <alignment horizontal="center"/>
    </xf>
    <xf numFmtId="0" fontId="16" fillId="5" borderId="64" xfId="0" applyFont="1" applyFill="1" applyBorder="1" applyAlignment="1">
      <alignment horizontal="center" vertical="center" wrapText="1"/>
    </xf>
    <xf numFmtId="0" fontId="16" fillId="2" borderId="49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6" fillId="14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0" fillId="17" borderId="1" xfId="0" applyFont="1" applyFill="1" applyBorder="1" applyAlignment="1">
      <alignment horizontal="center" vertical="center"/>
    </xf>
    <xf numFmtId="0" fontId="0" fillId="17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0" fillId="18" borderId="1" xfId="0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center"/>
    </xf>
    <xf numFmtId="0" fontId="16" fillId="20" borderId="37" xfId="0" applyFont="1" applyFill="1" applyBorder="1" applyAlignment="1">
      <alignment horizontal="center" vertical="center"/>
    </xf>
    <xf numFmtId="0" fontId="16" fillId="15" borderId="37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2" fillId="6" borderId="0" xfId="0" applyFont="1" applyFill="1"/>
    <xf numFmtId="0" fontId="25" fillId="0" borderId="0" xfId="0" applyFont="1"/>
    <xf numFmtId="0" fontId="21" fillId="14" borderId="1" xfId="0" applyFont="1" applyFill="1" applyBorder="1" applyAlignment="1">
      <alignment horizontal="center"/>
    </xf>
    <xf numFmtId="0" fontId="24" fillId="0" borderId="0" xfId="0" applyFont="1"/>
    <xf numFmtId="0" fontId="5" fillId="2" borderId="3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vertical="center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5" Type="http://schemas.openxmlformats.org/officeDocument/2006/relationships/worksheet" Target="worksheets/sheet13.xml" /><Relationship Id="rId35" Type="http://schemas.openxmlformats.org/officeDocument/2006/relationships/worksheet" Target="worksheets/sheet33.xml" /><Relationship Id="rId6" Type="http://schemas.openxmlformats.org/officeDocument/2006/relationships/worksheet" Target="worksheets/sheet4.xml" /><Relationship Id="rId38" Type="http://schemas.openxmlformats.org/officeDocument/2006/relationships/worksheet" Target="worksheets/sheet36.xml" /><Relationship Id="rId2" Type="http://schemas.openxmlformats.org/officeDocument/2006/relationships/styles" Target="styles.xml" /><Relationship Id="rId31" Type="http://schemas.openxmlformats.org/officeDocument/2006/relationships/worksheet" Target="worksheets/sheet29.xml" /><Relationship Id="rId32" Type="http://schemas.openxmlformats.org/officeDocument/2006/relationships/worksheet" Target="worksheets/sheet30.xml" /><Relationship Id="rId10" Type="http://schemas.openxmlformats.org/officeDocument/2006/relationships/worksheet" Target="worksheets/sheet8.xml" /><Relationship Id="rId37" Type="http://schemas.openxmlformats.org/officeDocument/2006/relationships/worksheet" Target="worksheets/sheet35.xml" /><Relationship Id="rId45" Type="http://schemas.openxmlformats.org/officeDocument/2006/relationships/worksheet" Target="worksheets/sheet43.xml" /><Relationship Id="rId34" Type="http://schemas.openxmlformats.org/officeDocument/2006/relationships/worksheet" Target="worksheets/sheet32.xml" /><Relationship Id="rId3" Type="http://schemas.openxmlformats.org/officeDocument/2006/relationships/worksheet" Target="worksheets/sheet1.xml" /><Relationship Id="rId14" Type="http://schemas.openxmlformats.org/officeDocument/2006/relationships/worksheet" Target="worksheets/sheet12.xml" /><Relationship Id="rId27" Type="http://schemas.openxmlformats.org/officeDocument/2006/relationships/worksheet" Target="worksheets/sheet25.xml" /><Relationship Id="rId36" Type="http://schemas.openxmlformats.org/officeDocument/2006/relationships/worksheet" Target="worksheets/sheet34.xml" /><Relationship Id="rId43" Type="http://schemas.openxmlformats.org/officeDocument/2006/relationships/worksheet" Target="worksheets/sheet41.xml" /><Relationship Id="rId44" Type="http://schemas.openxmlformats.org/officeDocument/2006/relationships/worksheet" Target="worksheets/sheet42.xml" /><Relationship Id="rId29" Type="http://schemas.openxmlformats.org/officeDocument/2006/relationships/worksheet" Target="worksheets/sheet27.xml" /><Relationship Id="rId4" Type="http://schemas.openxmlformats.org/officeDocument/2006/relationships/worksheet" Target="worksheets/sheet2.xml" /><Relationship Id="rId5" Type="http://schemas.openxmlformats.org/officeDocument/2006/relationships/worksheet" Target="worksheets/sheet3.xml" /><Relationship Id="rId48" Type="http://schemas.openxmlformats.org/officeDocument/2006/relationships/sharedStrings" Target="sharedStrings.xml" /><Relationship Id="rId11" Type="http://schemas.openxmlformats.org/officeDocument/2006/relationships/worksheet" Target="worksheets/sheet9.xml" /><Relationship Id="rId9" Type="http://schemas.openxmlformats.org/officeDocument/2006/relationships/worksheet" Target="worksheets/sheet7.xml" /><Relationship Id="rId40" Type="http://schemas.openxmlformats.org/officeDocument/2006/relationships/worksheet" Target="worksheets/sheet38.xml" /><Relationship Id="rId1" Type="http://schemas.openxmlformats.org/officeDocument/2006/relationships/theme" Target="theme/theme1.xml" /><Relationship Id="rId47" Type="http://schemas.openxmlformats.org/officeDocument/2006/relationships/worksheet" Target="worksheets/sheet45.xml" /><Relationship Id="rId23" Type="http://schemas.openxmlformats.org/officeDocument/2006/relationships/worksheet" Target="worksheets/sheet21.xml" /><Relationship Id="rId33" Type="http://schemas.openxmlformats.org/officeDocument/2006/relationships/worksheet" Target="worksheets/sheet31.xml" /><Relationship Id="rId22" Type="http://schemas.openxmlformats.org/officeDocument/2006/relationships/worksheet" Target="worksheets/sheet20.xml" /><Relationship Id="rId18" Type="http://schemas.openxmlformats.org/officeDocument/2006/relationships/worksheet" Target="worksheets/sheet16.xml" /><Relationship Id="rId41" Type="http://schemas.openxmlformats.org/officeDocument/2006/relationships/worksheet" Target="worksheets/sheet39.xml" /><Relationship Id="rId13" Type="http://schemas.openxmlformats.org/officeDocument/2006/relationships/worksheet" Target="worksheets/sheet11.xml" /><Relationship Id="rId28" Type="http://schemas.openxmlformats.org/officeDocument/2006/relationships/worksheet" Target="worksheets/sheet26.xml" /><Relationship Id="rId16" Type="http://schemas.openxmlformats.org/officeDocument/2006/relationships/worksheet" Target="worksheets/sheet14.xml" /><Relationship Id="rId42" Type="http://schemas.openxmlformats.org/officeDocument/2006/relationships/worksheet" Target="worksheets/sheet40.xml" /><Relationship Id="rId12" Type="http://schemas.openxmlformats.org/officeDocument/2006/relationships/worksheet" Target="worksheets/sheet10.xml" /><Relationship Id="rId19" Type="http://schemas.openxmlformats.org/officeDocument/2006/relationships/worksheet" Target="worksheets/sheet17.xml" /><Relationship Id="rId30" Type="http://schemas.openxmlformats.org/officeDocument/2006/relationships/worksheet" Target="worksheets/sheet28.xml" /><Relationship Id="rId20" Type="http://schemas.openxmlformats.org/officeDocument/2006/relationships/worksheet" Target="worksheets/sheet18.xml" /><Relationship Id="rId25" Type="http://schemas.openxmlformats.org/officeDocument/2006/relationships/worksheet" Target="worksheets/sheet23.xml" /><Relationship Id="rId46" Type="http://schemas.openxmlformats.org/officeDocument/2006/relationships/worksheet" Target="worksheets/sheet44.xml" /><Relationship Id="rId49" Type="http://schemas.openxmlformats.org/officeDocument/2006/relationships/calcChain" Target="calcChain.xml" /><Relationship Id="rId39" Type="http://schemas.openxmlformats.org/officeDocument/2006/relationships/worksheet" Target="worksheets/sheet37.xml" /><Relationship Id="rId24" Type="http://schemas.openxmlformats.org/officeDocument/2006/relationships/worksheet" Target="worksheets/sheet22.xml" /><Relationship Id="rId26" Type="http://schemas.openxmlformats.org/officeDocument/2006/relationships/worksheet" Target="worksheets/sheet24.xml" /><Relationship Id="rId21" Type="http://schemas.openxmlformats.org/officeDocument/2006/relationships/worksheet" Target="worksheets/sheet19.xml" /><Relationship Id="rId17" Type="http://schemas.openxmlformats.org/officeDocument/2006/relationships/worksheet" Target="worksheets/sheet15.xml" /><Relationship Id="rId8" Type="http://schemas.openxmlformats.org/officeDocument/2006/relationships/worksheet" Target="worksheets/sheet6.xml" /><Relationship Id="rId7" Type="http://schemas.openxmlformats.org/officeDocument/2006/relationships/worksheet" Target="worksheets/sheet5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12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8.bin" /><Relationship Id="rId1" Type="http://schemas.openxmlformats.org/officeDocument/2006/relationships/comments" Target="../comments12.xml" /><Relationship Id="rId2" Type="http://schemas.openxmlformats.org/officeDocument/2006/relationships/vmlDrawing" Target="../drawings/vmlDrawing1.v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22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14.bin" /><Relationship Id="rId1" Type="http://schemas.openxmlformats.org/officeDocument/2006/relationships/comments" Target="../comments22.xml" /><Relationship Id="rId2" Type="http://schemas.openxmlformats.org/officeDocument/2006/relationships/vmlDrawing" Target="../drawings/vmlDrawing2.vml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27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18.bin" /><Relationship Id="rId1" Type="http://schemas.openxmlformats.org/officeDocument/2006/relationships/comments" Target="../comments27.xml" /><Relationship Id="rId2" Type="http://schemas.openxmlformats.org/officeDocument/2006/relationships/vmlDrawing" Target="../drawings/vmlDrawing3.vml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8"/>
  <sheetViews>
    <sheetView zoomScale="70" zoomScaleNormal="70" workbookViewId="0" topLeftCell="N40">
      <selection pane="topLeft" activeCell="Y51" sqref="Y51"/>
    </sheetView>
  </sheetViews>
  <sheetFormatPr defaultColWidth="8.854285714285714" defaultRowHeight="20.25"/>
  <cols>
    <col min="1" max="1" width="8.571428571428571" style="1" bestFit="1" customWidth="1"/>
    <col min="2" max="2" width="19.714285714285715" style="1" bestFit="1" customWidth="1"/>
    <col min="3" max="3" width="56.57142857142857" style="1" customWidth="1"/>
    <col min="4" max="8" width="13.285714285714286" style="1" bestFit="1" customWidth="1"/>
    <col min="9" max="9" width="15.714285714285714" style="1" bestFit="1" customWidth="1"/>
    <col min="10" max="10" width="18.142857142857142" style="1" customWidth="1"/>
    <col min="11" max="11" width="14.142857142857142" style="1" customWidth="1"/>
    <col min="12" max="12" width="13.714285714285714" style="1" customWidth="1"/>
    <col min="13" max="13" width="13.857142857142858" style="1" customWidth="1"/>
    <col min="14" max="15" width="13.714285714285714" style="1" customWidth="1"/>
    <col min="16" max="16" width="15.714285714285714" style="1" customWidth="1"/>
    <col min="17" max="17" width="10.714285714285714" style="1" bestFit="1" customWidth="1"/>
    <col min="18" max="18" width="19.142857142857142" style="1" customWidth="1"/>
    <col min="19" max="19" width="14.571428571428571" style="1" customWidth="1"/>
    <col min="20" max="20" width="14.714285714285714" style="1" customWidth="1"/>
    <col min="21" max="21" width="14.285714285714286" style="1" customWidth="1"/>
    <col min="22" max="22" width="17.428571428571427" style="1" customWidth="1"/>
    <col min="23" max="23" width="15.714285714285714" style="1" customWidth="1"/>
    <col min="24" max="24" width="17.857142857142858" style="1" customWidth="1"/>
    <col min="25" max="25" width="17.428571428571427" style="1" customWidth="1"/>
    <col min="26" max="26" width="12.714285714285714" style="1" customWidth="1"/>
    <col min="27" max="43" width="8.857142857142858" style="110"/>
    <col min="44" max="44" width="8.857142857142858" style="109"/>
    <col min="45" max="265" width="8.857142857142858" style="107"/>
    <col min="266" max="16384" width="8.857142857142858" style="1"/>
  </cols>
  <sheetData>
    <row r="1" spans="1:26" ht="20.25">
      <c r="A1" s="164" t="s">
        <v>105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spans="1:26" ht="21" thickBot="1">
      <c r="A2" s="164" t="s">
        <v>106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26" ht="24" thickBot="1">
      <c r="A3" s="165" t="s">
        <v>85</v>
      </c>
      <c r="B3" s="166"/>
      <c r="C3" s="129" t="s">
        <v>148</v>
      </c>
      <c r="D3" s="84" t="s">
        <v>100</v>
      </c>
      <c r="E3" s="83"/>
      <c r="F3" s="167" t="s">
        <v>104</v>
      </c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</row>
    <row r="4" spans="1:26" ht="21" customHeight="1" thickBot="1">
      <c r="A4" s="168" t="s">
        <v>0</v>
      </c>
      <c r="B4" s="170" t="s">
        <v>1</v>
      </c>
      <c r="C4" s="173" t="s">
        <v>2</v>
      </c>
      <c r="D4" s="176" t="s">
        <v>101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8"/>
      <c r="R4" s="179" t="s">
        <v>102</v>
      </c>
      <c r="S4" s="180"/>
      <c r="T4" s="180"/>
      <c r="U4" s="180"/>
      <c r="V4" s="181"/>
      <c r="W4" s="15" t="s">
        <v>15</v>
      </c>
      <c r="X4" s="185" t="s">
        <v>14</v>
      </c>
      <c r="Y4" s="149" t="s">
        <v>83</v>
      </c>
      <c r="Z4" s="152" t="s">
        <v>84</v>
      </c>
    </row>
    <row r="5" spans="1:26" ht="20.25">
      <c r="A5" s="169"/>
      <c r="B5" s="171"/>
      <c r="C5" s="174"/>
      <c r="D5" s="155" t="s">
        <v>11</v>
      </c>
      <c r="E5" s="156"/>
      <c r="F5" s="156"/>
      <c r="G5" s="156"/>
      <c r="H5" s="156"/>
      <c r="I5" s="156"/>
      <c r="J5" s="157"/>
      <c r="K5" s="158" t="s">
        <v>89</v>
      </c>
      <c r="L5" s="159"/>
      <c r="M5" s="159"/>
      <c r="N5" s="159"/>
      <c r="O5" s="159"/>
      <c r="P5" s="159"/>
      <c r="Q5" s="160"/>
      <c r="R5" s="182"/>
      <c r="S5" s="183"/>
      <c r="T5" s="183"/>
      <c r="U5" s="183"/>
      <c r="V5" s="184"/>
      <c r="W5" s="16" t="s">
        <v>13</v>
      </c>
      <c r="X5" s="186"/>
      <c r="Y5" s="150"/>
      <c r="Z5" s="153"/>
    </row>
    <row r="6" spans="1:26" ht="21" thickBot="1">
      <c r="A6" s="169"/>
      <c r="B6" s="172"/>
      <c r="C6" s="175"/>
      <c r="D6" s="93" t="s">
        <v>9</v>
      </c>
      <c r="E6" s="94" t="s">
        <v>86</v>
      </c>
      <c r="F6" s="94" t="s">
        <v>8</v>
      </c>
      <c r="G6" s="94" t="s">
        <v>87</v>
      </c>
      <c r="H6" s="94" t="s">
        <v>88</v>
      </c>
      <c r="I6" s="95" t="s">
        <v>10</v>
      </c>
      <c r="J6" s="96" t="s">
        <v>97</v>
      </c>
      <c r="K6" s="97" t="s">
        <v>90</v>
      </c>
      <c r="L6" s="98" t="s">
        <v>91</v>
      </c>
      <c r="M6" s="98" t="s">
        <v>92</v>
      </c>
      <c r="N6" s="98" t="s">
        <v>93</v>
      </c>
      <c r="O6" s="98" t="s">
        <v>94</v>
      </c>
      <c r="P6" s="98" t="s">
        <v>95</v>
      </c>
      <c r="Q6" s="99" t="s">
        <v>98</v>
      </c>
      <c r="R6" s="77" t="s">
        <v>12</v>
      </c>
      <c r="S6" s="78" t="s">
        <v>3</v>
      </c>
      <c r="T6" s="78" t="s">
        <v>4</v>
      </c>
      <c r="U6" s="78" t="s">
        <v>5</v>
      </c>
      <c r="V6" s="76" t="s">
        <v>6</v>
      </c>
      <c r="W6" s="100" t="s">
        <v>96</v>
      </c>
      <c r="X6" s="187"/>
      <c r="Y6" s="151"/>
      <c r="Z6" s="154"/>
    </row>
    <row r="7" spans="1:44" s="107" customFormat="1" ht="20.25">
      <c r="A7" s="101">
        <v>1</v>
      </c>
      <c r="B7" s="125">
        <v>439498</v>
      </c>
      <c r="C7" s="126" t="s">
        <v>107</v>
      </c>
      <c r="D7" s="111">
        <v>3</v>
      </c>
      <c r="E7" s="111">
        <v>4</v>
      </c>
      <c r="F7" s="112">
        <v>5</v>
      </c>
      <c r="G7" s="102">
        <v>2</v>
      </c>
      <c r="H7" s="102">
        <v>1</v>
      </c>
      <c r="I7" s="102">
        <f>SUM(D7:H7)</f>
        <v>15</v>
      </c>
      <c r="J7" s="102">
        <f>I7*0.15</f>
        <v>2.25</v>
      </c>
      <c r="K7" s="103">
        <v>1</v>
      </c>
      <c r="L7" s="103">
        <v>1</v>
      </c>
      <c r="M7" s="103">
        <v>1</v>
      </c>
      <c r="N7" s="103">
        <v>1</v>
      </c>
      <c r="O7" s="103">
        <v>1</v>
      </c>
      <c r="P7" s="103">
        <f>SUM(K7:O7)</f>
        <v>5</v>
      </c>
      <c r="Q7" s="103">
        <f>P7*0.05</f>
        <v>0.25</v>
      </c>
      <c r="R7" s="104">
        <f>D7*0.15+K7*0.05</f>
        <v>0.49999999999999994</v>
      </c>
      <c r="S7" s="104">
        <f t="shared" si="0" ref="S7:V7">E7*0.15+L7*0.05</f>
        <v>0.65</v>
      </c>
      <c r="T7" s="104">
        <f t="shared" si="0"/>
        <v>0.80</v>
      </c>
      <c r="U7" s="104">
        <f t="shared" si="0"/>
        <v>0.35</v>
      </c>
      <c r="V7" s="104">
        <f t="shared" si="0"/>
        <v>0.20</v>
      </c>
      <c r="W7" s="26">
        <f>I7+P7</f>
        <v>20</v>
      </c>
      <c r="X7" s="105">
        <f>W7*0.2</f>
        <v>4</v>
      </c>
      <c r="Y7" s="114">
        <v>0</v>
      </c>
      <c r="Z7" s="108">
        <f>Y7*0.8</f>
        <v>0</v>
      </c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09"/>
    </row>
    <row r="8" spans="1:44" s="107" customFormat="1" ht="20.25">
      <c r="A8" s="101">
        <v>2</v>
      </c>
      <c r="B8" s="125">
        <v>439500</v>
      </c>
      <c r="C8" s="126" t="s">
        <v>108</v>
      </c>
      <c r="D8" s="111">
        <v>8</v>
      </c>
      <c r="E8" s="111">
        <v>8</v>
      </c>
      <c r="F8" s="112">
        <v>4</v>
      </c>
      <c r="G8" s="102">
        <v>5</v>
      </c>
      <c r="H8" s="102">
        <v>5</v>
      </c>
      <c r="I8" s="102">
        <f t="shared" si="1" ref="I8:I46">SUM(D8:H8)</f>
        <v>30</v>
      </c>
      <c r="J8" s="102">
        <f t="shared" si="2" ref="J8:J46">I8*0.15</f>
        <v>4.50</v>
      </c>
      <c r="K8" s="103">
        <v>2</v>
      </c>
      <c r="L8" s="103">
        <v>1</v>
      </c>
      <c r="M8" s="103">
        <v>1</v>
      </c>
      <c r="N8" s="103">
        <v>3</v>
      </c>
      <c r="O8" s="103">
        <v>2</v>
      </c>
      <c r="P8" s="103">
        <f t="shared" si="3" ref="P8:P46">SUM(K8:O8)</f>
        <v>9</v>
      </c>
      <c r="Q8" s="103">
        <f t="shared" si="4" ref="Q8:Q46">P8*0.05</f>
        <v>0.45</v>
      </c>
      <c r="R8" s="104">
        <f t="shared" si="5" ref="R8:R46">D8*0.15+K8*0.05</f>
        <v>1.30</v>
      </c>
      <c r="S8" s="104">
        <f t="shared" si="6" ref="S8:S46">E8*0.15+L8*0.05</f>
        <v>1.25</v>
      </c>
      <c r="T8" s="104">
        <f t="shared" si="7" ref="T8:T46">F8*0.15+M8*0.05</f>
        <v>0.65</v>
      </c>
      <c r="U8" s="104">
        <f t="shared" si="8" ref="U8:U46">G8*0.15+N8*0.05</f>
        <v>0.90</v>
      </c>
      <c r="V8" s="104">
        <f t="shared" si="9" ref="V8:V46">H8*0.15+O8*0.05</f>
        <v>0.85</v>
      </c>
      <c r="W8" s="26">
        <f t="shared" si="10" ref="W8:W46">I8+P8</f>
        <v>39</v>
      </c>
      <c r="X8" s="105">
        <f t="shared" si="11" ref="X8:X46">W8*0.2</f>
        <v>7.8000000000000007</v>
      </c>
      <c r="Y8" s="114">
        <v>25</v>
      </c>
      <c r="Z8" s="108">
        <f t="shared" si="12" ref="Z8:Z46">Y8*0.8</f>
        <v>20</v>
      </c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09"/>
    </row>
    <row r="9" spans="1:44" s="107" customFormat="1" ht="20.25">
      <c r="A9" s="101">
        <v>3</v>
      </c>
      <c r="B9" s="125">
        <v>439508</v>
      </c>
      <c r="C9" s="126" t="s">
        <v>109</v>
      </c>
      <c r="D9" s="111">
        <v>2</v>
      </c>
      <c r="E9" s="111">
        <v>4</v>
      </c>
      <c r="F9" s="112">
        <v>3</v>
      </c>
      <c r="G9" s="102">
        <v>1</v>
      </c>
      <c r="H9" s="102">
        <v>2</v>
      </c>
      <c r="I9" s="102">
        <f t="shared" si="1"/>
        <v>12</v>
      </c>
      <c r="J9" s="102">
        <f t="shared" si="2"/>
        <v>1.7999999999999998</v>
      </c>
      <c r="K9" s="103">
        <v>1</v>
      </c>
      <c r="L9" s="103">
        <v>1</v>
      </c>
      <c r="M9" s="103">
        <v>1</v>
      </c>
      <c r="N9" s="103">
        <v>1</v>
      </c>
      <c r="O9" s="103">
        <v>1</v>
      </c>
      <c r="P9" s="103">
        <f t="shared" si="3"/>
        <v>5</v>
      </c>
      <c r="Q9" s="103">
        <f t="shared" si="4"/>
        <v>0.25</v>
      </c>
      <c r="R9" s="104">
        <f t="shared" si="5"/>
        <v>0.35</v>
      </c>
      <c r="S9" s="104">
        <f t="shared" si="6"/>
        <v>0.65</v>
      </c>
      <c r="T9" s="104">
        <f t="shared" si="7"/>
        <v>0.49999999999999994</v>
      </c>
      <c r="U9" s="104">
        <f t="shared" si="8"/>
        <v>0.20</v>
      </c>
      <c r="V9" s="104">
        <f t="shared" si="9"/>
        <v>0.35</v>
      </c>
      <c r="W9" s="26">
        <f t="shared" si="10"/>
        <v>17</v>
      </c>
      <c r="X9" s="105">
        <f t="shared" si="11"/>
        <v>3.4000000000000004</v>
      </c>
      <c r="Y9" s="114">
        <v>0</v>
      </c>
      <c r="Z9" s="108">
        <f t="shared" si="12"/>
        <v>0</v>
      </c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09"/>
    </row>
    <row r="10" spans="1:44" s="107" customFormat="1" ht="20.25">
      <c r="A10" s="101">
        <v>4</v>
      </c>
      <c r="B10" s="125">
        <v>439523</v>
      </c>
      <c r="C10" s="126" t="s">
        <v>110</v>
      </c>
      <c r="D10" s="111">
        <v>18</v>
      </c>
      <c r="E10" s="111">
        <v>18</v>
      </c>
      <c r="F10" s="112">
        <v>15</v>
      </c>
      <c r="G10" s="102">
        <v>13</v>
      </c>
      <c r="H10" s="102">
        <v>12</v>
      </c>
      <c r="I10" s="102">
        <f t="shared" si="1"/>
        <v>76</v>
      </c>
      <c r="J10" s="102">
        <f t="shared" si="2"/>
        <v>11.40</v>
      </c>
      <c r="K10" s="103">
        <v>6</v>
      </c>
      <c r="L10" s="103">
        <v>6</v>
      </c>
      <c r="M10" s="103">
        <v>5</v>
      </c>
      <c r="N10" s="103">
        <v>5</v>
      </c>
      <c r="O10" s="103">
        <v>4</v>
      </c>
      <c r="P10" s="103">
        <f t="shared" si="3"/>
        <v>26</v>
      </c>
      <c r="Q10" s="103">
        <f t="shared" si="4"/>
        <v>1.30</v>
      </c>
      <c r="R10" s="104">
        <f t="shared" si="5"/>
        <v>3</v>
      </c>
      <c r="S10" s="104">
        <f t="shared" si="6"/>
        <v>3</v>
      </c>
      <c r="T10" s="104">
        <f t="shared" si="7"/>
        <v>2.50</v>
      </c>
      <c r="U10" s="104">
        <f t="shared" si="8"/>
        <v>2.2000000000000002</v>
      </c>
      <c r="V10" s="104">
        <f t="shared" si="9"/>
        <v>1.9999999999999998</v>
      </c>
      <c r="W10" s="26">
        <f t="shared" si="10"/>
        <v>102</v>
      </c>
      <c r="X10" s="105">
        <f t="shared" si="11"/>
        <v>20.400000000000002</v>
      </c>
      <c r="Y10" s="114">
        <v>80</v>
      </c>
      <c r="Z10" s="108">
        <f t="shared" si="12"/>
        <v>64</v>
      </c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09"/>
    </row>
    <row r="11" spans="1:44" s="107" customFormat="1" ht="20.25">
      <c r="A11" s="101">
        <v>5</v>
      </c>
      <c r="B11" s="125">
        <v>439526</v>
      </c>
      <c r="C11" s="126" t="s">
        <v>111</v>
      </c>
      <c r="D11" s="111">
        <v>3</v>
      </c>
      <c r="E11" s="111">
        <v>2</v>
      </c>
      <c r="F11" s="112">
        <v>2</v>
      </c>
      <c r="G11" s="102">
        <v>3</v>
      </c>
      <c r="H11" s="102">
        <v>2</v>
      </c>
      <c r="I11" s="102">
        <f t="shared" si="1"/>
        <v>12</v>
      </c>
      <c r="J11" s="102">
        <f t="shared" si="2"/>
        <v>1.7999999999999998</v>
      </c>
      <c r="K11" s="103">
        <v>1</v>
      </c>
      <c r="L11" s="103">
        <v>0</v>
      </c>
      <c r="M11" s="103">
        <v>2</v>
      </c>
      <c r="N11" s="103">
        <v>1</v>
      </c>
      <c r="O11" s="103">
        <v>0</v>
      </c>
      <c r="P11" s="103">
        <f t="shared" si="3"/>
        <v>4</v>
      </c>
      <c r="Q11" s="103">
        <f t="shared" si="4"/>
        <v>0.20</v>
      </c>
      <c r="R11" s="104">
        <f t="shared" si="5"/>
        <v>0.49999999999999994</v>
      </c>
      <c r="S11" s="104">
        <f t="shared" si="6"/>
        <v>0.30</v>
      </c>
      <c r="T11" s="104">
        <f t="shared" si="7"/>
        <v>0.40</v>
      </c>
      <c r="U11" s="104">
        <f t="shared" si="8"/>
        <v>0.49999999999999994</v>
      </c>
      <c r="V11" s="104">
        <f t="shared" si="9"/>
        <v>0.30</v>
      </c>
      <c r="W11" s="26">
        <f t="shared" si="10"/>
        <v>16</v>
      </c>
      <c r="X11" s="105">
        <f t="shared" si="11"/>
        <v>3.20</v>
      </c>
      <c r="Y11" s="114">
        <v>10</v>
      </c>
      <c r="Z11" s="108">
        <f t="shared" si="12"/>
        <v>8</v>
      </c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09"/>
    </row>
    <row r="12" spans="1:44" s="107" customFormat="1" ht="20.25">
      <c r="A12" s="101">
        <v>6</v>
      </c>
      <c r="B12" s="125">
        <v>439544</v>
      </c>
      <c r="C12" s="126" t="s">
        <v>112</v>
      </c>
      <c r="D12" s="111">
        <v>1</v>
      </c>
      <c r="E12" s="111">
        <v>1</v>
      </c>
      <c r="F12" s="112">
        <v>2</v>
      </c>
      <c r="G12" s="102">
        <v>2</v>
      </c>
      <c r="H12" s="102">
        <v>1</v>
      </c>
      <c r="I12" s="102">
        <f t="shared" si="1"/>
        <v>7</v>
      </c>
      <c r="J12" s="102">
        <f t="shared" si="2"/>
        <v>1.05</v>
      </c>
      <c r="K12" s="103">
        <v>1</v>
      </c>
      <c r="L12" s="103">
        <v>1</v>
      </c>
      <c r="M12" s="103">
        <v>1</v>
      </c>
      <c r="N12" s="103">
        <v>1</v>
      </c>
      <c r="O12" s="103">
        <v>1</v>
      </c>
      <c r="P12" s="103">
        <f t="shared" si="3"/>
        <v>5</v>
      </c>
      <c r="Q12" s="103">
        <f t="shared" si="4"/>
        <v>0.25</v>
      </c>
      <c r="R12" s="104">
        <f t="shared" si="5"/>
        <v>0.20</v>
      </c>
      <c r="S12" s="104">
        <f t="shared" si="6"/>
        <v>0.20</v>
      </c>
      <c r="T12" s="104">
        <f t="shared" si="7"/>
        <v>0.35</v>
      </c>
      <c r="U12" s="104">
        <f t="shared" si="8"/>
        <v>0.35</v>
      </c>
      <c r="V12" s="104">
        <f t="shared" si="9"/>
        <v>0.20</v>
      </c>
      <c r="W12" s="26">
        <f t="shared" si="10"/>
        <v>12</v>
      </c>
      <c r="X12" s="105">
        <f t="shared" si="11"/>
        <v>2.4000000000000004</v>
      </c>
      <c r="Y12" s="114">
        <v>0</v>
      </c>
      <c r="Z12" s="108">
        <f t="shared" si="12"/>
        <v>0</v>
      </c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09"/>
    </row>
    <row r="13" spans="1:44" s="107" customFormat="1" ht="20.25">
      <c r="A13" s="101">
        <v>7</v>
      </c>
      <c r="B13" s="125">
        <v>439558</v>
      </c>
      <c r="C13" s="126" t="s">
        <v>113</v>
      </c>
      <c r="D13" s="111">
        <v>10</v>
      </c>
      <c r="E13" s="111">
        <v>10</v>
      </c>
      <c r="F13" s="112">
        <v>9</v>
      </c>
      <c r="G13" s="102">
        <v>11</v>
      </c>
      <c r="H13" s="102">
        <v>9</v>
      </c>
      <c r="I13" s="102">
        <f t="shared" si="1"/>
        <v>49</v>
      </c>
      <c r="J13" s="102">
        <f t="shared" si="2"/>
        <v>7.35</v>
      </c>
      <c r="K13" s="103">
        <v>3</v>
      </c>
      <c r="L13" s="103">
        <v>5</v>
      </c>
      <c r="M13" s="103">
        <v>4</v>
      </c>
      <c r="N13" s="103">
        <v>2</v>
      </c>
      <c r="O13" s="103">
        <v>2</v>
      </c>
      <c r="P13" s="103">
        <f t="shared" si="3"/>
        <v>16</v>
      </c>
      <c r="Q13" s="103">
        <f t="shared" si="4"/>
        <v>0.80</v>
      </c>
      <c r="R13" s="104">
        <f t="shared" si="5"/>
        <v>1.65</v>
      </c>
      <c r="S13" s="104">
        <f t="shared" si="6"/>
        <v>1.75</v>
      </c>
      <c r="T13" s="104">
        <f t="shared" si="7"/>
        <v>1.5499999999999998</v>
      </c>
      <c r="U13" s="104">
        <f t="shared" si="8"/>
        <v>1.75</v>
      </c>
      <c r="V13" s="104">
        <f t="shared" si="9"/>
        <v>1.45</v>
      </c>
      <c r="W13" s="26">
        <f t="shared" si="10"/>
        <v>65</v>
      </c>
      <c r="X13" s="105">
        <f t="shared" si="11"/>
        <v>13</v>
      </c>
      <c r="Y13" s="114">
        <v>52</v>
      </c>
      <c r="Z13" s="108">
        <f t="shared" si="12"/>
        <v>41.60</v>
      </c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09"/>
    </row>
    <row r="14" spans="1:44" s="107" customFormat="1" ht="20.25">
      <c r="A14" s="101">
        <v>8</v>
      </c>
      <c r="B14" s="125">
        <v>439569</v>
      </c>
      <c r="C14" s="126" t="s">
        <v>114</v>
      </c>
      <c r="D14" s="111">
        <v>11</v>
      </c>
      <c r="E14" s="111">
        <v>12</v>
      </c>
      <c r="F14" s="112">
        <v>9</v>
      </c>
      <c r="G14" s="102">
        <v>13</v>
      </c>
      <c r="H14" s="102">
        <v>15</v>
      </c>
      <c r="I14" s="102">
        <f t="shared" si="1"/>
        <v>60</v>
      </c>
      <c r="J14" s="102">
        <f t="shared" si="2"/>
        <v>9</v>
      </c>
      <c r="K14" s="103">
        <v>4</v>
      </c>
      <c r="L14" s="103">
        <v>4</v>
      </c>
      <c r="M14" s="103">
        <v>3</v>
      </c>
      <c r="N14" s="103">
        <v>3</v>
      </c>
      <c r="O14" s="103">
        <v>4</v>
      </c>
      <c r="P14" s="103">
        <f t="shared" si="3"/>
        <v>18</v>
      </c>
      <c r="Q14" s="103">
        <f t="shared" si="4"/>
        <v>0.90</v>
      </c>
      <c r="R14" s="104">
        <f t="shared" si="5"/>
        <v>1.85</v>
      </c>
      <c r="S14" s="104">
        <f t="shared" si="6"/>
        <v>1.9999999999999998</v>
      </c>
      <c r="T14" s="104">
        <f t="shared" si="7"/>
        <v>1.50</v>
      </c>
      <c r="U14" s="104">
        <f t="shared" si="8"/>
        <v>2.10</v>
      </c>
      <c r="V14" s="104">
        <f t="shared" si="9"/>
        <v>2.4500000000000002</v>
      </c>
      <c r="W14" s="26">
        <f t="shared" si="10"/>
        <v>78</v>
      </c>
      <c r="X14" s="105">
        <f t="shared" si="11"/>
        <v>15.60</v>
      </c>
      <c r="Y14" s="114">
        <v>60</v>
      </c>
      <c r="Z14" s="108">
        <f t="shared" si="12"/>
        <v>48</v>
      </c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09"/>
    </row>
    <row r="15" spans="1:44" s="107" customFormat="1" ht="20.25">
      <c r="A15" s="101">
        <v>9</v>
      </c>
      <c r="B15" s="125">
        <v>439595</v>
      </c>
      <c r="C15" s="126" t="s">
        <v>115</v>
      </c>
      <c r="D15" s="111">
        <v>4</v>
      </c>
      <c r="E15" s="111">
        <v>7</v>
      </c>
      <c r="F15" s="112">
        <v>5</v>
      </c>
      <c r="G15" s="102">
        <v>5</v>
      </c>
      <c r="H15" s="102">
        <v>6</v>
      </c>
      <c r="I15" s="102">
        <f t="shared" si="1"/>
        <v>27</v>
      </c>
      <c r="J15" s="102">
        <f t="shared" si="2"/>
        <v>4.05</v>
      </c>
      <c r="K15" s="103">
        <v>1</v>
      </c>
      <c r="L15" s="103">
        <v>2</v>
      </c>
      <c r="M15" s="103">
        <v>2</v>
      </c>
      <c r="N15" s="103">
        <v>2</v>
      </c>
      <c r="O15" s="103">
        <v>1</v>
      </c>
      <c r="P15" s="103">
        <f t="shared" si="3"/>
        <v>8</v>
      </c>
      <c r="Q15" s="103">
        <f t="shared" si="4"/>
        <v>0.40</v>
      </c>
      <c r="R15" s="104">
        <f t="shared" si="5"/>
        <v>0.65</v>
      </c>
      <c r="S15" s="104">
        <f t="shared" si="6"/>
        <v>1.1500000000000001</v>
      </c>
      <c r="T15" s="104">
        <f t="shared" si="7"/>
        <v>0.85</v>
      </c>
      <c r="U15" s="104">
        <f t="shared" si="8"/>
        <v>0.85</v>
      </c>
      <c r="V15" s="104">
        <f t="shared" si="9"/>
        <v>0.95</v>
      </c>
      <c r="W15" s="26">
        <f t="shared" si="10"/>
        <v>35</v>
      </c>
      <c r="X15" s="105">
        <f t="shared" si="11"/>
        <v>7</v>
      </c>
      <c r="Y15" s="114">
        <v>26</v>
      </c>
      <c r="Z15" s="108">
        <f t="shared" si="12"/>
        <v>20.80</v>
      </c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09"/>
    </row>
    <row r="16" spans="1:44" s="107" customFormat="1" ht="20.25">
      <c r="A16" s="101">
        <v>10</v>
      </c>
      <c r="B16" s="125">
        <v>439634</v>
      </c>
      <c r="C16" s="126" t="s">
        <v>116</v>
      </c>
      <c r="D16" s="111">
        <v>12</v>
      </c>
      <c r="E16" s="111">
        <v>11</v>
      </c>
      <c r="F16" s="112">
        <v>9</v>
      </c>
      <c r="G16" s="102">
        <v>9</v>
      </c>
      <c r="H16" s="102">
        <v>8</v>
      </c>
      <c r="I16" s="102">
        <f t="shared" si="1"/>
        <v>49</v>
      </c>
      <c r="J16" s="102">
        <f t="shared" si="2"/>
        <v>7.35</v>
      </c>
      <c r="K16" s="103">
        <v>6</v>
      </c>
      <c r="L16" s="103">
        <v>6</v>
      </c>
      <c r="M16" s="103">
        <v>5</v>
      </c>
      <c r="N16" s="103">
        <v>6</v>
      </c>
      <c r="O16" s="103">
        <v>5</v>
      </c>
      <c r="P16" s="103">
        <f t="shared" si="3"/>
        <v>28</v>
      </c>
      <c r="Q16" s="103">
        <f t="shared" si="4"/>
        <v>1.40</v>
      </c>
      <c r="R16" s="104">
        <f t="shared" si="5"/>
        <v>2.0999999999999996</v>
      </c>
      <c r="S16" s="104">
        <f t="shared" si="6"/>
        <v>1.95</v>
      </c>
      <c r="T16" s="104">
        <f t="shared" si="7"/>
        <v>1.60</v>
      </c>
      <c r="U16" s="104">
        <f t="shared" si="8"/>
        <v>1.65</v>
      </c>
      <c r="V16" s="104">
        <f t="shared" si="9"/>
        <v>1.45</v>
      </c>
      <c r="W16" s="26">
        <f t="shared" si="10"/>
        <v>77</v>
      </c>
      <c r="X16" s="105">
        <f t="shared" si="11"/>
        <v>15.40</v>
      </c>
      <c r="Y16" s="114">
        <v>50</v>
      </c>
      <c r="Z16" s="108">
        <f t="shared" si="12"/>
        <v>40</v>
      </c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09"/>
    </row>
    <row r="17" spans="1:44" s="107" customFormat="1" ht="20.25">
      <c r="A17" s="101">
        <v>11</v>
      </c>
      <c r="B17" s="125">
        <v>439635</v>
      </c>
      <c r="C17" s="126" t="s">
        <v>117</v>
      </c>
      <c r="D17" s="111">
        <v>13</v>
      </c>
      <c r="E17" s="111">
        <v>14</v>
      </c>
      <c r="F17" s="112">
        <v>15</v>
      </c>
      <c r="G17" s="102">
        <v>15</v>
      </c>
      <c r="H17" s="102">
        <v>19</v>
      </c>
      <c r="I17" s="102">
        <f t="shared" si="1"/>
        <v>76</v>
      </c>
      <c r="J17" s="102">
        <f t="shared" si="2"/>
        <v>11.40</v>
      </c>
      <c r="K17" s="103">
        <v>5</v>
      </c>
      <c r="L17" s="103">
        <v>4</v>
      </c>
      <c r="M17" s="103">
        <v>4</v>
      </c>
      <c r="N17" s="103">
        <v>5</v>
      </c>
      <c r="O17" s="103">
        <v>5</v>
      </c>
      <c r="P17" s="103">
        <f t="shared" si="3"/>
        <v>23</v>
      </c>
      <c r="Q17" s="103">
        <f t="shared" si="4"/>
        <v>1.1500000000000001</v>
      </c>
      <c r="R17" s="104">
        <f t="shared" si="5"/>
        <v>2.2000000000000002</v>
      </c>
      <c r="S17" s="104">
        <f t="shared" si="6"/>
        <v>2.3000000000000003</v>
      </c>
      <c r="T17" s="104">
        <f t="shared" si="7"/>
        <v>2.4500000000000002</v>
      </c>
      <c r="U17" s="104">
        <f t="shared" si="8"/>
        <v>2.50</v>
      </c>
      <c r="V17" s="104">
        <f t="shared" si="9"/>
        <v>3.10</v>
      </c>
      <c r="W17" s="26">
        <f t="shared" si="10"/>
        <v>99</v>
      </c>
      <c r="X17" s="105">
        <f t="shared" si="11"/>
        <v>19.80</v>
      </c>
      <c r="Y17" s="114">
        <v>78</v>
      </c>
      <c r="Z17" s="108">
        <f t="shared" si="12"/>
        <v>62.400000000000006</v>
      </c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09"/>
    </row>
    <row r="18" spans="1:44" s="107" customFormat="1" ht="20.25">
      <c r="A18" s="101">
        <v>12</v>
      </c>
      <c r="B18" s="125">
        <v>439641</v>
      </c>
      <c r="C18" s="126" t="s">
        <v>118</v>
      </c>
      <c r="D18" s="111">
        <v>14</v>
      </c>
      <c r="E18" s="111">
        <v>13</v>
      </c>
      <c r="F18" s="112">
        <v>19</v>
      </c>
      <c r="G18" s="102">
        <v>15</v>
      </c>
      <c r="H18" s="102">
        <v>19</v>
      </c>
      <c r="I18" s="102">
        <f t="shared" si="1"/>
        <v>80</v>
      </c>
      <c r="J18" s="102">
        <f t="shared" si="2"/>
        <v>12</v>
      </c>
      <c r="K18" s="103">
        <v>4</v>
      </c>
      <c r="L18" s="103">
        <v>4</v>
      </c>
      <c r="M18" s="103">
        <v>5</v>
      </c>
      <c r="N18" s="103">
        <v>4</v>
      </c>
      <c r="O18" s="103">
        <v>6</v>
      </c>
      <c r="P18" s="103">
        <f t="shared" si="3"/>
        <v>23</v>
      </c>
      <c r="Q18" s="103">
        <f t="shared" si="4"/>
        <v>1.1500000000000001</v>
      </c>
      <c r="R18" s="104">
        <f t="shared" si="5"/>
        <v>2.3000000000000003</v>
      </c>
      <c r="S18" s="104">
        <f t="shared" si="6"/>
        <v>2.15</v>
      </c>
      <c r="T18" s="104">
        <f t="shared" si="7"/>
        <v>3.10</v>
      </c>
      <c r="U18" s="104">
        <f t="shared" si="8"/>
        <v>2.4500000000000002</v>
      </c>
      <c r="V18" s="104">
        <f t="shared" si="9"/>
        <v>3.1500000000000004</v>
      </c>
      <c r="W18" s="26">
        <f t="shared" si="10"/>
        <v>103</v>
      </c>
      <c r="X18" s="105">
        <f t="shared" si="11"/>
        <v>20.60</v>
      </c>
      <c r="Y18" s="114">
        <v>72</v>
      </c>
      <c r="Z18" s="108">
        <f t="shared" si="12"/>
        <v>57.60</v>
      </c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09"/>
    </row>
    <row r="19" spans="1:44" s="107" customFormat="1" ht="20.25">
      <c r="A19" s="101">
        <v>13</v>
      </c>
      <c r="B19" s="125">
        <v>439642</v>
      </c>
      <c r="C19" s="126" t="s">
        <v>119</v>
      </c>
      <c r="D19" s="111"/>
      <c r="E19" s="111"/>
      <c r="F19" s="112"/>
      <c r="G19" s="102"/>
      <c r="H19" s="102"/>
      <c r="I19" s="102">
        <f t="shared" si="1"/>
        <v>0</v>
      </c>
      <c r="J19" s="102">
        <f t="shared" si="2"/>
        <v>0</v>
      </c>
      <c r="K19" s="103"/>
      <c r="L19" s="103"/>
      <c r="M19" s="103"/>
      <c r="N19" s="103"/>
      <c r="O19" s="103"/>
      <c r="P19" s="103">
        <f t="shared" si="3"/>
        <v>0</v>
      </c>
      <c r="Q19" s="103">
        <f t="shared" si="4"/>
        <v>0</v>
      </c>
      <c r="R19" s="104">
        <f t="shared" si="5"/>
        <v>0</v>
      </c>
      <c r="S19" s="104">
        <f t="shared" si="6"/>
        <v>0</v>
      </c>
      <c r="T19" s="104">
        <f t="shared" si="7"/>
        <v>0</v>
      </c>
      <c r="U19" s="104">
        <f t="shared" si="8"/>
        <v>0</v>
      </c>
      <c r="V19" s="104">
        <f t="shared" si="9"/>
        <v>0</v>
      </c>
      <c r="W19" s="26">
        <f t="shared" si="10"/>
        <v>0</v>
      </c>
      <c r="X19" s="105">
        <f t="shared" si="11"/>
        <v>0</v>
      </c>
      <c r="Y19" s="114" t="s">
        <v>147</v>
      </c>
      <c r="Z19" s="108" t="e">
        <f t="shared" si="12"/>
        <v>#VALUE!</v>
      </c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09"/>
    </row>
    <row r="20" spans="1:44" s="107" customFormat="1" ht="20.25">
      <c r="A20" s="101">
        <v>14</v>
      </c>
      <c r="B20" s="125">
        <v>439667</v>
      </c>
      <c r="C20" s="126" t="s">
        <v>120</v>
      </c>
      <c r="D20" s="111">
        <v>11</v>
      </c>
      <c r="E20" s="111">
        <v>15</v>
      </c>
      <c r="F20" s="112">
        <v>13</v>
      </c>
      <c r="G20" s="102">
        <v>11</v>
      </c>
      <c r="H20" s="102">
        <v>9</v>
      </c>
      <c r="I20" s="102">
        <f t="shared" si="1"/>
        <v>59</v>
      </c>
      <c r="J20" s="102">
        <f t="shared" si="2"/>
        <v>8.85</v>
      </c>
      <c r="K20" s="103">
        <v>3</v>
      </c>
      <c r="L20" s="103">
        <v>4</v>
      </c>
      <c r="M20" s="103">
        <v>2</v>
      </c>
      <c r="N20" s="103">
        <v>4</v>
      </c>
      <c r="O20" s="103">
        <v>3</v>
      </c>
      <c r="P20" s="103">
        <f t="shared" si="3"/>
        <v>16</v>
      </c>
      <c r="Q20" s="103">
        <f t="shared" si="4"/>
        <v>0.80</v>
      </c>
      <c r="R20" s="104">
        <f t="shared" si="5"/>
        <v>1.7999999999999998</v>
      </c>
      <c r="S20" s="104">
        <f t="shared" si="6"/>
        <v>2.4500000000000002</v>
      </c>
      <c r="T20" s="104">
        <f t="shared" si="7"/>
        <v>2.0499999999999998</v>
      </c>
      <c r="U20" s="104">
        <f t="shared" si="8"/>
        <v>1.85</v>
      </c>
      <c r="V20" s="104">
        <f t="shared" si="9"/>
        <v>1.50</v>
      </c>
      <c r="W20" s="26">
        <f t="shared" si="10"/>
        <v>75</v>
      </c>
      <c r="X20" s="105">
        <f t="shared" si="11"/>
        <v>15</v>
      </c>
      <c r="Y20" s="114">
        <v>54</v>
      </c>
      <c r="Z20" s="108">
        <f t="shared" si="12"/>
        <v>43.20</v>
      </c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09"/>
    </row>
    <row r="21" spans="1:44" s="107" customFormat="1" ht="20.25">
      <c r="A21" s="101">
        <v>15</v>
      </c>
      <c r="B21" s="125">
        <v>439669</v>
      </c>
      <c r="C21" s="126" t="s">
        <v>121</v>
      </c>
      <c r="D21" s="111">
        <v>19</v>
      </c>
      <c r="E21" s="111">
        <v>17</v>
      </c>
      <c r="F21" s="112">
        <v>18</v>
      </c>
      <c r="G21" s="102">
        <v>11</v>
      </c>
      <c r="H21" s="102">
        <v>18</v>
      </c>
      <c r="I21" s="102">
        <f t="shared" si="1"/>
        <v>83</v>
      </c>
      <c r="J21" s="102">
        <f t="shared" si="2"/>
        <v>12.45</v>
      </c>
      <c r="K21" s="103">
        <v>5</v>
      </c>
      <c r="L21" s="103">
        <v>6</v>
      </c>
      <c r="M21" s="103">
        <v>4</v>
      </c>
      <c r="N21" s="103">
        <v>5</v>
      </c>
      <c r="O21" s="103">
        <v>4</v>
      </c>
      <c r="P21" s="103">
        <f t="shared" si="3"/>
        <v>24</v>
      </c>
      <c r="Q21" s="103">
        <f t="shared" si="4"/>
        <v>1.2000000000000002</v>
      </c>
      <c r="R21" s="104">
        <f t="shared" si="5"/>
        <v>3.10</v>
      </c>
      <c r="S21" s="104">
        <f t="shared" si="6"/>
        <v>2.8499999999999996</v>
      </c>
      <c r="T21" s="104">
        <f t="shared" si="7"/>
        <v>2.90</v>
      </c>
      <c r="U21" s="104">
        <f t="shared" si="8"/>
        <v>1.90</v>
      </c>
      <c r="V21" s="104">
        <f t="shared" si="9"/>
        <v>2.90</v>
      </c>
      <c r="W21" s="26">
        <f t="shared" si="10"/>
        <v>107</v>
      </c>
      <c r="X21" s="105">
        <f t="shared" si="11"/>
        <v>21.40</v>
      </c>
      <c r="Y21" s="114">
        <v>82</v>
      </c>
      <c r="Z21" s="108">
        <f t="shared" si="12"/>
        <v>65.600000000000009</v>
      </c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09"/>
    </row>
    <row r="22" spans="1:44" s="107" customFormat="1" ht="20.25">
      <c r="A22" s="101">
        <v>16</v>
      </c>
      <c r="B22" s="125">
        <v>439695</v>
      </c>
      <c r="C22" s="126" t="s">
        <v>122</v>
      </c>
      <c r="D22" s="111">
        <v>2</v>
      </c>
      <c r="E22" s="111">
        <v>2</v>
      </c>
      <c r="F22" s="112">
        <v>1</v>
      </c>
      <c r="G22" s="102">
        <v>2</v>
      </c>
      <c r="H22" s="102">
        <v>4</v>
      </c>
      <c r="I22" s="102">
        <f t="shared" si="1"/>
        <v>11</v>
      </c>
      <c r="J22" s="102">
        <f t="shared" si="2"/>
        <v>1.65</v>
      </c>
      <c r="K22" s="103">
        <v>1</v>
      </c>
      <c r="L22" s="103">
        <v>0</v>
      </c>
      <c r="M22" s="103">
        <v>1</v>
      </c>
      <c r="N22" s="103">
        <v>1</v>
      </c>
      <c r="O22" s="103">
        <v>0</v>
      </c>
      <c r="P22" s="103">
        <f t="shared" si="3"/>
        <v>3</v>
      </c>
      <c r="Q22" s="103">
        <f t="shared" si="4"/>
        <v>0.15000000000000002</v>
      </c>
      <c r="R22" s="104">
        <f t="shared" si="5"/>
        <v>0.35</v>
      </c>
      <c r="S22" s="104">
        <f t="shared" si="6"/>
        <v>0.30</v>
      </c>
      <c r="T22" s="104">
        <f t="shared" si="7"/>
        <v>0.20</v>
      </c>
      <c r="U22" s="104">
        <f t="shared" si="8"/>
        <v>0.35</v>
      </c>
      <c r="V22" s="104">
        <f t="shared" si="9"/>
        <v>0.60</v>
      </c>
      <c r="W22" s="26">
        <f t="shared" si="10"/>
        <v>14</v>
      </c>
      <c r="X22" s="105">
        <f t="shared" si="11"/>
        <v>2.8000000000000003</v>
      </c>
      <c r="Y22" s="114">
        <v>10</v>
      </c>
      <c r="Z22" s="108">
        <f t="shared" si="12"/>
        <v>8</v>
      </c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09"/>
    </row>
    <row r="23" spans="1:44" s="107" customFormat="1" ht="20.25">
      <c r="A23" s="101">
        <v>17</v>
      </c>
      <c r="B23" s="125">
        <v>439697</v>
      </c>
      <c r="C23" s="126" t="s">
        <v>123</v>
      </c>
      <c r="D23" s="111">
        <v>7</v>
      </c>
      <c r="E23" s="111">
        <v>5</v>
      </c>
      <c r="F23" s="112">
        <v>5</v>
      </c>
      <c r="G23" s="102">
        <v>2</v>
      </c>
      <c r="H23" s="102">
        <v>5</v>
      </c>
      <c r="I23" s="102">
        <f t="shared" si="1"/>
        <v>24</v>
      </c>
      <c r="J23" s="102">
        <f t="shared" si="2"/>
        <v>3.5999999999999996</v>
      </c>
      <c r="K23" s="103">
        <v>1</v>
      </c>
      <c r="L23" s="103">
        <v>2</v>
      </c>
      <c r="M23" s="103">
        <v>2</v>
      </c>
      <c r="N23" s="103">
        <v>2</v>
      </c>
      <c r="O23" s="103">
        <v>2</v>
      </c>
      <c r="P23" s="103">
        <f t="shared" si="3"/>
        <v>9</v>
      </c>
      <c r="Q23" s="103">
        <f t="shared" si="4"/>
        <v>0.45</v>
      </c>
      <c r="R23" s="104">
        <f t="shared" si="5"/>
        <v>1.1000000000000001</v>
      </c>
      <c r="S23" s="104">
        <f t="shared" si="6"/>
        <v>0.85</v>
      </c>
      <c r="T23" s="104">
        <f t="shared" si="7"/>
        <v>0.85</v>
      </c>
      <c r="U23" s="104">
        <f t="shared" si="8"/>
        <v>0.40</v>
      </c>
      <c r="V23" s="104">
        <f t="shared" si="9"/>
        <v>0.85</v>
      </c>
      <c r="W23" s="26">
        <f t="shared" si="10"/>
        <v>33</v>
      </c>
      <c r="X23" s="105">
        <f t="shared" si="11"/>
        <v>6.60</v>
      </c>
      <c r="Y23" s="114">
        <v>26</v>
      </c>
      <c r="Z23" s="108">
        <f t="shared" si="12"/>
        <v>20.80</v>
      </c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09"/>
    </row>
    <row r="24" spans="1:44" s="107" customFormat="1" ht="20.25">
      <c r="A24" s="101">
        <v>18</v>
      </c>
      <c r="B24" s="125">
        <v>439709</v>
      </c>
      <c r="C24" s="126" t="s">
        <v>124</v>
      </c>
      <c r="D24" s="111">
        <v>7</v>
      </c>
      <c r="E24" s="111">
        <v>5</v>
      </c>
      <c r="F24" s="112">
        <v>5</v>
      </c>
      <c r="G24" s="102">
        <v>3</v>
      </c>
      <c r="H24" s="102">
        <v>5</v>
      </c>
      <c r="I24" s="102">
        <f t="shared" si="1"/>
        <v>25</v>
      </c>
      <c r="J24" s="102">
        <f t="shared" si="2"/>
        <v>3.75</v>
      </c>
      <c r="K24" s="103">
        <v>2</v>
      </c>
      <c r="L24" s="103">
        <v>2</v>
      </c>
      <c r="M24" s="103">
        <v>2</v>
      </c>
      <c r="N24" s="103">
        <v>1</v>
      </c>
      <c r="O24" s="103">
        <v>1</v>
      </c>
      <c r="P24" s="103">
        <f t="shared" si="3"/>
        <v>8</v>
      </c>
      <c r="Q24" s="103">
        <f t="shared" si="4"/>
        <v>0.40</v>
      </c>
      <c r="R24" s="104">
        <f t="shared" si="5"/>
        <v>1.1500000000000001</v>
      </c>
      <c r="S24" s="104">
        <f t="shared" si="6"/>
        <v>0.85</v>
      </c>
      <c r="T24" s="104">
        <f t="shared" si="7"/>
        <v>0.85</v>
      </c>
      <c r="U24" s="104">
        <f t="shared" si="8"/>
        <v>0.49999999999999994</v>
      </c>
      <c r="V24" s="104">
        <f t="shared" si="9"/>
        <v>0.80</v>
      </c>
      <c r="W24" s="26">
        <f t="shared" si="10"/>
        <v>33</v>
      </c>
      <c r="X24" s="105">
        <f t="shared" si="11"/>
        <v>6.60</v>
      </c>
      <c r="Y24" s="114">
        <v>26</v>
      </c>
      <c r="Z24" s="108">
        <f t="shared" si="12"/>
        <v>20.80</v>
      </c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09"/>
    </row>
    <row r="25" spans="1:44" s="107" customFormat="1" ht="20.25">
      <c r="A25" s="101">
        <v>19</v>
      </c>
      <c r="B25" s="125">
        <v>439719</v>
      </c>
      <c r="C25" s="126" t="s">
        <v>125</v>
      </c>
      <c r="D25" s="111">
        <v>4</v>
      </c>
      <c r="E25" s="111">
        <v>9</v>
      </c>
      <c r="F25" s="112">
        <v>8</v>
      </c>
      <c r="G25" s="102">
        <v>8</v>
      </c>
      <c r="H25" s="102">
        <v>9</v>
      </c>
      <c r="I25" s="102">
        <f t="shared" si="1"/>
        <v>38</v>
      </c>
      <c r="J25" s="102">
        <f t="shared" si="2"/>
        <v>5.70</v>
      </c>
      <c r="K25" s="103">
        <v>3</v>
      </c>
      <c r="L25" s="103">
        <v>1</v>
      </c>
      <c r="M25" s="103">
        <v>2</v>
      </c>
      <c r="N25" s="103">
        <v>2</v>
      </c>
      <c r="O25" s="103">
        <v>2</v>
      </c>
      <c r="P25" s="103">
        <f t="shared" si="3"/>
        <v>10</v>
      </c>
      <c r="Q25" s="103">
        <f t="shared" si="4"/>
        <v>0.50</v>
      </c>
      <c r="R25" s="104">
        <f t="shared" si="5"/>
        <v>0.75</v>
      </c>
      <c r="S25" s="104">
        <f t="shared" si="6"/>
        <v>1.40</v>
      </c>
      <c r="T25" s="104">
        <f t="shared" si="7"/>
        <v>1.30</v>
      </c>
      <c r="U25" s="104">
        <f t="shared" si="8"/>
        <v>1.30</v>
      </c>
      <c r="V25" s="104">
        <f t="shared" si="9"/>
        <v>1.45</v>
      </c>
      <c r="W25" s="26">
        <f t="shared" si="10"/>
        <v>48</v>
      </c>
      <c r="X25" s="105">
        <f t="shared" si="11"/>
        <v>9.6000000000000014</v>
      </c>
      <c r="Y25" s="114">
        <v>36</v>
      </c>
      <c r="Z25" s="108">
        <f t="shared" si="12"/>
        <v>28.80</v>
      </c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09"/>
    </row>
    <row r="26" spans="1:44" s="107" customFormat="1" ht="20.25">
      <c r="A26" s="101">
        <v>20</v>
      </c>
      <c r="B26" s="125">
        <v>439723</v>
      </c>
      <c r="C26" s="126" t="s">
        <v>126</v>
      </c>
      <c r="D26" s="111">
        <v>4</v>
      </c>
      <c r="E26" s="111">
        <v>3</v>
      </c>
      <c r="F26" s="112">
        <v>5</v>
      </c>
      <c r="G26" s="102">
        <v>9</v>
      </c>
      <c r="H26" s="102">
        <v>5</v>
      </c>
      <c r="I26" s="102">
        <f t="shared" si="1"/>
        <v>26</v>
      </c>
      <c r="J26" s="102">
        <f t="shared" si="2"/>
        <v>3.90</v>
      </c>
      <c r="K26" s="103">
        <v>1</v>
      </c>
      <c r="L26" s="103">
        <v>2</v>
      </c>
      <c r="M26" s="103">
        <v>1</v>
      </c>
      <c r="N26" s="103">
        <v>2</v>
      </c>
      <c r="O26" s="103">
        <v>2</v>
      </c>
      <c r="P26" s="103">
        <f t="shared" si="3"/>
        <v>8</v>
      </c>
      <c r="Q26" s="103">
        <f t="shared" si="4"/>
        <v>0.40</v>
      </c>
      <c r="R26" s="104">
        <f t="shared" si="5"/>
        <v>0.65</v>
      </c>
      <c r="S26" s="104">
        <f t="shared" si="6"/>
        <v>0.54999999999999993</v>
      </c>
      <c r="T26" s="104">
        <f t="shared" si="7"/>
        <v>0.80</v>
      </c>
      <c r="U26" s="104">
        <f t="shared" si="8"/>
        <v>1.45</v>
      </c>
      <c r="V26" s="104">
        <f t="shared" si="9"/>
        <v>0.85</v>
      </c>
      <c r="W26" s="26">
        <f t="shared" si="10"/>
        <v>34</v>
      </c>
      <c r="X26" s="105">
        <f t="shared" si="11"/>
        <v>6.8000000000000007</v>
      </c>
      <c r="Y26" s="114">
        <v>24</v>
      </c>
      <c r="Z26" s="108">
        <f t="shared" si="12"/>
        <v>19.200000000000003</v>
      </c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09"/>
    </row>
    <row r="27" spans="1:44" s="107" customFormat="1" ht="20.25">
      <c r="A27" s="101">
        <v>21</v>
      </c>
      <c r="B27" s="125">
        <v>439726</v>
      </c>
      <c r="C27" s="126" t="s">
        <v>127</v>
      </c>
      <c r="D27" s="111">
        <v>4</v>
      </c>
      <c r="E27" s="111">
        <v>3</v>
      </c>
      <c r="F27" s="112">
        <v>5</v>
      </c>
      <c r="G27" s="102">
        <v>6</v>
      </c>
      <c r="H27" s="102">
        <v>6</v>
      </c>
      <c r="I27" s="102">
        <f t="shared" si="1"/>
        <v>24</v>
      </c>
      <c r="J27" s="102">
        <f t="shared" si="2"/>
        <v>3.5999999999999996</v>
      </c>
      <c r="K27" s="103">
        <v>1</v>
      </c>
      <c r="L27" s="103">
        <v>1</v>
      </c>
      <c r="M27" s="103">
        <v>2</v>
      </c>
      <c r="N27" s="103">
        <v>1</v>
      </c>
      <c r="O27" s="103">
        <v>2</v>
      </c>
      <c r="P27" s="103">
        <f t="shared" si="3"/>
        <v>7</v>
      </c>
      <c r="Q27" s="103">
        <f t="shared" si="4"/>
        <v>0.35</v>
      </c>
      <c r="R27" s="104">
        <f t="shared" si="5"/>
        <v>0.65</v>
      </c>
      <c r="S27" s="104">
        <f t="shared" si="6"/>
        <v>0.49999999999999994</v>
      </c>
      <c r="T27" s="104">
        <f t="shared" si="7"/>
        <v>0.85</v>
      </c>
      <c r="U27" s="104">
        <f t="shared" si="8"/>
        <v>0.95</v>
      </c>
      <c r="V27" s="104">
        <f t="shared" si="9"/>
        <v>0.99999999999999989</v>
      </c>
      <c r="W27" s="26">
        <f t="shared" si="10"/>
        <v>31</v>
      </c>
      <c r="X27" s="105">
        <f t="shared" si="11"/>
        <v>6.20</v>
      </c>
      <c r="Y27" s="114">
        <v>22</v>
      </c>
      <c r="Z27" s="108">
        <f t="shared" si="12"/>
        <v>17.60</v>
      </c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09"/>
    </row>
    <row r="28" spans="1:44" s="107" customFormat="1" ht="20.25">
      <c r="A28" s="101">
        <v>22</v>
      </c>
      <c r="B28" s="125">
        <v>439730</v>
      </c>
      <c r="C28" s="126" t="s">
        <v>128</v>
      </c>
      <c r="D28" s="111">
        <v>17</v>
      </c>
      <c r="E28" s="111">
        <v>19</v>
      </c>
      <c r="F28" s="112">
        <v>18</v>
      </c>
      <c r="G28" s="102">
        <v>19</v>
      </c>
      <c r="H28" s="102">
        <v>18</v>
      </c>
      <c r="I28" s="102">
        <f t="shared" si="1"/>
        <v>91</v>
      </c>
      <c r="J28" s="102">
        <f t="shared" si="2"/>
        <v>13.65</v>
      </c>
      <c r="K28" s="103">
        <v>5</v>
      </c>
      <c r="L28" s="103">
        <v>6</v>
      </c>
      <c r="M28" s="103">
        <v>5</v>
      </c>
      <c r="N28" s="103">
        <v>6</v>
      </c>
      <c r="O28" s="103">
        <v>5</v>
      </c>
      <c r="P28" s="103">
        <f t="shared" si="3"/>
        <v>27</v>
      </c>
      <c r="Q28" s="103">
        <f t="shared" si="4"/>
        <v>1.35</v>
      </c>
      <c r="R28" s="104">
        <f t="shared" si="5"/>
        <v>2.80</v>
      </c>
      <c r="S28" s="104">
        <f t="shared" si="6"/>
        <v>3.1500000000000004</v>
      </c>
      <c r="T28" s="104">
        <f t="shared" si="7"/>
        <v>2.9499999999999997</v>
      </c>
      <c r="U28" s="104">
        <f t="shared" si="8"/>
        <v>3.1500000000000004</v>
      </c>
      <c r="V28" s="104">
        <f t="shared" si="9"/>
        <v>2.9499999999999997</v>
      </c>
      <c r="W28" s="26">
        <f t="shared" si="10"/>
        <v>118</v>
      </c>
      <c r="X28" s="105">
        <f t="shared" si="11"/>
        <v>23.60</v>
      </c>
      <c r="Y28" s="114">
        <v>92</v>
      </c>
      <c r="Z28" s="108">
        <f t="shared" si="12"/>
        <v>73.600000000000009</v>
      </c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09"/>
    </row>
    <row r="29" spans="1:44" s="107" customFormat="1" ht="20.25">
      <c r="A29" s="101">
        <v>23</v>
      </c>
      <c r="B29" s="125">
        <v>439756</v>
      </c>
      <c r="C29" s="126" t="s">
        <v>129</v>
      </c>
      <c r="D29" s="111">
        <v>11</v>
      </c>
      <c r="E29" s="111">
        <v>15</v>
      </c>
      <c r="F29" s="112">
        <v>11</v>
      </c>
      <c r="G29" s="102">
        <v>14</v>
      </c>
      <c r="H29" s="102">
        <v>15</v>
      </c>
      <c r="I29" s="102">
        <f t="shared" si="1"/>
        <v>66</v>
      </c>
      <c r="J29" s="102">
        <f t="shared" si="2"/>
        <v>9.90</v>
      </c>
      <c r="K29" s="103">
        <v>4</v>
      </c>
      <c r="L29" s="103">
        <v>3</v>
      </c>
      <c r="M29" s="103">
        <v>3</v>
      </c>
      <c r="N29" s="103">
        <v>4</v>
      </c>
      <c r="O29" s="103">
        <v>4</v>
      </c>
      <c r="P29" s="103">
        <f t="shared" si="3"/>
        <v>18</v>
      </c>
      <c r="Q29" s="103">
        <f t="shared" si="4"/>
        <v>0.90</v>
      </c>
      <c r="R29" s="104">
        <f t="shared" si="5"/>
        <v>1.85</v>
      </c>
      <c r="S29" s="104">
        <f t="shared" si="6"/>
        <v>2.40</v>
      </c>
      <c r="T29" s="104">
        <f t="shared" si="7"/>
        <v>1.7999999999999998</v>
      </c>
      <c r="U29" s="104">
        <f t="shared" si="8"/>
        <v>2.3000000000000003</v>
      </c>
      <c r="V29" s="104">
        <f t="shared" si="9"/>
        <v>2.4500000000000002</v>
      </c>
      <c r="W29" s="26">
        <f t="shared" si="10"/>
        <v>84</v>
      </c>
      <c r="X29" s="105">
        <f t="shared" si="11"/>
        <v>16.80</v>
      </c>
      <c r="Y29" s="114">
        <v>62</v>
      </c>
      <c r="Z29" s="108">
        <f t="shared" si="12"/>
        <v>49.60</v>
      </c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09"/>
    </row>
    <row r="30" spans="1:44" s="107" customFormat="1" ht="20.25">
      <c r="A30" s="101">
        <v>24</v>
      </c>
      <c r="B30" s="125">
        <v>439758</v>
      </c>
      <c r="C30" s="126" t="s">
        <v>130</v>
      </c>
      <c r="D30" s="111"/>
      <c r="E30" s="111"/>
      <c r="F30" s="112"/>
      <c r="G30" s="102"/>
      <c r="H30" s="102"/>
      <c r="I30" s="102">
        <f t="shared" si="1"/>
        <v>0</v>
      </c>
      <c r="J30" s="102">
        <f t="shared" si="2"/>
        <v>0</v>
      </c>
      <c r="K30" s="103">
        <v>1</v>
      </c>
      <c r="L30" s="103">
        <v>5</v>
      </c>
      <c r="M30" s="103">
        <v>2</v>
      </c>
      <c r="N30" s="103">
        <v>3</v>
      </c>
      <c r="O30" s="103">
        <v>2</v>
      </c>
      <c r="P30" s="103">
        <f t="shared" si="3"/>
        <v>13</v>
      </c>
      <c r="Q30" s="103">
        <f t="shared" si="4"/>
        <v>0.65</v>
      </c>
      <c r="R30" s="104">
        <f t="shared" si="5"/>
        <v>0.05</v>
      </c>
      <c r="S30" s="104">
        <f t="shared" si="6"/>
        <v>0.25</v>
      </c>
      <c r="T30" s="104">
        <f t="shared" si="7"/>
        <v>0.10</v>
      </c>
      <c r="U30" s="104">
        <f t="shared" si="8"/>
        <v>0.15000000000000002</v>
      </c>
      <c r="V30" s="104">
        <f t="shared" si="9"/>
        <v>0.10</v>
      </c>
      <c r="W30" s="26">
        <f t="shared" si="10"/>
        <v>13</v>
      </c>
      <c r="X30" s="105">
        <f t="shared" si="11"/>
        <v>2.60</v>
      </c>
      <c r="Y30" s="114" t="s">
        <v>147</v>
      </c>
      <c r="Z30" s="108" t="e">
        <f t="shared" si="12"/>
        <v>#VALUE!</v>
      </c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09"/>
    </row>
    <row r="31" spans="1:44" s="107" customFormat="1" ht="20.25">
      <c r="A31" s="101">
        <v>25</v>
      </c>
      <c r="B31" s="125">
        <v>439761</v>
      </c>
      <c r="C31" s="126" t="s">
        <v>131</v>
      </c>
      <c r="D31" s="111">
        <v>17</v>
      </c>
      <c r="E31" s="111">
        <v>11</v>
      </c>
      <c r="F31" s="112">
        <v>11</v>
      </c>
      <c r="G31" s="102">
        <v>11</v>
      </c>
      <c r="H31" s="102">
        <v>11</v>
      </c>
      <c r="I31" s="102">
        <f t="shared" si="1"/>
        <v>61</v>
      </c>
      <c r="J31" s="102">
        <f t="shared" si="2"/>
        <v>9.15</v>
      </c>
      <c r="K31" s="103">
        <v>3</v>
      </c>
      <c r="L31" s="103">
        <v>3</v>
      </c>
      <c r="M31" s="103">
        <v>4</v>
      </c>
      <c r="N31" s="103">
        <v>5</v>
      </c>
      <c r="O31" s="103">
        <v>4</v>
      </c>
      <c r="P31" s="103">
        <f t="shared" si="3"/>
        <v>19</v>
      </c>
      <c r="Q31" s="103">
        <f t="shared" si="4"/>
        <v>0.95</v>
      </c>
      <c r="R31" s="104">
        <f t="shared" si="5"/>
        <v>2.6999999999999997</v>
      </c>
      <c r="S31" s="104">
        <f t="shared" si="6"/>
        <v>1.7999999999999998</v>
      </c>
      <c r="T31" s="104">
        <f t="shared" si="7"/>
        <v>1.85</v>
      </c>
      <c r="U31" s="104">
        <f t="shared" si="8"/>
        <v>1.90</v>
      </c>
      <c r="V31" s="104">
        <f t="shared" si="9"/>
        <v>1.85</v>
      </c>
      <c r="W31" s="26">
        <f t="shared" si="10"/>
        <v>80</v>
      </c>
      <c r="X31" s="105">
        <f t="shared" si="11"/>
        <v>16</v>
      </c>
      <c r="Y31" s="114">
        <v>60</v>
      </c>
      <c r="Z31" s="108">
        <f t="shared" si="12"/>
        <v>48</v>
      </c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09"/>
    </row>
    <row r="32" spans="1:44" s="107" customFormat="1" ht="20.25">
      <c r="A32" s="101">
        <v>26</v>
      </c>
      <c r="B32" s="125">
        <v>439765</v>
      </c>
      <c r="C32" s="126" t="s">
        <v>132</v>
      </c>
      <c r="D32" s="111">
        <v>11</v>
      </c>
      <c r="E32" s="111">
        <v>9</v>
      </c>
      <c r="F32" s="112">
        <v>5</v>
      </c>
      <c r="G32" s="102">
        <v>5</v>
      </c>
      <c r="H32" s="102">
        <v>6</v>
      </c>
      <c r="I32" s="102">
        <f t="shared" si="1"/>
        <v>36</v>
      </c>
      <c r="J32" s="102">
        <f t="shared" si="2"/>
        <v>5.40</v>
      </c>
      <c r="K32" s="103">
        <v>1</v>
      </c>
      <c r="L32" s="103">
        <v>2</v>
      </c>
      <c r="M32" s="103">
        <v>1</v>
      </c>
      <c r="N32" s="103">
        <v>2</v>
      </c>
      <c r="O32" s="103">
        <v>4</v>
      </c>
      <c r="P32" s="103">
        <f t="shared" si="3"/>
        <v>10</v>
      </c>
      <c r="Q32" s="103">
        <f t="shared" si="4"/>
        <v>0.50</v>
      </c>
      <c r="R32" s="104">
        <f t="shared" si="5"/>
        <v>1.70</v>
      </c>
      <c r="S32" s="104">
        <f t="shared" si="6"/>
        <v>1.45</v>
      </c>
      <c r="T32" s="104">
        <f t="shared" si="7"/>
        <v>0.80</v>
      </c>
      <c r="U32" s="104">
        <f t="shared" si="8"/>
        <v>0.85</v>
      </c>
      <c r="V32" s="104">
        <f t="shared" si="9"/>
        <v>1.0999999999999999</v>
      </c>
      <c r="W32" s="26">
        <f t="shared" si="10"/>
        <v>46</v>
      </c>
      <c r="X32" s="105">
        <f t="shared" si="11"/>
        <v>9.2000000000000011</v>
      </c>
      <c r="Y32" s="114">
        <v>36</v>
      </c>
      <c r="Z32" s="108">
        <f t="shared" si="12"/>
        <v>28.80</v>
      </c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09"/>
    </row>
    <row r="33" spans="1:44" s="107" customFormat="1" ht="20.25">
      <c r="A33" s="101">
        <v>27</v>
      </c>
      <c r="B33" s="125">
        <v>439773</v>
      </c>
      <c r="C33" s="126" t="s">
        <v>133</v>
      </c>
      <c r="D33" s="111">
        <v>8</v>
      </c>
      <c r="E33" s="111">
        <v>3</v>
      </c>
      <c r="F33" s="112">
        <v>1</v>
      </c>
      <c r="G33" s="102">
        <v>1</v>
      </c>
      <c r="H33" s="102">
        <v>2</v>
      </c>
      <c r="I33" s="102">
        <f t="shared" si="1"/>
        <v>15</v>
      </c>
      <c r="J33" s="102">
        <f t="shared" si="2"/>
        <v>2.25</v>
      </c>
      <c r="K33" s="103">
        <v>1</v>
      </c>
      <c r="L33" s="103">
        <v>1</v>
      </c>
      <c r="M33" s="103">
        <v>1</v>
      </c>
      <c r="N33" s="103">
        <v>1</v>
      </c>
      <c r="O33" s="103">
        <v>0</v>
      </c>
      <c r="P33" s="103">
        <f t="shared" si="3"/>
        <v>4</v>
      </c>
      <c r="Q33" s="103">
        <f t="shared" si="4"/>
        <v>0.20</v>
      </c>
      <c r="R33" s="104">
        <f t="shared" si="5"/>
        <v>1.25</v>
      </c>
      <c r="S33" s="104">
        <f t="shared" si="6"/>
        <v>0.49999999999999994</v>
      </c>
      <c r="T33" s="104">
        <f t="shared" si="7"/>
        <v>0.20</v>
      </c>
      <c r="U33" s="104">
        <f t="shared" si="8"/>
        <v>0.20</v>
      </c>
      <c r="V33" s="104">
        <f t="shared" si="9"/>
        <v>0.30</v>
      </c>
      <c r="W33" s="26">
        <f t="shared" si="10"/>
        <v>19</v>
      </c>
      <c r="X33" s="105">
        <f t="shared" si="11"/>
        <v>3.8000000000000003</v>
      </c>
      <c r="Y33" s="114">
        <v>12</v>
      </c>
      <c r="Z33" s="108">
        <f t="shared" si="12"/>
        <v>9.6000000000000014</v>
      </c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09"/>
    </row>
    <row r="34" spans="1:44" s="107" customFormat="1" ht="20.25">
      <c r="A34" s="101">
        <v>28</v>
      </c>
      <c r="B34" s="125">
        <v>439781</v>
      </c>
      <c r="C34" s="126" t="s">
        <v>134</v>
      </c>
      <c r="D34" s="111">
        <v>11</v>
      </c>
      <c r="E34" s="111">
        <v>16</v>
      </c>
      <c r="F34" s="112">
        <v>11</v>
      </c>
      <c r="G34" s="102">
        <v>13</v>
      </c>
      <c r="H34" s="102">
        <v>18</v>
      </c>
      <c r="I34" s="102">
        <f t="shared" si="1"/>
        <v>69</v>
      </c>
      <c r="J34" s="102">
        <f t="shared" si="2"/>
        <v>10.35</v>
      </c>
      <c r="K34" s="103">
        <v>5</v>
      </c>
      <c r="L34" s="103">
        <v>3</v>
      </c>
      <c r="M34" s="103">
        <v>4</v>
      </c>
      <c r="N34" s="103">
        <v>5</v>
      </c>
      <c r="O34" s="103">
        <v>4</v>
      </c>
      <c r="P34" s="103">
        <f t="shared" si="3"/>
        <v>21</v>
      </c>
      <c r="Q34" s="103">
        <f t="shared" si="4"/>
        <v>1.05</v>
      </c>
      <c r="R34" s="104">
        <f t="shared" si="5"/>
        <v>1.90</v>
      </c>
      <c r="S34" s="104">
        <f t="shared" si="6"/>
        <v>2.5499999999999998</v>
      </c>
      <c r="T34" s="104">
        <f t="shared" si="7"/>
        <v>1.85</v>
      </c>
      <c r="U34" s="104">
        <f t="shared" si="8"/>
        <v>2.2000000000000002</v>
      </c>
      <c r="V34" s="104">
        <f t="shared" si="9"/>
        <v>2.90</v>
      </c>
      <c r="W34" s="26">
        <f t="shared" si="10"/>
        <v>90</v>
      </c>
      <c r="X34" s="105">
        <f t="shared" si="11"/>
        <v>18</v>
      </c>
      <c r="Y34" s="114">
        <v>68</v>
      </c>
      <c r="Z34" s="108">
        <f t="shared" si="12"/>
        <v>54.400000000000006</v>
      </c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09"/>
    </row>
    <row r="35" spans="1:44" s="107" customFormat="1" ht="20.25">
      <c r="A35" s="101">
        <v>29</v>
      </c>
      <c r="B35" s="125">
        <v>439784</v>
      </c>
      <c r="C35" s="126" t="s">
        <v>135</v>
      </c>
      <c r="D35" s="111">
        <v>11</v>
      </c>
      <c r="E35" s="111">
        <v>8</v>
      </c>
      <c r="F35" s="112">
        <v>9</v>
      </c>
      <c r="G35" s="102">
        <v>8</v>
      </c>
      <c r="H35" s="102">
        <v>3</v>
      </c>
      <c r="I35" s="102">
        <f t="shared" si="1"/>
        <v>39</v>
      </c>
      <c r="J35" s="102">
        <f t="shared" si="2"/>
        <v>5.85</v>
      </c>
      <c r="K35" s="103">
        <v>3</v>
      </c>
      <c r="L35" s="103">
        <v>2</v>
      </c>
      <c r="M35" s="103">
        <v>3</v>
      </c>
      <c r="N35" s="103">
        <v>2</v>
      </c>
      <c r="O35" s="103">
        <v>1</v>
      </c>
      <c r="P35" s="103">
        <f t="shared" si="3"/>
        <v>11</v>
      </c>
      <c r="Q35" s="103">
        <f t="shared" si="4"/>
        <v>0.55000000000000004</v>
      </c>
      <c r="R35" s="104">
        <f t="shared" si="5"/>
        <v>1.7999999999999998</v>
      </c>
      <c r="S35" s="104">
        <f t="shared" si="6"/>
        <v>1.30</v>
      </c>
      <c r="T35" s="104">
        <f t="shared" si="7"/>
        <v>1.50</v>
      </c>
      <c r="U35" s="104">
        <f t="shared" si="8"/>
        <v>1.30</v>
      </c>
      <c r="V35" s="104">
        <f t="shared" si="9"/>
        <v>0.49999999999999994</v>
      </c>
      <c r="W35" s="26">
        <f t="shared" si="10"/>
        <v>50</v>
      </c>
      <c r="X35" s="105">
        <f t="shared" si="11"/>
        <v>10</v>
      </c>
      <c r="Y35" s="114">
        <v>36</v>
      </c>
      <c r="Z35" s="108">
        <f t="shared" si="12"/>
        <v>28.80</v>
      </c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09"/>
    </row>
    <row r="36" spans="1:44" s="107" customFormat="1" ht="20.25">
      <c r="A36" s="101">
        <v>30</v>
      </c>
      <c r="B36" s="125">
        <v>439794</v>
      </c>
      <c r="C36" s="126" t="s">
        <v>136</v>
      </c>
      <c r="D36" s="111">
        <v>1</v>
      </c>
      <c r="E36" s="111">
        <v>2</v>
      </c>
      <c r="F36" s="112">
        <v>3</v>
      </c>
      <c r="G36" s="102">
        <v>1</v>
      </c>
      <c r="H36" s="102">
        <v>2</v>
      </c>
      <c r="I36" s="102">
        <f t="shared" si="1"/>
        <v>9</v>
      </c>
      <c r="J36" s="102">
        <f t="shared" si="2"/>
        <v>1.35</v>
      </c>
      <c r="K36" s="103">
        <v>1</v>
      </c>
      <c r="L36" s="103">
        <v>0</v>
      </c>
      <c r="M36" s="103">
        <v>1</v>
      </c>
      <c r="N36" s="103">
        <v>0</v>
      </c>
      <c r="O36" s="103">
        <v>1</v>
      </c>
      <c r="P36" s="103">
        <f t="shared" si="3"/>
        <v>3</v>
      </c>
      <c r="Q36" s="103">
        <f t="shared" si="4"/>
        <v>0.15000000000000002</v>
      </c>
      <c r="R36" s="104">
        <f t="shared" si="5"/>
        <v>0.20</v>
      </c>
      <c r="S36" s="104">
        <f t="shared" si="6"/>
        <v>0.30</v>
      </c>
      <c r="T36" s="104">
        <f t="shared" si="7"/>
        <v>0.49999999999999994</v>
      </c>
      <c r="U36" s="104">
        <f t="shared" si="8"/>
        <v>0.15</v>
      </c>
      <c r="V36" s="104">
        <f t="shared" si="9"/>
        <v>0.35</v>
      </c>
      <c r="W36" s="26">
        <f t="shared" si="10"/>
        <v>12</v>
      </c>
      <c r="X36" s="105">
        <f t="shared" si="11"/>
        <v>2.4000000000000004</v>
      </c>
      <c r="Y36" s="114">
        <v>0</v>
      </c>
      <c r="Z36" s="108">
        <f t="shared" si="12"/>
        <v>0</v>
      </c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09"/>
    </row>
    <row r="37" spans="1:44" s="107" customFormat="1" ht="20.25">
      <c r="A37" s="101">
        <v>31</v>
      </c>
      <c r="B37" s="125">
        <v>439809</v>
      </c>
      <c r="C37" s="126" t="s">
        <v>137</v>
      </c>
      <c r="D37" s="111">
        <v>14</v>
      </c>
      <c r="E37" s="111">
        <v>11</v>
      </c>
      <c r="F37" s="112">
        <v>9</v>
      </c>
      <c r="G37" s="102">
        <v>11</v>
      </c>
      <c r="H37" s="102">
        <v>9</v>
      </c>
      <c r="I37" s="102">
        <f t="shared" si="1"/>
        <v>54</v>
      </c>
      <c r="J37" s="102">
        <f t="shared" si="2"/>
        <v>8.10</v>
      </c>
      <c r="K37" s="103">
        <v>4</v>
      </c>
      <c r="L37" s="103">
        <v>2</v>
      </c>
      <c r="M37" s="103">
        <v>3</v>
      </c>
      <c r="N37" s="103">
        <v>5</v>
      </c>
      <c r="O37" s="103">
        <v>2</v>
      </c>
      <c r="P37" s="103">
        <f t="shared" si="3"/>
        <v>16</v>
      </c>
      <c r="Q37" s="103">
        <f t="shared" si="4"/>
        <v>0.80</v>
      </c>
      <c r="R37" s="104">
        <f t="shared" si="5"/>
        <v>2.3000000000000003</v>
      </c>
      <c r="S37" s="104">
        <f t="shared" si="6"/>
        <v>1.75</v>
      </c>
      <c r="T37" s="104">
        <f t="shared" si="7"/>
        <v>1.50</v>
      </c>
      <c r="U37" s="104">
        <f t="shared" si="8"/>
        <v>1.90</v>
      </c>
      <c r="V37" s="104">
        <f t="shared" si="9"/>
        <v>1.45</v>
      </c>
      <c r="W37" s="26">
        <f t="shared" si="10"/>
        <v>70</v>
      </c>
      <c r="X37" s="105">
        <f t="shared" si="11"/>
        <v>14</v>
      </c>
      <c r="Y37" s="114">
        <v>50</v>
      </c>
      <c r="Z37" s="108">
        <f t="shared" si="12"/>
        <v>40</v>
      </c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09"/>
    </row>
    <row r="38" spans="1:44" s="107" customFormat="1" ht="20.25">
      <c r="A38" s="101">
        <v>32</v>
      </c>
      <c r="B38" s="125">
        <v>439810</v>
      </c>
      <c r="C38" s="126" t="s">
        <v>138</v>
      </c>
      <c r="D38" s="111">
        <v>11</v>
      </c>
      <c r="E38" s="111">
        <v>15</v>
      </c>
      <c r="F38" s="112">
        <v>11</v>
      </c>
      <c r="G38" s="102">
        <v>12</v>
      </c>
      <c r="H38" s="102">
        <v>9</v>
      </c>
      <c r="I38" s="102">
        <f t="shared" si="1"/>
        <v>58</v>
      </c>
      <c r="J38" s="102">
        <f t="shared" si="2"/>
        <v>8.6999999999999993</v>
      </c>
      <c r="K38" s="103">
        <v>2</v>
      </c>
      <c r="L38" s="103">
        <v>5</v>
      </c>
      <c r="M38" s="103">
        <v>4</v>
      </c>
      <c r="N38" s="103">
        <v>3</v>
      </c>
      <c r="O38" s="103">
        <v>4</v>
      </c>
      <c r="P38" s="103">
        <f t="shared" si="3"/>
        <v>18</v>
      </c>
      <c r="Q38" s="103">
        <f t="shared" si="4"/>
        <v>0.90</v>
      </c>
      <c r="R38" s="104">
        <f t="shared" si="5"/>
        <v>1.75</v>
      </c>
      <c r="S38" s="104">
        <f t="shared" si="6"/>
        <v>2.50</v>
      </c>
      <c r="T38" s="104">
        <f t="shared" si="7"/>
        <v>1.85</v>
      </c>
      <c r="U38" s="104">
        <f t="shared" si="8"/>
        <v>1.9499999999999997</v>
      </c>
      <c r="V38" s="104">
        <f t="shared" si="9"/>
        <v>1.5499999999999998</v>
      </c>
      <c r="W38" s="26">
        <f t="shared" si="10"/>
        <v>76</v>
      </c>
      <c r="X38" s="105">
        <f t="shared" si="11"/>
        <v>15.20</v>
      </c>
      <c r="Y38" s="114">
        <v>54</v>
      </c>
      <c r="Z38" s="108">
        <f t="shared" si="12"/>
        <v>43.20</v>
      </c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09"/>
    </row>
    <row r="39" spans="1:44" s="107" customFormat="1" ht="20.25">
      <c r="A39" s="101">
        <v>33</v>
      </c>
      <c r="B39" s="125">
        <v>439813</v>
      </c>
      <c r="C39" s="126" t="s">
        <v>139</v>
      </c>
      <c r="D39" s="111">
        <v>18</v>
      </c>
      <c r="E39" s="111">
        <v>18</v>
      </c>
      <c r="F39" s="112">
        <v>15</v>
      </c>
      <c r="G39" s="102">
        <v>16</v>
      </c>
      <c r="H39" s="102">
        <v>18</v>
      </c>
      <c r="I39" s="102">
        <f t="shared" si="1"/>
        <v>85</v>
      </c>
      <c r="J39" s="102">
        <f t="shared" si="2"/>
        <v>12.75</v>
      </c>
      <c r="K39" s="103">
        <v>5</v>
      </c>
      <c r="L39" s="103">
        <v>4</v>
      </c>
      <c r="M39" s="103">
        <v>6</v>
      </c>
      <c r="N39" s="103">
        <v>5</v>
      </c>
      <c r="O39" s="103">
        <v>5</v>
      </c>
      <c r="P39" s="103">
        <f t="shared" si="3"/>
        <v>25</v>
      </c>
      <c r="Q39" s="103">
        <f t="shared" si="4"/>
        <v>1.25</v>
      </c>
      <c r="R39" s="104">
        <f t="shared" si="5"/>
        <v>2.9499999999999997</v>
      </c>
      <c r="S39" s="104">
        <f t="shared" si="6"/>
        <v>2.90</v>
      </c>
      <c r="T39" s="104">
        <f t="shared" si="7"/>
        <v>2.5499999999999998</v>
      </c>
      <c r="U39" s="104">
        <f t="shared" si="8"/>
        <v>2.65</v>
      </c>
      <c r="V39" s="104">
        <f t="shared" si="9"/>
        <v>2.9499999999999997</v>
      </c>
      <c r="W39" s="26">
        <f t="shared" si="10"/>
        <v>110</v>
      </c>
      <c r="X39" s="105">
        <f t="shared" si="11"/>
        <v>22</v>
      </c>
      <c r="Y39" s="114">
        <v>88</v>
      </c>
      <c r="Z39" s="108">
        <f t="shared" si="12"/>
        <v>70.400000000000006</v>
      </c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09"/>
    </row>
    <row r="40" spans="1:44" s="107" customFormat="1" ht="20.25">
      <c r="A40" s="101">
        <v>34</v>
      </c>
      <c r="B40" s="125">
        <v>439826</v>
      </c>
      <c r="C40" s="126" t="s">
        <v>140</v>
      </c>
      <c r="D40" s="111">
        <v>11</v>
      </c>
      <c r="E40" s="111">
        <v>12</v>
      </c>
      <c r="F40" s="112">
        <v>14</v>
      </c>
      <c r="G40" s="102">
        <v>13</v>
      </c>
      <c r="H40" s="102">
        <v>15</v>
      </c>
      <c r="I40" s="102">
        <f t="shared" si="1"/>
        <v>65</v>
      </c>
      <c r="J40" s="102">
        <f t="shared" si="2"/>
        <v>9.75</v>
      </c>
      <c r="K40" s="103">
        <v>5</v>
      </c>
      <c r="L40" s="103">
        <v>4</v>
      </c>
      <c r="M40" s="103">
        <v>3</v>
      </c>
      <c r="N40" s="103">
        <v>4</v>
      </c>
      <c r="O40" s="103">
        <v>5</v>
      </c>
      <c r="P40" s="103">
        <f t="shared" si="3"/>
        <v>21</v>
      </c>
      <c r="Q40" s="103">
        <f t="shared" si="4"/>
        <v>1.05</v>
      </c>
      <c r="R40" s="104">
        <f t="shared" si="5"/>
        <v>1.90</v>
      </c>
      <c r="S40" s="104">
        <f t="shared" si="6"/>
        <v>1.9999999999999998</v>
      </c>
      <c r="T40" s="104">
        <f t="shared" si="7"/>
        <v>2.25</v>
      </c>
      <c r="U40" s="104">
        <f t="shared" si="8"/>
        <v>2.15</v>
      </c>
      <c r="V40" s="104">
        <f t="shared" si="9"/>
        <v>2.50</v>
      </c>
      <c r="W40" s="26">
        <f t="shared" si="10"/>
        <v>86</v>
      </c>
      <c r="X40" s="105">
        <f t="shared" si="11"/>
        <v>17.20</v>
      </c>
      <c r="Y40" s="114">
        <v>60</v>
      </c>
      <c r="Z40" s="108">
        <f t="shared" si="12"/>
        <v>48</v>
      </c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09"/>
    </row>
    <row r="41" spans="1:44" s="107" customFormat="1" ht="20.25">
      <c r="A41" s="101">
        <v>35</v>
      </c>
      <c r="B41" s="125">
        <v>439838</v>
      </c>
      <c r="C41" s="126" t="s">
        <v>141</v>
      </c>
      <c r="D41" s="111">
        <v>11</v>
      </c>
      <c r="E41" s="111">
        <v>14</v>
      </c>
      <c r="F41" s="112">
        <v>13</v>
      </c>
      <c r="G41" s="102">
        <v>15</v>
      </c>
      <c r="H41" s="102">
        <v>11</v>
      </c>
      <c r="I41" s="102">
        <f t="shared" si="1"/>
        <v>64</v>
      </c>
      <c r="J41" s="102">
        <f t="shared" si="2"/>
        <v>9.60</v>
      </c>
      <c r="K41" s="103">
        <v>5</v>
      </c>
      <c r="L41" s="103">
        <v>5</v>
      </c>
      <c r="M41" s="103">
        <v>5</v>
      </c>
      <c r="N41" s="103">
        <v>6</v>
      </c>
      <c r="O41" s="103">
        <v>5</v>
      </c>
      <c r="P41" s="103">
        <f t="shared" si="3"/>
        <v>26</v>
      </c>
      <c r="Q41" s="103">
        <f t="shared" si="4"/>
        <v>1.30</v>
      </c>
      <c r="R41" s="104">
        <f t="shared" si="5"/>
        <v>1.90</v>
      </c>
      <c r="S41" s="104">
        <f t="shared" si="6"/>
        <v>2.35</v>
      </c>
      <c r="T41" s="104">
        <f t="shared" si="7"/>
        <v>2.2000000000000002</v>
      </c>
      <c r="U41" s="104">
        <f t="shared" si="8"/>
        <v>2.5499999999999998</v>
      </c>
      <c r="V41" s="104">
        <f t="shared" si="9"/>
        <v>1.90</v>
      </c>
      <c r="W41" s="26">
        <f t="shared" si="10"/>
        <v>90</v>
      </c>
      <c r="X41" s="105">
        <f t="shared" si="11"/>
        <v>18</v>
      </c>
      <c r="Y41" s="114">
        <v>68</v>
      </c>
      <c r="Z41" s="108">
        <f t="shared" si="12"/>
        <v>54.400000000000006</v>
      </c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09"/>
    </row>
    <row r="42" spans="1:44" s="107" customFormat="1" ht="20.25">
      <c r="A42" s="101">
        <v>36</v>
      </c>
      <c r="B42" s="125">
        <v>439874</v>
      </c>
      <c r="C42" s="126" t="s">
        <v>142</v>
      </c>
      <c r="D42" s="111">
        <v>1</v>
      </c>
      <c r="E42" s="111">
        <v>2</v>
      </c>
      <c r="F42" s="112">
        <v>1</v>
      </c>
      <c r="G42" s="102">
        <v>2</v>
      </c>
      <c r="H42" s="102">
        <v>1</v>
      </c>
      <c r="I42" s="102">
        <v>7</v>
      </c>
      <c r="J42" s="102">
        <f t="shared" si="2"/>
        <v>1.05</v>
      </c>
      <c r="K42" s="103">
        <v>1</v>
      </c>
      <c r="L42" s="103">
        <v>0</v>
      </c>
      <c r="M42" s="103">
        <v>1</v>
      </c>
      <c r="N42" s="103">
        <v>1</v>
      </c>
      <c r="O42" s="103">
        <v>0</v>
      </c>
      <c r="P42" s="103">
        <f t="shared" si="3"/>
        <v>3</v>
      </c>
      <c r="Q42" s="103">
        <f t="shared" si="4"/>
        <v>0.15000000000000002</v>
      </c>
      <c r="R42" s="104">
        <f t="shared" si="5"/>
        <v>0.20</v>
      </c>
      <c r="S42" s="104">
        <f t="shared" si="6"/>
        <v>0.30</v>
      </c>
      <c r="T42" s="104">
        <f t="shared" si="7"/>
        <v>0.20</v>
      </c>
      <c r="U42" s="104">
        <f t="shared" si="8"/>
        <v>0.35</v>
      </c>
      <c r="V42" s="104">
        <f t="shared" si="9"/>
        <v>0.15</v>
      </c>
      <c r="W42" s="26">
        <f t="shared" si="10"/>
        <v>10</v>
      </c>
      <c r="X42" s="105">
        <f t="shared" si="11"/>
        <v>2</v>
      </c>
      <c r="Y42" s="114">
        <v>0</v>
      </c>
      <c r="Z42" s="108">
        <f t="shared" si="12"/>
        <v>0</v>
      </c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09"/>
    </row>
    <row r="43" spans="1:44" s="107" customFormat="1" ht="20.25">
      <c r="A43" s="101">
        <v>37</v>
      </c>
      <c r="B43" s="125">
        <v>439875</v>
      </c>
      <c r="C43" s="126" t="s">
        <v>143</v>
      </c>
      <c r="D43" s="111">
        <v>1</v>
      </c>
      <c r="E43" s="111">
        <v>2</v>
      </c>
      <c r="F43" s="112">
        <v>1</v>
      </c>
      <c r="G43" s="102">
        <v>2</v>
      </c>
      <c r="H43" s="102">
        <v>1</v>
      </c>
      <c r="I43" s="102">
        <v>7</v>
      </c>
      <c r="J43" s="102">
        <f t="shared" si="2"/>
        <v>1.05</v>
      </c>
      <c r="K43" s="103">
        <v>1</v>
      </c>
      <c r="L43" s="103">
        <v>0</v>
      </c>
      <c r="M43" s="103">
        <v>1</v>
      </c>
      <c r="N43" s="103">
        <v>0</v>
      </c>
      <c r="O43" s="103">
        <v>1</v>
      </c>
      <c r="P43" s="103">
        <f t="shared" si="3"/>
        <v>3</v>
      </c>
      <c r="Q43" s="103">
        <f t="shared" si="4"/>
        <v>0.15000000000000002</v>
      </c>
      <c r="R43" s="104">
        <f t="shared" si="5"/>
        <v>0.20</v>
      </c>
      <c r="S43" s="104">
        <f t="shared" si="6"/>
        <v>0.30</v>
      </c>
      <c r="T43" s="104">
        <f t="shared" si="7"/>
        <v>0.20</v>
      </c>
      <c r="U43" s="104">
        <f t="shared" si="8"/>
        <v>0.30</v>
      </c>
      <c r="V43" s="104">
        <f t="shared" si="9"/>
        <v>0.20</v>
      </c>
      <c r="W43" s="26">
        <f t="shared" si="10"/>
        <v>10</v>
      </c>
      <c r="X43" s="105">
        <f t="shared" si="11"/>
        <v>2</v>
      </c>
      <c r="Y43" s="114">
        <v>0</v>
      </c>
      <c r="Z43" s="108">
        <f t="shared" si="12"/>
        <v>0</v>
      </c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09"/>
    </row>
    <row r="44" spans="1:44" s="107" customFormat="1" ht="20.25">
      <c r="A44" s="101">
        <v>38</v>
      </c>
      <c r="B44" s="125">
        <v>439878</v>
      </c>
      <c r="C44" s="126" t="s">
        <v>144</v>
      </c>
      <c r="D44" s="111">
        <v>1</v>
      </c>
      <c r="E44" s="111">
        <v>1</v>
      </c>
      <c r="F44" s="112">
        <v>1</v>
      </c>
      <c r="G44" s="102">
        <v>1</v>
      </c>
      <c r="H44" s="102">
        <v>1</v>
      </c>
      <c r="I44" s="102">
        <v>5</v>
      </c>
      <c r="J44" s="102"/>
      <c r="K44" s="103">
        <v>1</v>
      </c>
      <c r="L44" s="103">
        <v>0</v>
      </c>
      <c r="M44" s="103">
        <v>1</v>
      </c>
      <c r="N44" s="103">
        <v>0</v>
      </c>
      <c r="O44" s="103">
        <v>1</v>
      </c>
      <c r="P44" s="103">
        <f t="shared" si="3"/>
        <v>3</v>
      </c>
      <c r="Q44" s="103">
        <f t="shared" si="4"/>
        <v>0.15000000000000002</v>
      </c>
      <c r="R44" s="104">
        <f t="shared" si="5"/>
        <v>0.20</v>
      </c>
      <c r="S44" s="104">
        <f t="shared" si="6"/>
        <v>0.15</v>
      </c>
      <c r="T44" s="104">
        <f t="shared" si="7"/>
        <v>0.20</v>
      </c>
      <c r="U44" s="104">
        <f t="shared" si="8"/>
        <v>0.15</v>
      </c>
      <c r="V44" s="104">
        <f t="shared" si="9"/>
        <v>0.20</v>
      </c>
      <c r="W44" s="26">
        <f t="shared" si="10"/>
        <v>8</v>
      </c>
      <c r="X44" s="105">
        <f t="shared" si="11"/>
        <v>1.60</v>
      </c>
      <c r="Y44" s="114">
        <v>6</v>
      </c>
      <c r="Z44" s="108">
        <f t="shared" si="12"/>
        <v>4.8000000000000007</v>
      </c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09"/>
    </row>
    <row r="45" spans="1:44" s="107" customFormat="1" ht="20.25">
      <c r="A45" s="101">
        <v>39</v>
      </c>
      <c r="B45" s="125">
        <v>439882</v>
      </c>
      <c r="C45" s="126" t="s">
        <v>145</v>
      </c>
      <c r="D45" s="111">
        <v>5</v>
      </c>
      <c r="E45" s="111">
        <v>5</v>
      </c>
      <c r="F45" s="112">
        <v>5</v>
      </c>
      <c r="G45" s="102">
        <v>5</v>
      </c>
      <c r="H45" s="102">
        <v>5</v>
      </c>
      <c r="I45" s="102">
        <v>25</v>
      </c>
      <c r="J45" s="102">
        <f t="shared" si="2"/>
        <v>3.75</v>
      </c>
      <c r="K45" s="103">
        <v>2</v>
      </c>
      <c r="L45" s="103">
        <v>1</v>
      </c>
      <c r="M45" s="103">
        <v>1</v>
      </c>
      <c r="N45" s="103">
        <v>2</v>
      </c>
      <c r="O45" s="103">
        <v>1</v>
      </c>
      <c r="P45" s="103">
        <f t="shared" si="3"/>
        <v>7</v>
      </c>
      <c r="Q45" s="103">
        <f t="shared" si="4"/>
        <v>0.35</v>
      </c>
      <c r="R45" s="104">
        <f t="shared" si="5"/>
        <v>0.85</v>
      </c>
      <c r="S45" s="104">
        <f t="shared" si="6"/>
        <v>0.80</v>
      </c>
      <c r="T45" s="104">
        <f t="shared" si="7"/>
        <v>0.80</v>
      </c>
      <c r="U45" s="104">
        <f t="shared" si="8"/>
        <v>0.85</v>
      </c>
      <c r="V45" s="104">
        <f t="shared" si="9"/>
        <v>0.80</v>
      </c>
      <c r="W45" s="26">
        <f t="shared" si="10"/>
        <v>32</v>
      </c>
      <c r="X45" s="105">
        <f t="shared" si="11"/>
        <v>6.40</v>
      </c>
      <c r="Y45" s="114">
        <v>26</v>
      </c>
      <c r="Z45" s="108">
        <f t="shared" si="12"/>
        <v>20.80</v>
      </c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09"/>
    </row>
    <row r="46" spans="1:44" s="107" customFormat="1" ht="20.25">
      <c r="A46" s="101">
        <v>40</v>
      </c>
      <c r="B46" s="125">
        <v>439888</v>
      </c>
      <c r="C46" s="126" t="s">
        <v>146</v>
      </c>
      <c r="D46" s="111">
        <v>1</v>
      </c>
      <c r="E46" s="111">
        <v>1</v>
      </c>
      <c r="F46" s="112">
        <v>1</v>
      </c>
      <c r="G46" s="102">
        <v>2</v>
      </c>
      <c r="H46" s="102">
        <v>1</v>
      </c>
      <c r="I46" s="102">
        <f t="shared" si="1"/>
        <v>6</v>
      </c>
      <c r="J46" s="102">
        <f t="shared" si="2"/>
        <v>0.89999999999999991</v>
      </c>
      <c r="K46" s="103">
        <v>1</v>
      </c>
      <c r="L46" s="103">
        <v>0</v>
      </c>
      <c r="M46" s="103">
        <v>1</v>
      </c>
      <c r="N46" s="103">
        <v>0</v>
      </c>
      <c r="O46" s="103">
        <v>1</v>
      </c>
      <c r="P46" s="103">
        <f t="shared" si="3"/>
        <v>3</v>
      </c>
      <c r="Q46" s="103">
        <f t="shared" si="4"/>
        <v>0.15000000000000002</v>
      </c>
      <c r="R46" s="104">
        <f t="shared" si="5"/>
        <v>0.20</v>
      </c>
      <c r="S46" s="104">
        <f t="shared" si="6"/>
        <v>0.15</v>
      </c>
      <c r="T46" s="104">
        <f t="shared" si="7"/>
        <v>0.20</v>
      </c>
      <c r="U46" s="104">
        <f t="shared" si="8"/>
        <v>0.30</v>
      </c>
      <c r="V46" s="104">
        <f t="shared" si="9"/>
        <v>0.20</v>
      </c>
      <c r="W46" s="26">
        <f t="shared" si="10"/>
        <v>9</v>
      </c>
      <c r="X46" s="105">
        <f t="shared" si="11"/>
        <v>1.80</v>
      </c>
      <c r="Y46" s="114">
        <v>0</v>
      </c>
      <c r="Z46" s="108">
        <f t="shared" si="12"/>
        <v>0</v>
      </c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09"/>
    </row>
    <row r="47" spans="5:7" ht="21" thickBot="1">
      <c r="E47" s="113"/>
      <c r="G47" s="115"/>
    </row>
    <row r="48" spans="1:26" ht="20.25">
      <c r="A48" s="161" t="s">
        <v>16</v>
      </c>
      <c r="B48" s="162"/>
      <c r="C48" s="163"/>
      <c r="D48" s="6">
        <f t="shared" si="13" ref="D48:Z48">COUNT(D7:D46)</f>
        <v>38</v>
      </c>
      <c r="E48" s="6">
        <f t="shared" si="13"/>
        <v>38</v>
      </c>
      <c r="F48" s="6">
        <f t="shared" si="13"/>
        <v>38</v>
      </c>
      <c r="G48" s="6">
        <f t="shared" si="13"/>
        <v>38</v>
      </c>
      <c r="H48" s="6">
        <f t="shared" si="13"/>
        <v>38</v>
      </c>
      <c r="I48" s="6">
        <f t="shared" si="13"/>
        <v>40</v>
      </c>
      <c r="J48" s="6">
        <f t="shared" si="13"/>
        <v>39</v>
      </c>
      <c r="K48" s="6">
        <f t="shared" si="13"/>
        <v>39</v>
      </c>
      <c r="L48" s="6">
        <f t="shared" si="13"/>
        <v>39</v>
      </c>
      <c r="M48" s="6">
        <f t="shared" si="13"/>
        <v>39</v>
      </c>
      <c r="N48" s="6">
        <f t="shared" si="13"/>
        <v>39</v>
      </c>
      <c r="O48" s="6">
        <f t="shared" si="13"/>
        <v>39</v>
      </c>
      <c r="P48" s="6">
        <f t="shared" si="13"/>
        <v>40</v>
      </c>
      <c r="Q48" s="6">
        <f t="shared" si="13"/>
        <v>40</v>
      </c>
      <c r="R48" s="6">
        <f t="shared" si="13"/>
        <v>40</v>
      </c>
      <c r="S48" s="6">
        <f t="shared" si="13"/>
        <v>40</v>
      </c>
      <c r="T48" s="6">
        <f t="shared" si="13"/>
        <v>40</v>
      </c>
      <c r="U48" s="6">
        <f t="shared" si="13"/>
        <v>40</v>
      </c>
      <c r="V48" s="6">
        <f t="shared" si="13"/>
        <v>40</v>
      </c>
      <c r="W48" s="6">
        <f t="shared" si="13"/>
        <v>40</v>
      </c>
      <c r="X48" s="6">
        <f t="shared" si="13"/>
        <v>40</v>
      </c>
      <c r="Y48" s="6">
        <f t="shared" si="13"/>
        <v>38</v>
      </c>
      <c r="Z48" s="6">
        <f t="shared" si="13"/>
        <v>38</v>
      </c>
    </row>
    <row r="49" spans="1:26" ht="21" customHeight="1">
      <c r="A49" s="134" t="s">
        <v>17</v>
      </c>
      <c r="B49" s="135"/>
      <c r="C49" s="136"/>
      <c r="D49" s="7">
        <v>20</v>
      </c>
      <c r="E49" s="8">
        <v>20</v>
      </c>
      <c r="F49" s="8">
        <v>20</v>
      </c>
      <c r="G49" s="8">
        <v>20</v>
      </c>
      <c r="H49" s="73">
        <v>20</v>
      </c>
      <c r="I49" s="9">
        <f>SUM(D49:H49)</f>
        <v>100</v>
      </c>
      <c r="J49" s="74">
        <f>I49*0.15</f>
        <v>15</v>
      </c>
      <c r="K49" s="71">
        <v>6</v>
      </c>
      <c r="L49" s="11">
        <v>6</v>
      </c>
      <c r="M49" s="11">
        <v>6</v>
      </c>
      <c r="N49" s="11">
        <v>6</v>
      </c>
      <c r="O49" s="72">
        <v>6</v>
      </c>
      <c r="P49" s="69">
        <f>SUM(K49:O49)</f>
        <v>30</v>
      </c>
      <c r="Q49" s="79">
        <f>P49*0.05</f>
        <v>1.50</v>
      </c>
      <c r="R49" s="80">
        <f>(D49*0.15+K49*0.05)</f>
        <v>3.30</v>
      </c>
      <c r="S49" s="13">
        <f>((E49*0.15+L49*0.05))</f>
        <v>3.30</v>
      </c>
      <c r="T49" s="13">
        <f t="shared" si="14" ref="T49:U49">((F49*0.15+M49*0.05))</f>
        <v>3.30</v>
      </c>
      <c r="U49" s="13">
        <f t="shared" si="14"/>
        <v>3.30</v>
      </c>
      <c r="V49" s="14">
        <f>((H49*0.15+O49*0.05))</f>
        <v>3.30</v>
      </c>
      <c r="W49" s="82">
        <v>130</v>
      </c>
      <c r="X49" s="81">
        <f>W49*0.2</f>
        <v>26</v>
      </c>
      <c r="Y49" s="12">
        <v>100</v>
      </c>
      <c r="Z49" s="69">
        <f>Y49*0.8</f>
        <v>80</v>
      </c>
    </row>
    <row r="50" spans="1:26" ht="20.25">
      <c r="A50" s="134" t="s">
        <v>79</v>
      </c>
      <c r="B50" s="135"/>
      <c r="C50" s="136"/>
      <c r="D50" s="7">
        <f>D49*0.4</f>
        <v>8</v>
      </c>
      <c r="E50" s="8">
        <f>E49*0.4</f>
        <v>8</v>
      </c>
      <c r="F50" s="8">
        <f t="shared" si="15" ref="F50:J50">F49*0.4</f>
        <v>8</v>
      </c>
      <c r="G50" s="8">
        <f t="shared" si="15"/>
        <v>8</v>
      </c>
      <c r="H50" s="73">
        <f t="shared" si="15"/>
        <v>8</v>
      </c>
      <c r="I50" s="9">
        <f t="shared" si="15"/>
        <v>40</v>
      </c>
      <c r="J50" s="74">
        <f t="shared" si="15"/>
        <v>6</v>
      </c>
      <c r="K50" s="71">
        <f>K49*0.4</f>
        <v>2.4000000000000004</v>
      </c>
      <c r="L50" s="11">
        <f>L49*0.4</f>
        <v>2.4000000000000004</v>
      </c>
      <c r="M50" s="11">
        <f t="shared" si="16" ref="M50:Z50">M49*0.4</f>
        <v>2.4000000000000004</v>
      </c>
      <c r="N50" s="11">
        <f t="shared" si="16"/>
        <v>2.4000000000000004</v>
      </c>
      <c r="O50" s="72">
        <f t="shared" si="16"/>
        <v>2.4000000000000004</v>
      </c>
      <c r="P50" s="69">
        <f t="shared" si="16"/>
        <v>12</v>
      </c>
      <c r="Q50" s="79">
        <f t="shared" si="16"/>
        <v>0.60000000000000009</v>
      </c>
      <c r="R50" s="80">
        <f t="shared" si="16"/>
        <v>1.32</v>
      </c>
      <c r="S50" s="13">
        <f t="shared" si="16"/>
        <v>1.32</v>
      </c>
      <c r="T50" s="13">
        <f t="shared" si="16"/>
        <v>1.32</v>
      </c>
      <c r="U50" s="13">
        <f t="shared" si="16"/>
        <v>1.32</v>
      </c>
      <c r="V50" s="14">
        <f t="shared" si="16"/>
        <v>1.32</v>
      </c>
      <c r="W50" s="82">
        <f t="shared" si="16"/>
        <v>52</v>
      </c>
      <c r="X50" s="81">
        <f t="shared" si="16"/>
        <v>10.40</v>
      </c>
      <c r="Y50" s="12">
        <f t="shared" si="16"/>
        <v>40</v>
      </c>
      <c r="Z50" s="69">
        <f t="shared" si="16"/>
        <v>32</v>
      </c>
    </row>
    <row r="51" spans="1:26" ht="21" customHeight="1">
      <c r="A51" s="134" t="s">
        <v>18</v>
      </c>
      <c r="B51" s="135"/>
      <c r="C51" s="136"/>
      <c r="D51" s="7">
        <f t="shared" si="17" ref="D51:H51">COUNTIF(D7:D46,"&gt;=8")</f>
        <v>21</v>
      </c>
      <c r="E51" s="7">
        <f t="shared" si="17"/>
        <v>21</v>
      </c>
      <c r="F51" s="7">
        <f t="shared" si="17"/>
        <v>19</v>
      </c>
      <c r="G51" s="7">
        <f t="shared" si="17"/>
        <v>20</v>
      </c>
      <c r="H51" s="7">
        <f t="shared" si="17"/>
        <v>18</v>
      </c>
      <c r="I51" s="7">
        <f>COUNTIF(I7:I46,"&gt;=40")</f>
        <v>17</v>
      </c>
      <c r="J51" s="7">
        <f>COUNTIF(J7:J46,"&gt;=6")</f>
        <v>17</v>
      </c>
      <c r="K51" s="7">
        <f>COUNTIF(K7:K46,"&gt;=2.4")</f>
        <v>18</v>
      </c>
      <c r="L51" s="7">
        <f t="shared" si="18" ref="L51:O51">COUNTIF(L7:L46,"&gt;=2.4")</f>
        <v>17</v>
      </c>
      <c r="M51" s="7">
        <f t="shared" si="18"/>
        <v>17</v>
      </c>
      <c r="N51" s="7">
        <f t="shared" si="18"/>
        <v>18</v>
      </c>
      <c r="O51" s="7">
        <f t="shared" si="18"/>
        <v>16</v>
      </c>
      <c r="P51" s="7">
        <f>COUNTIF(P7:P46,"&gt;=12")</f>
        <v>18</v>
      </c>
      <c r="Q51" s="7">
        <f>COUNTIF(Q7:Q46,"&gt;=.6")</f>
        <v>18</v>
      </c>
      <c r="R51" s="7">
        <f>COUNTIF(R7:R46,"&gt;=1.32")</f>
        <v>19</v>
      </c>
      <c r="S51" s="7">
        <f t="shared" si="19" ref="S51:V51">COUNTIF(S7:S46,"&gt;=1.32")</f>
        <v>19</v>
      </c>
      <c r="T51" s="7">
        <f t="shared" si="19"/>
        <v>18</v>
      </c>
      <c r="U51" s="7">
        <f t="shared" si="19"/>
        <v>18</v>
      </c>
      <c r="V51" s="7">
        <f t="shared" si="19"/>
        <v>18</v>
      </c>
      <c r="W51" s="7">
        <f>COUNTIF(W7:W46,"&gt;=52")</f>
        <v>17</v>
      </c>
      <c r="X51" s="7">
        <f>COUNTIF(X7:X46,"&gt;=10.4")</f>
        <v>17</v>
      </c>
      <c r="Y51" s="7">
        <f>COUNTIF(Y7:Y46,"&gt;=40")</f>
        <v>17</v>
      </c>
      <c r="Z51" s="7">
        <f>COUNTIF(Z7:Z46,"&gt;=32")</f>
        <v>17</v>
      </c>
    </row>
    <row r="52" spans="1:26" ht="20.25">
      <c r="A52" s="134" t="s">
        <v>19</v>
      </c>
      <c r="B52" s="135"/>
      <c r="C52" s="136"/>
      <c r="D52" s="75" t="str">
        <f t="shared" si="20" ref="D52:Z52">IF(((D51/COUNT(D7:D46))*100)&gt;=60,"3",IF(AND(((D51/COUNT(D7:D46))*100)&lt;60,((D51/COUNT(D7:D46))*100)&gt;=50),"2",IF(AND(((D51/COUNT(D7:D46))*100)&lt;50,((D51/COUNT(D7:D46))*100)&gt;=40),"1","0")))</f>
        <v>2</v>
      </c>
      <c r="E52" s="75" t="str">
        <f t="shared" si="20"/>
        <v>2</v>
      </c>
      <c r="F52" s="75" t="str">
        <f t="shared" si="20"/>
        <v>2</v>
      </c>
      <c r="G52" s="75" t="str">
        <f t="shared" si="20"/>
        <v>2</v>
      </c>
      <c r="H52" s="75" t="str">
        <f t="shared" si="20"/>
        <v>1</v>
      </c>
      <c r="I52" s="75" t="str">
        <f t="shared" si="20"/>
        <v>1</v>
      </c>
      <c r="J52" s="75" t="str">
        <f t="shared" si="20"/>
        <v>1</v>
      </c>
      <c r="K52" s="75" t="str">
        <f t="shared" si="20"/>
        <v>1</v>
      </c>
      <c r="L52" s="75" t="str">
        <f t="shared" si="20"/>
        <v>1</v>
      </c>
      <c r="M52" s="75" t="str">
        <f t="shared" si="20"/>
        <v>1</v>
      </c>
      <c r="N52" s="75" t="str">
        <f t="shared" si="20"/>
        <v>1</v>
      </c>
      <c r="O52" s="75" t="str">
        <f t="shared" si="20"/>
        <v>1</v>
      </c>
      <c r="P52" s="75" t="str">
        <f t="shared" si="20"/>
        <v>1</v>
      </c>
      <c r="Q52" s="75" t="str">
        <f t="shared" si="20"/>
        <v>1</v>
      </c>
      <c r="R52" s="75" t="str">
        <f t="shared" si="20"/>
        <v>1</v>
      </c>
      <c r="S52" s="75" t="str">
        <f t="shared" si="20"/>
        <v>1</v>
      </c>
      <c r="T52" s="75" t="str">
        <f t="shared" si="20"/>
        <v>1</v>
      </c>
      <c r="U52" s="75" t="str">
        <f t="shared" si="20"/>
        <v>1</v>
      </c>
      <c r="V52" s="75" t="str">
        <f t="shared" si="20"/>
        <v>1</v>
      </c>
      <c r="W52" s="75" t="str">
        <f t="shared" si="20"/>
        <v>1</v>
      </c>
      <c r="X52" s="75" t="str">
        <f t="shared" si="20"/>
        <v>1</v>
      </c>
      <c r="Y52" s="75" t="str">
        <f t="shared" si="20"/>
        <v>1</v>
      </c>
      <c r="Z52" s="75" t="str">
        <f t="shared" si="20"/>
        <v>1</v>
      </c>
    </row>
    <row r="53" spans="1:26" ht="21" thickBot="1">
      <c r="A53" s="137" t="s">
        <v>20</v>
      </c>
      <c r="B53" s="138"/>
      <c r="C53" s="139"/>
      <c r="D53" s="10">
        <f t="shared" si="21" ref="D53:Z53">((D51/COUNT(D7:D46))*D52)</f>
        <v>1.1052631578947369</v>
      </c>
      <c r="E53" s="10">
        <f t="shared" si="21"/>
        <v>1.1052631578947369</v>
      </c>
      <c r="F53" s="10">
        <f t="shared" si="21"/>
        <v>1</v>
      </c>
      <c r="G53" s="10">
        <f t="shared" si="21"/>
        <v>1.0526315789473684</v>
      </c>
      <c r="H53" s="10">
        <f t="shared" si="21"/>
        <v>0.47368421052631576</v>
      </c>
      <c r="I53" s="10">
        <f t="shared" si="21"/>
        <v>0.425</v>
      </c>
      <c r="J53" s="10">
        <f t="shared" si="21"/>
        <v>0.4358974358974359</v>
      </c>
      <c r="K53" s="10">
        <f t="shared" si="21"/>
        <v>0.46153846153846156</v>
      </c>
      <c r="L53" s="10">
        <f t="shared" si="21"/>
        <v>0.4358974358974359</v>
      </c>
      <c r="M53" s="10">
        <f t="shared" si="21"/>
        <v>0.4358974358974359</v>
      </c>
      <c r="N53" s="10">
        <f t="shared" si="21"/>
        <v>0.46153846153846156</v>
      </c>
      <c r="O53" s="10">
        <f t="shared" si="21"/>
        <v>0.41025641025641024</v>
      </c>
      <c r="P53" s="10">
        <f t="shared" si="21"/>
        <v>0.45</v>
      </c>
      <c r="Q53" s="10">
        <f t="shared" si="21"/>
        <v>0.45</v>
      </c>
      <c r="R53" s="10">
        <f t="shared" si="21"/>
        <v>0.475</v>
      </c>
      <c r="S53" s="10">
        <f t="shared" si="21"/>
        <v>0.475</v>
      </c>
      <c r="T53" s="10">
        <f t="shared" si="21"/>
        <v>0.45</v>
      </c>
      <c r="U53" s="10">
        <f t="shared" si="21"/>
        <v>0.45</v>
      </c>
      <c r="V53" s="10">
        <f t="shared" si="21"/>
        <v>0.45</v>
      </c>
      <c r="W53" s="10">
        <f t="shared" si="21"/>
        <v>0.425</v>
      </c>
      <c r="X53" s="10">
        <f t="shared" si="21"/>
        <v>0.425</v>
      </c>
      <c r="Y53" s="10">
        <f t="shared" si="21"/>
        <v>0.44736842105263158</v>
      </c>
      <c r="Z53" s="10">
        <f t="shared" si="21"/>
        <v>0.44736842105263158</v>
      </c>
    </row>
    <row r="54" spans="1:4" ht="21" thickBot="1">
      <c r="A54" s="2"/>
      <c r="B54" s="2"/>
      <c r="C54" s="2"/>
      <c r="D54" s="2"/>
    </row>
    <row r="55" spans="1:19" ht="20.25">
      <c r="A55" s="140" t="s">
        <v>21</v>
      </c>
      <c r="B55" s="141"/>
      <c r="C55" s="142"/>
      <c r="D55" s="2"/>
      <c r="E55" s="143" t="s">
        <v>22</v>
      </c>
      <c r="F55" s="144"/>
      <c r="G55" s="144"/>
      <c r="H55" s="144"/>
      <c r="I55" s="144"/>
      <c r="J55" s="144"/>
      <c r="K55" s="144"/>
      <c r="L55" s="144"/>
      <c r="M55" s="144"/>
      <c r="N55" s="145"/>
      <c r="O55" s="70" t="s">
        <v>12</v>
      </c>
      <c r="P55" s="17" t="s">
        <v>3</v>
      </c>
      <c r="Q55" s="17" t="s">
        <v>4</v>
      </c>
      <c r="R55" s="17" t="s">
        <v>5</v>
      </c>
      <c r="S55" s="18" t="s">
        <v>6</v>
      </c>
    </row>
    <row r="56" spans="1:19" ht="21" thickBot="1">
      <c r="A56" s="19" t="s">
        <v>80</v>
      </c>
      <c r="B56" s="3"/>
      <c r="C56" s="20"/>
      <c r="D56" s="2"/>
      <c r="E56" s="146"/>
      <c r="F56" s="147"/>
      <c r="G56" s="147"/>
      <c r="H56" s="147"/>
      <c r="I56" s="147"/>
      <c r="J56" s="147"/>
      <c r="K56" s="147"/>
      <c r="L56" s="147"/>
      <c r="M56" s="147"/>
      <c r="N56" s="148"/>
      <c r="O56" s="4">
        <f>(R53*0.2+Z53*0.8)</f>
        <v>0.45289473684210524</v>
      </c>
      <c r="P56" s="4">
        <f>(S53*0.2+Z53*0.8)</f>
        <v>0.45289473684210524</v>
      </c>
      <c r="Q56" s="4">
        <f>(T53*0.2+Z53*0.8)</f>
        <v>0.44789473684210529</v>
      </c>
      <c r="R56" s="4">
        <f>(U53*0.2+Z53*0.8)</f>
        <v>0.44789473684210529</v>
      </c>
      <c r="S56" s="5">
        <f>(V53*0.2+Z53*0.8)</f>
        <v>0.44789473684210529</v>
      </c>
    </row>
    <row r="57" spans="1:4" ht="20.25">
      <c r="A57" s="19" t="s">
        <v>81</v>
      </c>
      <c r="B57" s="3"/>
      <c r="C57" s="20"/>
      <c r="D57" s="2"/>
    </row>
    <row r="58" spans="1:4" ht="21" thickBot="1">
      <c r="A58" s="21" t="s">
        <v>82</v>
      </c>
      <c r="B58" s="22"/>
      <c r="C58" s="23"/>
      <c r="D58" s="2"/>
    </row>
  </sheetData>
  <mergeCells count="22">
    <mergeCell ref="A48:C48"/>
    <mergeCell ref="A49:C49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E55:N56"/>
    <mergeCell ref="Y4:Y6"/>
    <mergeCell ref="Z4:Z6"/>
    <mergeCell ref="D5:J5"/>
    <mergeCell ref="K5:Q5"/>
    <mergeCell ref="A50:C50"/>
    <mergeCell ref="A51:C51"/>
    <mergeCell ref="A52:C52"/>
    <mergeCell ref="A53:C53"/>
    <mergeCell ref="A55:C55"/>
  </mergeCells>
  <pageMargins left="0.7" right="0.7" top="0.75" bottom="0.75" header="0.3" footer="0.3"/>
  <pageSetup orientation="portrait" paperSiz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60"/>
  <sheetViews>
    <sheetView zoomScale="55" zoomScaleNormal="55" workbookViewId="0" topLeftCell="A32">
      <selection pane="topLeft" activeCell="C45" sqref="C45"/>
    </sheetView>
  </sheetViews>
  <sheetFormatPr defaultColWidth="8.854285714285714" defaultRowHeight="20.25"/>
  <cols>
    <col min="1" max="1" width="8.571428571428571" style="1" bestFit="1" customWidth="1"/>
    <col min="2" max="2" width="19.714285714285715" style="1" bestFit="1" customWidth="1"/>
    <col min="3" max="3" width="49.142857142857146" style="1" customWidth="1"/>
    <col min="4" max="8" width="13.285714285714286" style="123" bestFit="1" customWidth="1"/>
    <col min="9" max="9" width="15.714285714285714" style="1" bestFit="1" customWidth="1"/>
    <col min="10" max="10" width="18.428571428571427" style="1" bestFit="1" customWidth="1"/>
    <col min="11" max="15" width="13.714285714285714" style="1" customWidth="1"/>
    <col min="16" max="17" width="15.714285714285714" style="1" customWidth="1"/>
    <col min="18" max="18" width="19.142857142857142" style="1" customWidth="1"/>
    <col min="19" max="19" width="14.571428571428571" style="1" customWidth="1"/>
    <col min="20" max="20" width="14.714285714285714" style="1" customWidth="1"/>
    <col min="21" max="21" width="14.285714285714286" style="1" customWidth="1"/>
    <col min="22" max="22" width="17.428571428571427" style="1" customWidth="1"/>
    <col min="23" max="23" width="29.142857142857142" style="1" customWidth="1"/>
    <col min="24" max="24" width="17.857142857142858" style="1" customWidth="1"/>
    <col min="25" max="25" width="17.428571428571427" style="1" customWidth="1"/>
    <col min="26" max="26" width="12.714285714285714" style="1" customWidth="1"/>
    <col min="27" max="43" width="8.857142857142858" style="110"/>
    <col min="44" max="44" width="8.857142857142858" style="109"/>
    <col min="45" max="265" width="8.857142857142858" style="107"/>
    <col min="266" max="16384" width="8.857142857142858" style="1"/>
  </cols>
  <sheetData>
    <row r="1" spans="1:26" ht="20.25">
      <c r="A1" s="164" t="s">
        <v>103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spans="1:26" ht="21" thickBot="1">
      <c r="A2" s="164" t="str">
        <f>' PAPER 1'!A2:Z2</f>
        <v xml:space="preserve"> DEPARTMENT OF ARTS (BA PART 1)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26" ht="28.5">
      <c r="A3" s="188" t="s">
        <v>85</v>
      </c>
      <c r="B3" s="189"/>
      <c r="C3" s="130" t="s">
        <v>149</v>
      </c>
      <c r="D3" s="116" t="s">
        <v>100</v>
      </c>
      <c r="E3" s="122"/>
      <c r="F3" s="190" t="s">
        <v>104</v>
      </c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</row>
    <row r="4" spans="1:28" ht="21" customHeight="1">
      <c r="A4" s="191" t="s">
        <v>0</v>
      </c>
      <c r="B4" s="192" t="s">
        <v>1</v>
      </c>
      <c r="C4" s="191" t="s">
        <v>2</v>
      </c>
      <c r="D4" s="191" t="s">
        <v>101</v>
      </c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3" t="s">
        <v>102</v>
      </c>
      <c r="S4" s="193"/>
      <c r="T4" s="193"/>
      <c r="U4" s="193"/>
      <c r="V4" s="193"/>
      <c r="W4" s="26" t="s">
        <v>15</v>
      </c>
      <c r="X4" s="194" t="s">
        <v>14</v>
      </c>
      <c r="Y4" s="195" t="s">
        <v>83</v>
      </c>
      <c r="Z4" s="195" t="s">
        <v>84</v>
      </c>
      <c r="AA4" s="107"/>
      <c r="AB4" s="107"/>
    </row>
    <row r="5" spans="1:28" ht="20.25">
      <c r="A5" s="191"/>
      <c r="B5" s="192"/>
      <c r="C5" s="191"/>
      <c r="D5" s="196" t="s">
        <v>11</v>
      </c>
      <c r="E5" s="196"/>
      <c r="F5" s="196"/>
      <c r="G5" s="196"/>
      <c r="H5" s="196"/>
      <c r="I5" s="196"/>
      <c r="J5" s="196"/>
      <c r="K5" s="197" t="s">
        <v>89</v>
      </c>
      <c r="L5" s="197"/>
      <c r="M5" s="197"/>
      <c r="N5" s="197"/>
      <c r="O5" s="197"/>
      <c r="P5" s="197"/>
      <c r="Q5" s="197"/>
      <c r="R5" s="193"/>
      <c r="S5" s="193"/>
      <c r="T5" s="193"/>
      <c r="U5" s="193"/>
      <c r="V5" s="193"/>
      <c r="W5" s="26" t="s">
        <v>13</v>
      </c>
      <c r="X5" s="194"/>
      <c r="Y5" s="195"/>
      <c r="Z5" s="195"/>
      <c r="AA5" s="107"/>
      <c r="AB5" s="107"/>
    </row>
    <row r="6" spans="1:28" ht="20.25">
      <c r="A6" s="191"/>
      <c r="B6" s="192"/>
      <c r="C6" s="191"/>
      <c r="D6" s="118" t="s">
        <v>9</v>
      </c>
      <c r="E6" s="118" t="s">
        <v>86</v>
      </c>
      <c r="F6" s="118" t="s">
        <v>8</v>
      </c>
      <c r="G6" s="118" t="s">
        <v>87</v>
      </c>
      <c r="H6" s="118" t="s">
        <v>88</v>
      </c>
      <c r="I6" s="102" t="s">
        <v>10</v>
      </c>
      <c r="J6" s="102" t="s">
        <v>97</v>
      </c>
      <c r="K6" s="103" t="s">
        <v>90</v>
      </c>
      <c r="L6" s="103" t="s">
        <v>91</v>
      </c>
      <c r="M6" s="103" t="s">
        <v>92</v>
      </c>
      <c r="N6" s="103" t="s">
        <v>93</v>
      </c>
      <c r="O6" s="103" t="s">
        <v>94</v>
      </c>
      <c r="P6" s="103" t="s">
        <v>95</v>
      </c>
      <c r="Q6" s="103" t="s">
        <v>98</v>
      </c>
      <c r="R6" s="104" t="s">
        <v>12</v>
      </c>
      <c r="S6" s="120" t="s">
        <v>3</v>
      </c>
      <c r="T6" s="120" t="s">
        <v>4</v>
      </c>
      <c r="U6" s="120" t="s">
        <v>5</v>
      </c>
      <c r="V6" s="120" t="s">
        <v>6</v>
      </c>
      <c r="W6" s="26" t="s">
        <v>96</v>
      </c>
      <c r="X6" s="194"/>
      <c r="Y6" s="195"/>
      <c r="Z6" s="195"/>
      <c r="AA6" s="107"/>
      <c r="AB6" s="107"/>
    </row>
    <row r="7" spans="1:44" s="107" customFormat="1" ht="20.25">
      <c r="A7" s="101">
        <v>1</v>
      </c>
      <c r="B7" s="125">
        <v>439498</v>
      </c>
      <c r="C7" s="126" t="s">
        <v>107</v>
      </c>
      <c r="D7" s="118">
        <v>4</v>
      </c>
      <c r="E7" s="118">
        <v>5</v>
      </c>
      <c r="F7" s="118">
        <v>6</v>
      </c>
      <c r="G7" s="118">
        <v>5</v>
      </c>
      <c r="H7" s="118">
        <v>5</v>
      </c>
      <c r="I7" s="102">
        <f>SUM(D7:H7)</f>
        <v>25</v>
      </c>
      <c r="J7" s="102">
        <f>I7*0.15</f>
        <v>3.75</v>
      </c>
      <c r="K7" s="103">
        <v>3</v>
      </c>
      <c r="L7" s="103">
        <v>2</v>
      </c>
      <c r="M7" s="103">
        <v>4</v>
      </c>
      <c r="N7" s="103">
        <v>2</v>
      </c>
      <c r="O7" s="103">
        <v>1</v>
      </c>
      <c r="P7" s="103">
        <f>SUM(K7:O7)</f>
        <v>12</v>
      </c>
      <c r="Q7" s="103">
        <f>P7*0.05</f>
        <v>0.60000000000000009</v>
      </c>
      <c r="R7" s="104">
        <f>D7*0.15+K7:K7*0.05</f>
        <v>0.75</v>
      </c>
      <c r="S7" s="104">
        <f t="shared" si="0" ref="S7:V7">E7*0.15+L7:L7*0.05</f>
        <v>0.85</v>
      </c>
      <c r="T7" s="104">
        <f t="shared" si="0"/>
        <v>1.0999999999999999</v>
      </c>
      <c r="U7" s="104">
        <f t="shared" si="0"/>
        <v>0.85</v>
      </c>
      <c r="V7" s="104">
        <f t="shared" si="0"/>
        <v>0.80</v>
      </c>
      <c r="W7" s="26">
        <f>I7+P7</f>
        <v>37</v>
      </c>
      <c r="X7" s="105">
        <f>W7*0.2</f>
        <v>7.40</v>
      </c>
      <c r="Y7" s="114">
        <v>26</v>
      </c>
      <c r="Z7" s="106">
        <f>Y7*0.8</f>
        <v>20.80</v>
      </c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09"/>
    </row>
    <row r="8" spans="1:44" s="107" customFormat="1" ht="20.25">
      <c r="A8" s="101">
        <v>2</v>
      </c>
      <c r="B8" s="125">
        <v>439500</v>
      </c>
      <c r="C8" s="126" t="s">
        <v>108</v>
      </c>
      <c r="D8" s="118">
        <v>6</v>
      </c>
      <c r="E8" s="118">
        <v>8</v>
      </c>
      <c r="F8" s="118">
        <v>6</v>
      </c>
      <c r="G8" s="118">
        <v>7</v>
      </c>
      <c r="H8" s="118">
        <v>6</v>
      </c>
      <c r="I8" s="102">
        <f t="shared" si="1" ref="I8:I46">SUM(D8:H8)</f>
        <v>33</v>
      </c>
      <c r="J8" s="102">
        <f t="shared" si="2" ref="J8:J46">I8*0.15</f>
        <v>4.95</v>
      </c>
      <c r="K8" s="103">
        <v>2</v>
      </c>
      <c r="L8" s="103">
        <v>1</v>
      </c>
      <c r="M8" s="103">
        <v>2</v>
      </c>
      <c r="N8" s="103">
        <v>3</v>
      </c>
      <c r="O8" s="103">
        <v>2</v>
      </c>
      <c r="P8" s="103">
        <f t="shared" si="3" ref="P8:P46">SUM(K8:O8)</f>
        <v>10</v>
      </c>
      <c r="Q8" s="103">
        <f t="shared" si="4" ref="Q8:Q46">P8*0.05</f>
        <v>0.50</v>
      </c>
      <c r="R8" s="104">
        <f t="shared" si="5" ref="R8:R46">D8*0.15+K8:K8*0.05</f>
        <v>0.99999999999999989</v>
      </c>
      <c r="S8" s="104">
        <f t="shared" si="6" ref="S8:S46">E8*0.15+L8:L8*0.05</f>
        <v>1.25</v>
      </c>
      <c r="T8" s="104">
        <f t="shared" si="7" ref="T8:T46">F8*0.15+M8:M8*0.05</f>
        <v>0.99999999999999989</v>
      </c>
      <c r="U8" s="104">
        <f t="shared" si="8" ref="U8:U46">G8*0.15+N8:N8*0.05</f>
        <v>1.2000000000000002</v>
      </c>
      <c r="V8" s="104">
        <f t="shared" si="9" ref="V8:V46">H8*0.15+O8:O8*0.05</f>
        <v>0.99999999999999989</v>
      </c>
      <c r="W8" s="26">
        <f t="shared" si="10" ref="W8:W46">I8+P8</f>
        <v>43</v>
      </c>
      <c r="X8" s="121">
        <f t="shared" si="11" ref="X8:X46">W8*0.2</f>
        <v>8.60</v>
      </c>
      <c r="Y8" s="114">
        <v>36</v>
      </c>
      <c r="Z8" s="106">
        <f t="shared" si="12" ref="Z8:Z46">Y8*0.8</f>
        <v>28.80</v>
      </c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09"/>
    </row>
    <row r="9" spans="1:44" s="107" customFormat="1" ht="20.25">
      <c r="A9" s="101">
        <v>3</v>
      </c>
      <c r="B9" s="125">
        <v>439508</v>
      </c>
      <c r="C9" s="126" t="s">
        <v>109</v>
      </c>
      <c r="D9" s="118"/>
      <c r="E9" s="118"/>
      <c r="F9" s="118"/>
      <c r="G9" s="118"/>
      <c r="H9" s="118"/>
      <c r="I9" s="102"/>
      <c r="J9" s="102"/>
      <c r="K9" s="103"/>
      <c r="L9" s="103"/>
      <c r="M9" s="103"/>
      <c r="N9" s="103"/>
      <c r="O9" s="103"/>
      <c r="P9" s="103"/>
      <c r="Q9" s="103"/>
      <c r="R9" s="104">
        <f t="shared" si="5"/>
        <v>0</v>
      </c>
      <c r="S9" s="104">
        <f t="shared" si="6"/>
        <v>0</v>
      </c>
      <c r="T9" s="104">
        <f t="shared" si="7"/>
        <v>0</v>
      </c>
      <c r="U9" s="104">
        <f t="shared" si="8"/>
        <v>0</v>
      </c>
      <c r="V9" s="104">
        <f t="shared" si="9"/>
        <v>0</v>
      </c>
      <c r="W9" s="26">
        <f t="shared" si="10"/>
        <v>0</v>
      </c>
      <c r="X9" s="121">
        <f t="shared" si="11"/>
        <v>0</v>
      </c>
      <c r="Y9" s="114">
        <v>0</v>
      </c>
      <c r="Z9" s="117">
        <f t="shared" si="12"/>
        <v>0</v>
      </c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09"/>
    </row>
    <row r="10" spans="1:44" s="107" customFormat="1" ht="20.25">
      <c r="A10" s="101">
        <v>4</v>
      </c>
      <c r="B10" s="125">
        <v>439523</v>
      </c>
      <c r="C10" s="126" t="s">
        <v>110</v>
      </c>
      <c r="D10" s="118">
        <v>6</v>
      </c>
      <c r="E10" s="118">
        <v>8</v>
      </c>
      <c r="F10" s="118">
        <v>7</v>
      </c>
      <c r="G10" s="118">
        <v>6</v>
      </c>
      <c r="H10" s="118">
        <v>5</v>
      </c>
      <c r="I10" s="102">
        <f t="shared" si="1"/>
        <v>32</v>
      </c>
      <c r="J10" s="102">
        <f t="shared" si="2"/>
        <v>4.80</v>
      </c>
      <c r="K10" s="119">
        <v>1</v>
      </c>
      <c r="L10" s="119">
        <v>1.50</v>
      </c>
      <c r="M10" s="119">
        <v>2</v>
      </c>
      <c r="N10" s="119">
        <v>3</v>
      </c>
      <c r="O10" s="119">
        <v>2</v>
      </c>
      <c r="P10" s="103">
        <f t="shared" si="3"/>
        <v>9.50</v>
      </c>
      <c r="Q10" s="103">
        <f t="shared" si="4"/>
        <v>0.475</v>
      </c>
      <c r="R10" s="104">
        <f t="shared" si="5"/>
        <v>0.95</v>
      </c>
      <c r="S10" s="104">
        <f t="shared" si="6"/>
        <v>1.2749999999999999</v>
      </c>
      <c r="T10" s="104">
        <f t="shared" si="7"/>
        <v>1.1500000000000001</v>
      </c>
      <c r="U10" s="104">
        <f t="shared" si="8"/>
        <v>1.0499999999999998</v>
      </c>
      <c r="V10" s="104">
        <f t="shared" si="9"/>
        <v>0.85</v>
      </c>
      <c r="W10" s="26">
        <f t="shared" si="10"/>
        <v>41.50</v>
      </c>
      <c r="X10" s="121">
        <f t="shared" si="11"/>
        <v>8.3000000000000007</v>
      </c>
      <c r="Y10" s="114">
        <v>36</v>
      </c>
      <c r="Z10" s="117">
        <f t="shared" si="12"/>
        <v>28.80</v>
      </c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09"/>
    </row>
    <row r="11" spans="1:44" s="107" customFormat="1" ht="20.25">
      <c r="A11" s="101">
        <v>5</v>
      </c>
      <c r="B11" s="125">
        <v>439526</v>
      </c>
      <c r="C11" s="126" t="s">
        <v>111</v>
      </c>
      <c r="D11" s="118">
        <v>13</v>
      </c>
      <c r="E11" s="118">
        <v>14</v>
      </c>
      <c r="F11" s="118">
        <v>12</v>
      </c>
      <c r="G11" s="118">
        <v>10</v>
      </c>
      <c r="H11" s="118">
        <v>13</v>
      </c>
      <c r="I11" s="102">
        <f t="shared" si="1"/>
        <v>62</v>
      </c>
      <c r="J11" s="102">
        <f t="shared" si="2"/>
        <v>9.2999999999999989</v>
      </c>
      <c r="K11" s="119">
        <v>4</v>
      </c>
      <c r="L11" s="119">
        <v>3</v>
      </c>
      <c r="M11" s="119">
        <v>5</v>
      </c>
      <c r="N11" s="119">
        <v>4</v>
      </c>
      <c r="O11" s="119">
        <v>3</v>
      </c>
      <c r="P11" s="103">
        <f t="shared" si="3"/>
        <v>19</v>
      </c>
      <c r="Q11" s="103">
        <f t="shared" si="4"/>
        <v>0.95</v>
      </c>
      <c r="R11" s="104">
        <f t="shared" si="5"/>
        <v>2.15</v>
      </c>
      <c r="S11" s="104">
        <f t="shared" si="6"/>
        <v>2.25</v>
      </c>
      <c r="T11" s="104">
        <f t="shared" si="7"/>
        <v>2.0499999999999998</v>
      </c>
      <c r="U11" s="104">
        <f t="shared" si="8"/>
        <v>1.70</v>
      </c>
      <c r="V11" s="104">
        <f t="shared" si="9"/>
        <v>2.10</v>
      </c>
      <c r="W11" s="26">
        <f t="shared" si="10"/>
        <v>81</v>
      </c>
      <c r="X11" s="121">
        <f t="shared" si="11"/>
        <v>16.20</v>
      </c>
      <c r="Y11" s="114">
        <v>66</v>
      </c>
      <c r="Z11" s="117">
        <f t="shared" si="12"/>
        <v>52.80</v>
      </c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09"/>
    </row>
    <row r="12" spans="1:44" s="107" customFormat="1" ht="20.25">
      <c r="A12" s="101">
        <v>6</v>
      </c>
      <c r="B12" s="125">
        <v>439544</v>
      </c>
      <c r="C12" s="126" t="s">
        <v>112</v>
      </c>
      <c r="D12" s="118">
        <v>10</v>
      </c>
      <c r="E12" s="118">
        <v>4</v>
      </c>
      <c r="F12" s="118">
        <v>6</v>
      </c>
      <c r="G12" s="118">
        <v>5</v>
      </c>
      <c r="H12" s="118">
        <v>8</v>
      </c>
      <c r="I12" s="102">
        <f t="shared" si="1"/>
        <v>33</v>
      </c>
      <c r="J12" s="102">
        <f t="shared" si="2"/>
        <v>4.95</v>
      </c>
      <c r="K12" s="119">
        <v>2</v>
      </c>
      <c r="L12" s="119">
        <v>1</v>
      </c>
      <c r="M12" s="119">
        <v>2</v>
      </c>
      <c r="N12" s="119">
        <v>1</v>
      </c>
      <c r="O12" s="119">
        <v>1</v>
      </c>
      <c r="P12" s="103">
        <f t="shared" si="3"/>
        <v>7</v>
      </c>
      <c r="Q12" s="103">
        <f t="shared" si="4"/>
        <v>0.35</v>
      </c>
      <c r="R12" s="104">
        <f t="shared" si="5"/>
        <v>1.60</v>
      </c>
      <c r="S12" s="104">
        <f t="shared" si="6"/>
        <v>0.65</v>
      </c>
      <c r="T12" s="104">
        <f t="shared" si="7"/>
        <v>0.99999999999999989</v>
      </c>
      <c r="U12" s="104">
        <f t="shared" si="8"/>
        <v>0.80</v>
      </c>
      <c r="V12" s="104">
        <f t="shared" si="9"/>
        <v>1.25</v>
      </c>
      <c r="W12" s="26">
        <f t="shared" si="10"/>
        <v>40</v>
      </c>
      <c r="X12" s="121">
        <f t="shared" si="11"/>
        <v>8</v>
      </c>
      <c r="Y12" s="114">
        <v>37</v>
      </c>
      <c r="Z12" s="117">
        <f t="shared" si="12"/>
        <v>29.60</v>
      </c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09"/>
    </row>
    <row r="13" spans="1:44" s="107" customFormat="1" ht="20.25">
      <c r="A13" s="101">
        <v>7</v>
      </c>
      <c r="B13" s="125">
        <v>439558</v>
      </c>
      <c r="C13" s="126" t="s">
        <v>113</v>
      </c>
      <c r="D13" s="118">
        <v>8</v>
      </c>
      <c r="E13" s="118">
        <v>9</v>
      </c>
      <c r="F13" s="118">
        <v>9</v>
      </c>
      <c r="G13" s="118">
        <v>8</v>
      </c>
      <c r="H13" s="118">
        <v>6</v>
      </c>
      <c r="I13" s="102">
        <f t="shared" si="1"/>
        <v>40</v>
      </c>
      <c r="J13" s="102">
        <f t="shared" si="2"/>
        <v>6</v>
      </c>
      <c r="K13" s="119">
        <v>3</v>
      </c>
      <c r="L13" s="119">
        <v>4</v>
      </c>
      <c r="M13" s="119">
        <v>2</v>
      </c>
      <c r="N13" s="119">
        <v>3</v>
      </c>
      <c r="O13" s="119">
        <v>4</v>
      </c>
      <c r="P13" s="103">
        <f t="shared" si="3"/>
        <v>16</v>
      </c>
      <c r="Q13" s="103">
        <f t="shared" si="4"/>
        <v>0.80</v>
      </c>
      <c r="R13" s="104">
        <f t="shared" si="5"/>
        <v>1.35</v>
      </c>
      <c r="S13" s="104">
        <f t="shared" si="6"/>
        <v>1.5499999999999998</v>
      </c>
      <c r="T13" s="104">
        <f t="shared" si="7"/>
        <v>1.45</v>
      </c>
      <c r="U13" s="104">
        <f t="shared" si="8"/>
        <v>1.35</v>
      </c>
      <c r="V13" s="104">
        <f t="shared" si="9"/>
        <v>1.0999999999999999</v>
      </c>
      <c r="W13" s="26">
        <f t="shared" si="10"/>
        <v>56</v>
      </c>
      <c r="X13" s="121">
        <f t="shared" si="11"/>
        <v>11.20</v>
      </c>
      <c r="Y13" s="114">
        <v>36</v>
      </c>
      <c r="Z13" s="117">
        <f t="shared" si="12"/>
        <v>28.80</v>
      </c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09"/>
    </row>
    <row r="14" spans="1:44" s="107" customFormat="1" ht="20.25">
      <c r="A14" s="101">
        <v>8</v>
      </c>
      <c r="B14" s="125">
        <v>439569</v>
      </c>
      <c r="C14" s="126" t="s">
        <v>114</v>
      </c>
      <c r="D14" s="118">
        <v>9</v>
      </c>
      <c r="E14" s="118">
        <v>8</v>
      </c>
      <c r="F14" s="118">
        <v>9</v>
      </c>
      <c r="G14" s="118">
        <v>8</v>
      </c>
      <c r="H14" s="118">
        <v>9</v>
      </c>
      <c r="I14" s="102">
        <f t="shared" si="1"/>
        <v>43</v>
      </c>
      <c r="J14" s="102">
        <f t="shared" si="2"/>
        <v>6.45</v>
      </c>
      <c r="K14" s="119">
        <v>2</v>
      </c>
      <c r="L14" s="119">
        <v>4</v>
      </c>
      <c r="M14" s="119">
        <v>4</v>
      </c>
      <c r="N14" s="119">
        <v>2</v>
      </c>
      <c r="O14" s="119">
        <v>4</v>
      </c>
      <c r="P14" s="103">
        <f t="shared" si="3"/>
        <v>16</v>
      </c>
      <c r="Q14" s="103">
        <f t="shared" si="4"/>
        <v>0.80</v>
      </c>
      <c r="R14" s="104">
        <f t="shared" si="5"/>
        <v>1.45</v>
      </c>
      <c r="S14" s="104">
        <f t="shared" si="6"/>
        <v>1.40</v>
      </c>
      <c r="T14" s="104">
        <f t="shared" si="7"/>
        <v>1.5499999999999998</v>
      </c>
      <c r="U14" s="104">
        <f t="shared" si="8"/>
        <v>1.30</v>
      </c>
      <c r="V14" s="104">
        <f t="shared" si="9"/>
        <v>1.5499999999999998</v>
      </c>
      <c r="W14" s="26">
        <f t="shared" si="10"/>
        <v>59</v>
      </c>
      <c r="X14" s="121">
        <f t="shared" si="11"/>
        <v>11.80</v>
      </c>
      <c r="Y14" s="114">
        <v>38</v>
      </c>
      <c r="Z14" s="117">
        <f t="shared" si="12"/>
        <v>30.40</v>
      </c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09"/>
    </row>
    <row r="15" spans="1:44" s="107" customFormat="1" ht="20.25">
      <c r="A15" s="101">
        <v>9</v>
      </c>
      <c r="B15" s="125">
        <v>439595</v>
      </c>
      <c r="C15" s="126" t="s">
        <v>115</v>
      </c>
      <c r="D15" s="118">
        <v>6</v>
      </c>
      <c r="E15" s="118">
        <v>7</v>
      </c>
      <c r="F15" s="118">
        <v>6</v>
      </c>
      <c r="G15" s="118">
        <v>5</v>
      </c>
      <c r="H15" s="118">
        <v>6</v>
      </c>
      <c r="I15" s="102">
        <f t="shared" si="1"/>
        <v>30</v>
      </c>
      <c r="J15" s="102">
        <f t="shared" si="2"/>
        <v>4.50</v>
      </c>
      <c r="K15" s="119">
        <v>2</v>
      </c>
      <c r="L15" s="119">
        <v>2</v>
      </c>
      <c r="M15" s="119">
        <v>3</v>
      </c>
      <c r="N15" s="119">
        <v>1</v>
      </c>
      <c r="O15" s="119">
        <v>1</v>
      </c>
      <c r="P15" s="103">
        <f t="shared" si="3"/>
        <v>9</v>
      </c>
      <c r="Q15" s="103">
        <f t="shared" si="4"/>
        <v>0.45</v>
      </c>
      <c r="R15" s="104">
        <f t="shared" si="5"/>
        <v>0.99999999999999989</v>
      </c>
      <c r="S15" s="104">
        <f t="shared" si="6"/>
        <v>1.1500000000000001</v>
      </c>
      <c r="T15" s="104">
        <f t="shared" si="7"/>
        <v>1.0499999999999998</v>
      </c>
      <c r="U15" s="104">
        <f t="shared" si="8"/>
        <v>0.80</v>
      </c>
      <c r="V15" s="104">
        <f t="shared" si="9"/>
        <v>0.95</v>
      </c>
      <c r="W15" s="26">
        <f t="shared" si="10"/>
        <v>39</v>
      </c>
      <c r="X15" s="121">
        <f t="shared" si="11"/>
        <v>7.8000000000000007</v>
      </c>
      <c r="Y15" s="114">
        <v>36</v>
      </c>
      <c r="Z15" s="117">
        <f t="shared" si="12"/>
        <v>28.80</v>
      </c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09"/>
    </row>
    <row r="16" spans="1:44" s="107" customFormat="1" ht="20.25">
      <c r="A16" s="101">
        <v>10</v>
      </c>
      <c r="B16" s="125">
        <v>439634</v>
      </c>
      <c r="C16" s="126" t="s">
        <v>116</v>
      </c>
      <c r="D16" s="118">
        <v>12</v>
      </c>
      <c r="E16" s="118">
        <v>13</v>
      </c>
      <c r="F16" s="118">
        <v>10</v>
      </c>
      <c r="G16" s="118">
        <v>8</v>
      </c>
      <c r="H16" s="118">
        <v>9</v>
      </c>
      <c r="I16" s="102">
        <f t="shared" si="1"/>
        <v>52</v>
      </c>
      <c r="J16" s="102">
        <f t="shared" si="2"/>
        <v>7.80</v>
      </c>
      <c r="K16" s="119">
        <v>3</v>
      </c>
      <c r="L16" s="119">
        <v>4</v>
      </c>
      <c r="M16" s="119">
        <v>3</v>
      </c>
      <c r="N16" s="119">
        <v>4</v>
      </c>
      <c r="O16" s="119">
        <v>3</v>
      </c>
      <c r="P16" s="103">
        <f t="shared" si="3"/>
        <v>17</v>
      </c>
      <c r="Q16" s="103">
        <f t="shared" si="4"/>
        <v>0.85000000000000009</v>
      </c>
      <c r="R16" s="104">
        <f t="shared" si="5"/>
        <v>1.9499999999999997</v>
      </c>
      <c r="S16" s="104">
        <f t="shared" si="6"/>
        <v>2.15</v>
      </c>
      <c r="T16" s="104">
        <f t="shared" si="7"/>
        <v>1.65</v>
      </c>
      <c r="U16" s="104">
        <f t="shared" si="8"/>
        <v>1.40</v>
      </c>
      <c r="V16" s="104">
        <f t="shared" si="9"/>
        <v>1.50</v>
      </c>
      <c r="W16" s="26">
        <f t="shared" si="10"/>
        <v>69</v>
      </c>
      <c r="X16" s="121">
        <f t="shared" si="11"/>
        <v>13.80</v>
      </c>
      <c r="Y16" s="114">
        <v>62</v>
      </c>
      <c r="Z16" s="117">
        <f t="shared" si="12"/>
        <v>49.60</v>
      </c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09"/>
    </row>
    <row r="17" spans="1:44" s="107" customFormat="1" ht="20.25">
      <c r="A17" s="101">
        <v>11</v>
      </c>
      <c r="B17" s="125">
        <v>439635</v>
      </c>
      <c r="C17" s="126" t="s">
        <v>117</v>
      </c>
      <c r="D17" s="118">
        <v>8</v>
      </c>
      <c r="E17" s="118">
        <v>6</v>
      </c>
      <c r="F17" s="118">
        <v>8</v>
      </c>
      <c r="G17" s="118">
        <v>7</v>
      </c>
      <c r="H17" s="118">
        <v>6</v>
      </c>
      <c r="I17" s="102">
        <f t="shared" si="1"/>
        <v>35</v>
      </c>
      <c r="J17" s="102">
        <f t="shared" si="2"/>
        <v>5.25</v>
      </c>
      <c r="K17" s="119">
        <v>2</v>
      </c>
      <c r="L17" s="119">
        <v>1</v>
      </c>
      <c r="M17" s="119">
        <v>2</v>
      </c>
      <c r="N17" s="119">
        <v>3</v>
      </c>
      <c r="O17" s="119">
        <v>1</v>
      </c>
      <c r="P17" s="103">
        <f t="shared" si="3"/>
        <v>9</v>
      </c>
      <c r="Q17" s="103">
        <f t="shared" si="4"/>
        <v>0.45</v>
      </c>
      <c r="R17" s="104">
        <f t="shared" si="5"/>
        <v>1.30</v>
      </c>
      <c r="S17" s="104">
        <f t="shared" si="6"/>
        <v>0.95</v>
      </c>
      <c r="T17" s="104">
        <f t="shared" si="7"/>
        <v>1.30</v>
      </c>
      <c r="U17" s="104">
        <f t="shared" si="8"/>
        <v>1.2000000000000002</v>
      </c>
      <c r="V17" s="104">
        <f t="shared" si="9"/>
        <v>0.95</v>
      </c>
      <c r="W17" s="26">
        <f t="shared" si="10"/>
        <v>44</v>
      </c>
      <c r="X17" s="121">
        <f t="shared" si="11"/>
        <v>8.8000000000000007</v>
      </c>
      <c r="Y17" s="114">
        <v>46</v>
      </c>
      <c r="Z17" s="117">
        <f t="shared" si="12"/>
        <v>36.800000000000004</v>
      </c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09"/>
    </row>
    <row r="18" spans="1:44" s="107" customFormat="1" ht="20.25">
      <c r="A18" s="101">
        <v>12</v>
      </c>
      <c r="B18" s="125">
        <v>439641</v>
      </c>
      <c r="C18" s="126" t="s">
        <v>118</v>
      </c>
      <c r="D18" s="118">
        <v>12</v>
      </c>
      <c r="E18" s="118">
        <v>13</v>
      </c>
      <c r="F18" s="118">
        <v>10</v>
      </c>
      <c r="G18" s="118">
        <v>8</v>
      </c>
      <c r="H18" s="118">
        <v>9</v>
      </c>
      <c r="I18" s="102">
        <f t="shared" si="1"/>
        <v>52</v>
      </c>
      <c r="J18" s="102">
        <f t="shared" si="2"/>
        <v>7.80</v>
      </c>
      <c r="K18" s="119">
        <v>2</v>
      </c>
      <c r="L18" s="119">
        <v>3</v>
      </c>
      <c r="M18" s="119">
        <v>4</v>
      </c>
      <c r="N18" s="119">
        <v>5</v>
      </c>
      <c r="O18" s="119">
        <v>2</v>
      </c>
      <c r="P18" s="103">
        <f t="shared" si="3"/>
        <v>16</v>
      </c>
      <c r="Q18" s="103">
        <f t="shared" si="4"/>
        <v>0.80</v>
      </c>
      <c r="R18" s="104">
        <f t="shared" si="5"/>
        <v>1.90</v>
      </c>
      <c r="S18" s="104">
        <f t="shared" si="6"/>
        <v>2.10</v>
      </c>
      <c r="T18" s="104">
        <f t="shared" si="7"/>
        <v>1.70</v>
      </c>
      <c r="U18" s="104">
        <f t="shared" si="8"/>
        <v>1.45</v>
      </c>
      <c r="V18" s="104">
        <f t="shared" si="9"/>
        <v>1.45</v>
      </c>
      <c r="W18" s="26">
        <f t="shared" si="10"/>
        <v>68</v>
      </c>
      <c r="X18" s="121">
        <f t="shared" si="11"/>
        <v>13.60</v>
      </c>
      <c r="Y18" s="114">
        <v>60</v>
      </c>
      <c r="Z18" s="117">
        <f t="shared" si="12"/>
        <v>48</v>
      </c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09"/>
    </row>
    <row r="19" spans="1:44" s="107" customFormat="1" ht="20.25">
      <c r="A19" s="101">
        <v>13</v>
      </c>
      <c r="B19" s="125">
        <v>439642</v>
      </c>
      <c r="C19" s="126" t="s">
        <v>119</v>
      </c>
      <c r="D19" s="118"/>
      <c r="E19" s="118"/>
      <c r="F19" s="118"/>
      <c r="G19" s="118"/>
      <c r="H19" s="118"/>
      <c r="I19" s="102"/>
      <c r="J19" s="102"/>
      <c r="K19" s="119"/>
      <c r="L19" s="119"/>
      <c r="M19" s="119"/>
      <c r="N19" s="119"/>
      <c r="O19" s="119"/>
      <c r="P19" s="103"/>
      <c r="Q19" s="103"/>
      <c r="R19" s="104">
        <f t="shared" si="5"/>
        <v>0</v>
      </c>
      <c r="S19" s="104">
        <f t="shared" si="6"/>
        <v>0</v>
      </c>
      <c r="T19" s="104">
        <f t="shared" si="7"/>
        <v>0</v>
      </c>
      <c r="U19" s="104">
        <f t="shared" si="8"/>
        <v>0</v>
      </c>
      <c r="V19" s="104">
        <f t="shared" si="9"/>
        <v>0</v>
      </c>
      <c r="W19" s="26">
        <f t="shared" si="10"/>
        <v>0</v>
      </c>
      <c r="X19" s="121">
        <f t="shared" si="11"/>
        <v>0</v>
      </c>
      <c r="Y19" s="114">
        <v>0</v>
      </c>
      <c r="Z19" s="117">
        <f t="shared" si="12"/>
        <v>0</v>
      </c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09"/>
    </row>
    <row r="20" spans="1:44" s="107" customFormat="1" ht="20.25">
      <c r="A20" s="101">
        <v>14</v>
      </c>
      <c r="B20" s="125">
        <v>439667</v>
      </c>
      <c r="C20" s="126" t="s">
        <v>120</v>
      </c>
      <c r="D20" s="118">
        <v>6</v>
      </c>
      <c r="E20" s="118">
        <v>5</v>
      </c>
      <c r="F20" s="118">
        <v>8</v>
      </c>
      <c r="G20" s="118">
        <v>6</v>
      </c>
      <c r="H20" s="118">
        <v>7</v>
      </c>
      <c r="I20" s="102">
        <f t="shared" si="1"/>
        <v>32</v>
      </c>
      <c r="J20" s="102">
        <f t="shared" si="2"/>
        <v>4.80</v>
      </c>
      <c r="K20" s="119">
        <v>2</v>
      </c>
      <c r="L20" s="119">
        <v>3</v>
      </c>
      <c r="M20" s="119">
        <v>2</v>
      </c>
      <c r="N20" s="119">
        <v>2.50</v>
      </c>
      <c r="O20" s="119">
        <v>2</v>
      </c>
      <c r="P20" s="103">
        <f t="shared" si="3"/>
        <v>11.50</v>
      </c>
      <c r="Q20" s="103">
        <f t="shared" si="4"/>
        <v>0.57500000000000007</v>
      </c>
      <c r="R20" s="104">
        <f t="shared" si="5"/>
        <v>0.99999999999999989</v>
      </c>
      <c r="S20" s="104">
        <f t="shared" si="6"/>
        <v>0.90</v>
      </c>
      <c r="T20" s="104">
        <f t="shared" si="7"/>
        <v>1.30</v>
      </c>
      <c r="U20" s="104">
        <f t="shared" si="8"/>
        <v>1.0249999999999999</v>
      </c>
      <c r="V20" s="104">
        <f t="shared" si="9"/>
        <v>1.1500000000000001</v>
      </c>
      <c r="W20" s="26">
        <f t="shared" si="10"/>
        <v>43.50</v>
      </c>
      <c r="X20" s="121">
        <f t="shared" si="11"/>
        <v>8.7000000000000011</v>
      </c>
      <c r="Y20" s="114">
        <v>36</v>
      </c>
      <c r="Z20" s="117">
        <f t="shared" si="12"/>
        <v>28.80</v>
      </c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09"/>
    </row>
    <row r="21" spans="1:44" s="107" customFormat="1" ht="20.25">
      <c r="A21" s="101">
        <v>15</v>
      </c>
      <c r="B21" s="125">
        <v>439669</v>
      </c>
      <c r="C21" s="126" t="s">
        <v>121</v>
      </c>
      <c r="D21" s="118">
        <v>15</v>
      </c>
      <c r="E21" s="118">
        <v>13</v>
      </c>
      <c r="F21" s="118">
        <v>14</v>
      </c>
      <c r="G21" s="118">
        <v>12</v>
      </c>
      <c r="H21" s="118">
        <v>10</v>
      </c>
      <c r="I21" s="102">
        <f t="shared" si="1"/>
        <v>64</v>
      </c>
      <c r="J21" s="102">
        <f t="shared" si="2"/>
        <v>9.60</v>
      </c>
      <c r="K21" s="119">
        <v>4</v>
      </c>
      <c r="L21" s="119">
        <v>3</v>
      </c>
      <c r="M21" s="119">
        <v>4.50</v>
      </c>
      <c r="N21" s="119">
        <v>3.50</v>
      </c>
      <c r="O21" s="119">
        <v>2</v>
      </c>
      <c r="P21" s="103">
        <f t="shared" si="3"/>
        <v>17</v>
      </c>
      <c r="Q21" s="103">
        <f t="shared" si="4"/>
        <v>0.85000000000000009</v>
      </c>
      <c r="R21" s="104">
        <f t="shared" si="5"/>
        <v>2.4500000000000002</v>
      </c>
      <c r="S21" s="104">
        <f t="shared" si="6"/>
        <v>2.10</v>
      </c>
      <c r="T21" s="104">
        <f t="shared" si="7"/>
        <v>2.3250000000000002</v>
      </c>
      <c r="U21" s="104">
        <f t="shared" si="8"/>
        <v>1.975</v>
      </c>
      <c r="V21" s="104">
        <f t="shared" si="9"/>
        <v>1.60</v>
      </c>
      <c r="W21" s="26">
        <f t="shared" si="10"/>
        <v>81</v>
      </c>
      <c r="X21" s="121">
        <f t="shared" si="11"/>
        <v>16.20</v>
      </c>
      <c r="Y21" s="114">
        <v>70</v>
      </c>
      <c r="Z21" s="117">
        <f t="shared" si="12"/>
        <v>56</v>
      </c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09"/>
    </row>
    <row r="22" spans="1:44" s="107" customFormat="1" ht="20.25">
      <c r="A22" s="101">
        <v>16</v>
      </c>
      <c r="B22" s="125">
        <v>439695</v>
      </c>
      <c r="C22" s="126" t="s">
        <v>122</v>
      </c>
      <c r="D22" s="118">
        <v>12</v>
      </c>
      <c r="E22" s="118">
        <v>10</v>
      </c>
      <c r="F22" s="118">
        <v>14</v>
      </c>
      <c r="G22" s="118">
        <v>13</v>
      </c>
      <c r="H22" s="118">
        <v>8</v>
      </c>
      <c r="I22" s="102">
        <f t="shared" si="1"/>
        <v>57</v>
      </c>
      <c r="J22" s="102">
        <f t="shared" si="2"/>
        <v>8.5499999999999989</v>
      </c>
      <c r="K22" s="119">
        <v>2</v>
      </c>
      <c r="L22" s="119">
        <v>4</v>
      </c>
      <c r="M22" s="119">
        <v>4</v>
      </c>
      <c r="N22" s="119">
        <v>3</v>
      </c>
      <c r="O22" s="119">
        <v>3.50</v>
      </c>
      <c r="P22" s="103">
        <f t="shared" si="3"/>
        <v>16.50</v>
      </c>
      <c r="Q22" s="103">
        <f t="shared" si="4"/>
        <v>0.825</v>
      </c>
      <c r="R22" s="104">
        <f t="shared" si="5"/>
        <v>1.90</v>
      </c>
      <c r="S22" s="104">
        <f t="shared" si="6"/>
        <v>1.70</v>
      </c>
      <c r="T22" s="104">
        <f t="shared" si="7"/>
        <v>2.3000000000000003</v>
      </c>
      <c r="U22" s="104">
        <f t="shared" si="8"/>
        <v>2.10</v>
      </c>
      <c r="V22" s="104">
        <f t="shared" si="9"/>
        <v>1.375</v>
      </c>
      <c r="W22" s="26">
        <f t="shared" si="10"/>
        <v>73.50</v>
      </c>
      <c r="X22" s="121">
        <f t="shared" si="11"/>
        <v>14.70</v>
      </c>
      <c r="Y22" s="114">
        <v>60</v>
      </c>
      <c r="Z22" s="117">
        <f t="shared" si="12"/>
        <v>48</v>
      </c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09"/>
    </row>
    <row r="23" spans="1:44" s="107" customFormat="1" ht="20.25">
      <c r="A23" s="101">
        <v>17</v>
      </c>
      <c r="B23" s="125">
        <v>439697</v>
      </c>
      <c r="C23" s="126" t="s">
        <v>123</v>
      </c>
      <c r="D23" s="118">
        <v>6</v>
      </c>
      <c r="E23" s="118">
        <v>5</v>
      </c>
      <c r="F23" s="118">
        <v>6</v>
      </c>
      <c r="G23" s="118">
        <v>8</v>
      </c>
      <c r="H23" s="118">
        <v>7</v>
      </c>
      <c r="I23" s="102">
        <f t="shared" si="1"/>
        <v>32</v>
      </c>
      <c r="J23" s="102">
        <f t="shared" si="2"/>
        <v>4.80</v>
      </c>
      <c r="K23" s="119">
        <v>2</v>
      </c>
      <c r="L23" s="119">
        <v>1</v>
      </c>
      <c r="M23" s="119">
        <v>2.50</v>
      </c>
      <c r="N23" s="119">
        <v>2</v>
      </c>
      <c r="O23" s="119">
        <v>3</v>
      </c>
      <c r="P23" s="103">
        <f t="shared" si="3"/>
        <v>10.50</v>
      </c>
      <c r="Q23" s="103">
        <f t="shared" si="4"/>
        <v>0.525</v>
      </c>
      <c r="R23" s="104">
        <f t="shared" si="5"/>
        <v>0.99999999999999989</v>
      </c>
      <c r="S23" s="104">
        <f t="shared" si="6"/>
        <v>0.80</v>
      </c>
      <c r="T23" s="104">
        <f t="shared" si="7"/>
        <v>1.0249999999999999</v>
      </c>
      <c r="U23" s="104">
        <f t="shared" si="8"/>
        <v>1.30</v>
      </c>
      <c r="V23" s="104">
        <f t="shared" si="9"/>
        <v>1.2000000000000002</v>
      </c>
      <c r="W23" s="26">
        <f t="shared" si="10"/>
        <v>42.50</v>
      </c>
      <c r="X23" s="121">
        <f t="shared" si="11"/>
        <v>8.50</v>
      </c>
      <c r="Y23" s="114">
        <v>36</v>
      </c>
      <c r="Z23" s="117">
        <f t="shared" si="12"/>
        <v>28.80</v>
      </c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09"/>
    </row>
    <row r="24" spans="1:44" s="107" customFormat="1" ht="20.25">
      <c r="A24" s="101">
        <v>18</v>
      </c>
      <c r="B24" s="125">
        <v>439709</v>
      </c>
      <c r="C24" s="126" t="s">
        <v>124</v>
      </c>
      <c r="D24" s="118">
        <v>16</v>
      </c>
      <c r="E24" s="118">
        <v>15</v>
      </c>
      <c r="F24" s="118">
        <v>13</v>
      </c>
      <c r="G24" s="118">
        <v>12</v>
      </c>
      <c r="H24" s="118">
        <v>10</v>
      </c>
      <c r="I24" s="102">
        <f t="shared" si="1"/>
        <v>66</v>
      </c>
      <c r="J24" s="102">
        <f t="shared" si="2"/>
        <v>9.90</v>
      </c>
      <c r="K24" s="119">
        <v>4</v>
      </c>
      <c r="L24" s="119">
        <v>4.50</v>
      </c>
      <c r="M24" s="119">
        <v>2</v>
      </c>
      <c r="N24" s="119">
        <v>3</v>
      </c>
      <c r="O24" s="119">
        <v>2</v>
      </c>
      <c r="P24" s="103">
        <f t="shared" si="3"/>
        <v>15.50</v>
      </c>
      <c r="Q24" s="103">
        <f t="shared" si="4"/>
        <v>0.775</v>
      </c>
      <c r="R24" s="104">
        <f t="shared" si="5"/>
        <v>2.60</v>
      </c>
      <c r="S24" s="104">
        <f t="shared" si="6"/>
        <v>2.475</v>
      </c>
      <c r="T24" s="104">
        <f t="shared" si="7"/>
        <v>2.0499999999999998</v>
      </c>
      <c r="U24" s="104">
        <f t="shared" si="8"/>
        <v>1.9499999999999997</v>
      </c>
      <c r="V24" s="104">
        <f t="shared" si="9"/>
        <v>1.60</v>
      </c>
      <c r="W24" s="26">
        <f t="shared" si="10"/>
        <v>81.50</v>
      </c>
      <c r="X24" s="121">
        <f t="shared" si="11"/>
        <v>16.30</v>
      </c>
      <c r="Y24" s="114">
        <v>70</v>
      </c>
      <c r="Z24" s="117">
        <f t="shared" si="12"/>
        <v>56</v>
      </c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09"/>
    </row>
    <row r="25" spans="1:44" s="107" customFormat="1" ht="20.25">
      <c r="A25" s="101">
        <v>19</v>
      </c>
      <c r="B25" s="125">
        <v>439719</v>
      </c>
      <c r="C25" s="126" t="s">
        <v>125</v>
      </c>
      <c r="D25" s="118">
        <v>8</v>
      </c>
      <c r="E25" s="118">
        <v>7</v>
      </c>
      <c r="F25" s="118">
        <v>8</v>
      </c>
      <c r="G25" s="118">
        <v>6</v>
      </c>
      <c r="H25" s="118">
        <v>8</v>
      </c>
      <c r="I25" s="102">
        <f t="shared" si="1"/>
        <v>37</v>
      </c>
      <c r="J25" s="102">
        <f t="shared" si="2"/>
        <v>5.55</v>
      </c>
      <c r="K25" s="119">
        <v>2</v>
      </c>
      <c r="L25" s="119">
        <v>2.50</v>
      </c>
      <c r="M25" s="119">
        <v>1</v>
      </c>
      <c r="N25" s="119">
        <v>1</v>
      </c>
      <c r="O25" s="119">
        <v>1</v>
      </c>
      <c r="P25" s="103">
        <f t="shared" si="3"/>
        <v>7.50</v>
      </c>
      <c r="Q25" s="103">
        <f t="shared" si="4"/>
        <v>0.375</v>
      </c>
      <c r="R25" s="104">
        <f t="shared" si="5"/>
        <v>1.30</v>
      </c>
      <c r="S25" s="104">
        <f t="shared" si="6"/>
        <v>1.175</v>
      </c>
      <c r="T25" s="104">
        <f t="shared" si="7"/>
        <v>1.25</v>
      </c>
      <c r="U25" s="104">
        <f t="shared" si="8"/>
        <v>0.95</v>
      </c>
      <c r="V25" s="104">
        <f t="shared" si="9"/>
        <v>1.25</v>
      </c>
      <c r="W25" s="26">
        <f t="shared" si="10"/>
        <v>44.50</v>
      </c>
      <c r="X25" s="121">
        <f t="shared" si="11"/>
        <v>8.90</v>
      </c>
      <c r="Y25" s="114">
        <v>36</v>
      </c>
      <c r="Z25" s="117">
        <f t="shared" si="12"/>
        <v>28.80</v>
      </c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09"/>
    </row>
    <row r="26" spans="1:44" s="107" customFormat="1" ht="20.25">
      <c r="A26" s="101">
        <v>20</v>
      </c>
      <c r="B26" s="125">
        <v>439723</v>
      </c>
      <c r="C26" s="126" t="s">
        <v>126</v>
      </c>
      <c r="D26" s="118">
        <v>15</v>
      </c>
      <c r="E26" s="118">
        <v>16</v>
      </c>
      <c r="F26" s="118">
        <v>12</v>
      </c>
      <c r="G26" s="118">
        <v>12</v>
      </c>
      <c r="H26" s="118">
        <v>13</v>
      </c>
      <c r="I26" s="102">
        <f t="shared" si="1"/>
        <v>68</v>
      </c>
      <c r="J26" s="102">
        <f t="shared" si="2"/>
        <v>10.199999999999999</v>
      </c>
      <c r="K26" s="119">
        <v>5</v>
      </c>
      <c r="L26" s="119">
        <v>4</v>
      </c>
      <c r="M26" s="119">
        <v>4.50</v>
      </c>
      <c r="N26" s="119">
        <v>4</v>
      </c>
      <c r="O26" s="119">
        <v>3</v>
      </c>
      <c r="P26" s="103">
        <f t="shared" si="3"/>
        <v>20.50</v>
      </c>
      <c r="Q26" s="103">
        <f t="shared" si="4"/>
        <v>1.0250000000000001</v>
      </c>
      <c r="R26" s="104">
        <f t="shared" si="5"/>
        <v>2.50</v>
      </c>
      <c r="S26" s="104">
        <f t="shared" si="6"/>
        <v>2.60</v>
      </c>
      <c r="T26" s="104">
        <f t="shared" si="7"/>
        <v>2.025</v>
      </c>
      <c r="U26" s="104">
        <f t="shared" si="8"/>
        <v>1.9999999999999998</v>
      </c>
      <c r="V26" s="104">
        <f t="shared" si="9"/>
        <v>2.10</v>
      </c>
      <c r="W26" s="26">
        <f t="shared" si="10"/>
        <v>88.50</v>
      </c>
      <c r="X26" s="121">
        <f t="shared" si="11"/>
        <v>17.70</v>
      </c>
      <c r="Y26" s="114">
        <v>70</v>
      </c>
      <c r="Z26" s="117">
        <f t="shared" si="12"/>
        <v>56</v>
      </c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09"/>
    </row>
    <row r="27" spans="1:44" s="107" customFormat="1" ht="20.25">
      <c r="A27" s="101">
        <v>21</v>
      </c>
      <c r="B27" s="125">
        <v>439726</v>
      </c>
      <c r="C27" s="126" t="s">
        <v>127</v>
      </c>
      <c r="D27" s="118">
        <v>6</v>
      </c>
      <c r="E27" s="118">
        <v>8</v>
      </c>
      <c r="F27" s="118">
        <v>6</v>
      </c>
      <c r="G27" s="118">
        <v>8</v>
      </c>
      <c r="H27" s="118">
        <v>6</v>
      </c>
      <c r="I27" s="102">
        <f t="shared" si="1"/>
        <v>34</v>
      </c>
      <c r="J27" s="102">
        <f t="shared" si="2"/>
        <v>5.0999999999999996</v>
      </c>
      <c r="K27" s="119">
        <v>2</v>
      </c>
      <c r="L27" s="119">
        <v>2.50</v>
      </c>
      <c r="M27" s="119">
        <v>3</v>
      </c>
      <c r="N27" s="119">
        <v>2</v>
      </c>
      <c r="O27" s="119">
        <v>3</v>
      </c>
      <c r="P27" s="103">
        <f t="shared" si="3"/>
        <v>12.50</v>
      </c>
      <c r="Q27" s="103">
        <f t="shared" si="4"/>
        <v>0.625</v>
      </c>
      <c r="R27" s="104">
        <f t="shared" si="5"/>
        <v>0.99999999999999989</v>
      </c>
      <c r="S27" s="104">
        <f t="shared" si="6"/>
        <v>1.325</v>
      </c>
      <c r="T27" s="104">
        <f t="shared" si="7"/>
        <v>1.0499999999999998</v>
      </c>
      <c r="U27" s="104">
        <f t="shared" si="8"/>
        <v>1.30</v>
      </c>
      <c r="V27" s="104">
        <f t="shared" si="9"/>
        <v>1.0499999999999998</v>
      </c>
      <c r="W27" s="26">
        <f t="shared" si="10"/>
        <v>46.50</v>
      </c>
      <c r="X27" s="121">
        <f t="shared" si="11"/>
        <v>9.3000000000000007</v>
      </c>
      <c r="Y27" s="114">
        <v>36</v>
      </c>
      <c r="Z27" s="117">
        <f t="shared" si="12"/>
        <v>28.80</v>
      </c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09"/>
    </row>
    <row r="28" spans="1:44" s="107" customFormat="1" ht="20.25">
      <c r="A28" s="101">
        <v>22</v>
      </c>
      <c r="B28" s="125">
        <v>439730</v>
      </c>
      <c r="C28" s="126" t="s">
        <v>128</v>
      </c>
      <c r="D28" s="118">
        <v>9</v>
      </c>
      <c r="E28" s="118">
        <v>8</v>
      </c>
      <c r="F28" s="118">
        <v>12</v>
      </c>
      <c r="G28" s="118">
        <v>10</v>
      </c>
      <c r="H28" s="118">
        <v>8</v>
      </c>
      <c r="I28" s="102">
        <f t="shared" si="1"/>
        <v>47</v>
      </c>
      <c r="J28" s="102">
        <f t="shared" si="2"/>
        <v>7.05</v>
      </c>
      <c r="K28" s="119">
        <v>2.50</v>
      </c>
      <c r="L28" s="119">
        <v>3</v>
      </c>
      <c r="M28" s="119">
        <v>4</v>
      </c>
      <c r="N28" s="119">
        <v>3</v>
      </c>
      <c r="O28" s="119">
        <v>4</v>
      </c>
      <c r="P28" s="103">
        <f t="shared" si="3"/>
        <v>16.50</v>
      </c>
      <c r="Q28" s="103">
        <f t="shared" si="4"/>
        <v>0.825</v>
      </c>
      <c r="R28" s="104">
        <f t="shared" si="5"/>
        <v>1.475</v>
      </c>
      <c r="S28" s="104">
        <f t="shared" si="6"/>
        <v>1.35</v>
      </c>
      <c r="T28" s="104">
        <f t="shared" si="7"/>
        <v>1.9999999999999998</v>
      </c>
      <c r="U28" s="104">
        <f t="shared" si="8"/>
        <v>1.65</v>
      </c>
      <c r="V28" s="104">
        <f t="shared" si="9"/>
        <v>1.40</v>
      </c>
      <c r="W28" s="26">
        <f t="shared" si="10"/>
        <v>63.50</v>
      </c>
      <c r="X28" s="121">
        <f t="shared" si="11"/>
        <v>12.70</v>
      </c>
      <c r="Y28" s="114">
        <v>56</v>
      </c>
      <c r="Z28" s="117">
        <f t="shared" si="12"/>
        <v>44.80</v>
      </c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09"/>
    </row>
    <row r="29" spans="1:44" s="107" customFormat="1" ht="20.25">
      <c r="A29" s="101">
        <v>23</v>
      </c>
      <c r="B29" s="125">
        <v>439756</v>
      </c>
      <c r="C29" s="126" t="s">
        <v>129</v>
      </c>
      <c r="D29" s="118">
        <v>9</v>
      </c>
      <c r="E29" s="118">
        <v>10</v>
      </c>
      <c r="F29" s="118">
        <v>13</v>
      </c>
      <c r="G29" s="118">
        <v>8</v>
      </c>
      <c r="H29" s="118">
        <v>12</v>
      </c>
      <c r="I29" s="102">
        <f t="shared" si="1"/>
        <v>52</v>
      </c>
      <c r="J29" s="102">
        <f t="shared" si="2"/>
        <v>7.80</v>
      </c>
      <c r="K29" s="119">
        <v>3</v>
      </c>
      <c r="L29" s="119">
        <v>4</v>
      </c>
      <c r="M29" s="119">
        <v>3</v>
      </c>
      <c r="N29" s="119">
        <v>4</v>
      </c>
      <c r="O29" s="119">
        <v>3</v>
      </c>
      <c r="P29" s="103">
        <f t="shared" si="3"/>
        <v>17</v>
      </c>
      <c r="Q29" s="103">
        <f t="shared" si="4"/>
        <v>0.85000000000000009</v>
      </c>
      <c r="R29" s="104">
        <f t="shared" si="5"/>
        <v>1.50</v>
      </c>
      <c r="S29" s="104">
        <f t="shared" si="6"/>
        <v>1.70</v>
      </c>
      <c r="T29" s="104">
        <f t="shared" si="7"/>
        <v>2.10</v>
      </c>
      <c r="U29" s="104">
        <f t="shared" si="8"/>
        <v>1.40</v>
      </c>
      <c r="V29" s="104">
        <f t="shared" si="9"/>
        <v>1.9499999999999997</v>
      </c>
      <c r="W29" s="26">
        <f t="shared" si="10"/>
        <v>69</v>
      </c>
      <c r="X29" s="121">
        <f t="shared" si="11"/>
        <v>13.80</v>
      </c>
      <c r="Y29" s="114">
        <v>50</v>
      </c>
      <c r="Z29" s="117">
        <f t="shared" si="12"/>
        <v>40</v>
      </c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09"/>
    </row>
    <row r="30" spans="1:44" s="107" customFormat="1" ht="20.25">
      <c r="A30" s="101">
        <v>24</v>
      </c>
      <c r="B30" s="125">
        <v>439758</v>
      </c>
      <c r="C30" s="126" t="s">
        <v>130</v>
      </c>
      <c r="D30" s="118"/>
      <c r="E30" s="118"/>
      <c r="F30" s="118"/>
      <c r="G30" s="118"/>
      <c r="H30" s="118"/>
      <c r="I30" s="102"/>
      <c r="J30" s="102"/>
      <c r="K30" s="119"/>
      <c r="L30" s="119"/>
      <c r="M30" s="119"/>
      <c r="N30" s="119"/>
      <c r="O30" s="119"/>
      <c r="P30" s="103">
        <f t="shared" si="3"/>
        <v>0</v>
      </c>
      <c r="Q30" s="103">
        <f t="shared" si="4"/>
        <v>0</v>
      </c>
      <c r="R30" s="104">
        <f t="shared" si="5"/>
        <v>0</v>
      </c>
      <c r="S30" s="104">
        <f t="shared" si="6"/>
        <v>0</v>
      </c>
      <c r="T30" s="104">
        <f t="shared" si="7"/>
        <v>0</v>
      </c>
      <c r="U30" s="104">
        <f t="shared" si="8"/>
        <v>0</v>
      </c>
      <c r="V30" s="104">
        <f t="shared" si="9"/>
        <v>0</v>
      </c>
      <c r="W30" s="26">
        <f t="shared" si="10"/>
        <v>0</v>
      </c>
      <c r="X30" s="121">
        <f t="shared" si="11"/>
        <v>0</v>
      </c>
      <c r="Y30" s="114" t="s">
        <v>147</v>
      </c>
      <c r="Z30" s="117" t="e">
        <f t="shared" si="12"/>
        <v>#VALUE!</v>
      </c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09"/>
    </row>
    <row r="31" spans="1:44" s="107" customFormat="1" ht="20.25">
      <c r="A31" s="101">
        <v>25</v>
      </c>
      <c r="B31" s="125">
        <v>439761</v>
      </c>
      <c r="C31" s="126" t="s">
        <v>131</v>
      </c>
      <c r="D31" s="118">
        <v>14</v>
      </c>
      <c r="E31" s="118">
        <v>13</v>
      </c>
      <c r="F31" s="118">
        <v>10</v>
      </c>
      <c r="G31" s="118">
        <v>9</v>
      </c>
      <c r="H31" s="118">
        <v>13</v>
      </c>
      <c r="I31" s="102">
        <f t="shared" si="1"/>
        <v>59</v>
      </c>
      <c r="J31" s="102">
        <f t="shared" si="2"/>
        <v>8.85</v>
      </c>
      <c r="K31" s="119">
        <v>4</v>
      </c>
      <c r="L31" s="119">
        <v>4.50</v>
      </c>
      <c r="M31" s="119">
        <v>2</v>
      </c>
      <c r="N31" s="119">
        <v>3</v>
      </c>
      <c r="O31" s="119">
        <v>4</v>
      </c>
      <c r="P31" s="103">
        <f t="shared" si="3"/>
        <v>17.50</v>
      </c>
      <c r="Q31" s="103">
        <f t="shared" si="4"/>
        <v>0.875</v>
      </c>
      <c r="R31" s="104">
        <f t="shared" si="5"/>
        <v>2.3000000000000003</v>
      </c>
      <c r="S31" s="104">
        <f t="shared" si="6"/>
        <v>2.1749999999999998</v>
      </c>
      <c r="T31" s="104">
        <f t="shared" si="7"/>
        <v>1.60</v>
      </c>
      <c r="U31" s="104">
        <f t="shared" si="8"/>
        <v>1.50</v>
      </c>
      <c r="V31" s="104">
        <f t="shared" si="9"/>
        <v>2.15</v>
      </c>
      <c r="W31" s="26">
        <f t="shared" si="10"/>
        <v>76.50</v>
      </c>
      <c r="X31" s="121">
        <f t="shared" si="11"/>
        <v>15.30</v>
      </c>
      <c r="Y31" s="114">
        <v>64</v>
      </c>
      <c r="Z31" s="117">
        <f t="shared" si="12"/>
        <v>51.20</v>
      </c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09"/>
    </row>
    <row r="32" spans="1:44" s="107" customFormat="1" ht="20.25">
      <c r="A32" s="101">
        <v>26</v>
      </c>
      <c r="B32" s="125">
        <v>439765</v>
      </c>
      <c r="C32" s="126" t="s">
        <v>132</v>
      </c>
      <c r="D32" s="118"/>
      <c r="E32" s="118"/>
      <c r="F32" s="118"/>
      <c r="G32" s="118"/>
      <c r="H32" s="118"/>
      <c r="I32" s="102"/>
      <c r="J32" s="102"/>
      <c r="K32" s="119"/>
      <c r="L32" s="119"/>
      <c r="M32" s="119"/>
      <c r="N32" s="119"/>
      <c r="O32" s="119"/>
      <c r="P32" s="103">
        <f t="shared" si="3"/>
        <v>0</v>
      </c>
      <c r="Q32" s="103">
        <f t="shared" si="4"/>
        <v>0</v>
      </c>
      <c r="R32" s="104">
        <f t="shared" si="5"/>
        <v>0</v>
      </c>
      <c r="S32" s="104">
        <f t="shared" si="6"/>
        <v>0</v>
      </c>
      <c r="T32" s="104">
        <f t="shared" si="7"/>
        <v>0</v>
      </c>
      <c r="U32" s="104">
        <f t="shared" si="8"/>
        <v>0</v>
      </c>
      <c r="V32" s="104">
        <f t="shared" si="9"/>
        <v>0</v>
      </c>
      <c r="W32" s="26">
        <f t="shared" si="10"/>
        <v>0</v>
      </c>
      <c r="X32" s="121">
        <f t="shared" si="11"/>
        <v>0</v>
      </c>
      <c r="Y32" s="114">
        <v>0</v>
      </c>
      <c r="Z32" s="117">
        <f t="shared" si="12"/>
        <v>0</v>
      </c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09"/>
    </row>
    <row r="33" spans="1:44" s="107" customFormat="1" ht="20.25">
      <c r="A33" s="101">
        <v>27</v>
      </c>
      <c r="B33" s="125">
        <v>439773</v>
      </c>
      <c r="C33" s="126" t="s">
        <v>133</v>
      </c>
      <c r="D33" s="118"/>
      <c r="E33" s="118"/>
      <c r="F33" s="118"/>
      <c r="G33" s="118"/>
      <c r="H33" s="118"/>
      <c r="I33" s="102"/>
      <c r="J33" s="102"/>
      <c r="K33" s="119"/>
      <c r="L33" s="119"/>
      <c r="M33" s="119"/>
      <c r="N33" s="119"/>
      <c r="O33" s="119"/>
      <c r="P33" s="103">
        <f t="shared" si="3"/>
        <v>0</v>
      </c>
      <c r="Q33" s="103">
        <f t="shared" si="4"/>
        <v>0</v>
      </c>
      <c r="R33" s="104">
        <f t="shared" si="5"/>
        <v>0</v>
      </c>
      <c r="S33" s="104">
        <f t="shared" si="6"/>
        <v>0</v>
      </c>
      <c r="T33" s="104">
        <f t="shared" si="7"/>
        <v>0</v>
      </c>
      <c r="U33" s="104">
        <f t="shared" si="8"/>
        <v>0</v>
      </c>
      <c r="V33" s="104">
        <f t="shared" si="9"/>
        <v>0</v>
      </c>
      <c r="W33" s="26">
        <f t="shared" si="10"/>
        <v>0</v>
      </c>
      <c r="X33" s="121">
        <f t="shared" si="11"/>
        <v>0</v>
      </c>
      <c r="Y33" s="114">
        <v>0</v>
      </c>
      <c r="Z33" s="117">
        <f t="shared" si="12"/>
        <v>0</v>
      </c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09"/>
    </row>
    <row r="34" spans="1:44" s="107" customFormat="1" ht="20.25">
      <c r="A34" s="101">
        <v>28</v>
      </c>
      <c r="B34" s="125">
        <v>439781</v>
      </c>
      <c r="C34" s="126" t="s">
        <v>134</v>
      </c>
      <c r="D34" s="118">
        <v>6</v>
      </c>
      <c r="E34" s="118">
        <v>8</v>
      </c>
      <c r="F34" s="118">
        <v>6</v>
      </c>
      <c r="G34" s="118">
        <v>8</v>
      </c>
      <c r="H34" s="118">
        <v>6</v>
      </c>
      <c r="I34" s="127">
        <f t="shared" si="13" ref="I34">SUM(D34:H34)</f>
        <v>34</v>
      </c>
      <c r="J34" s="127">
        <f t="shared" si="14" ref="J34">I34*0.15</f>
        <v>5.0999999999999996</v>
      </c>
      <c r="K34" s="119">
        <v>1</v>
      </c>
      <c r="L34" s="119">
        <v>1.50</v>
      </c>
      <c r="M34" s="119">
        <v>2</v>
      </c>
      <c r="N34" s="119">
        <v>3</v>
      </c>
      <c r="O34" s="119">
        <v>2</v>
      </c>
      <c r="P34" s="128">
        <f t="shared" si="15" ref="P34">SUM(K34:O34)</f>
        <v>9.50</v>
      </c>
      <c r="Q34" s="128">
        <f t="shared" si="16" ref="Q34">P34*0.05</f>
        <v>0.475</v>
      </c>
      <c r="R34" s="104">
        <f t="shared" si="5"/>
        <v>0.95</v>
      </c>
      <c r="S34" s="104">
        <f t="shared" si="6"/>
        <v>1.2749999999999999</v>
      </c>
      <c r="T34" s="104">
        <f t="shared" si="7"/>
        <v>0.99999999999999989</v>
      </c>
      <c r="U34" s="104">
        <f t="shared" si="8"/>
        <v>1.35</v>
      </c>
      <c r="V34" s="104">
        <f t="shared" si="9"/>
        <v>0.99999999999999989</v>
      </c>
      <c r="W34" s="26">
        <f t="shared" si="10"/>
        <v>43.50</v>
      </c>
      <c r="X34" s="121">
        <f t="shared" si="11"/>
        <v>8.7000000000000011</v>
      </c>
      <c r="Y34" s="114">
        <v>36</v>
      </c>
      <c r="Z34" s="117">
        <f t="shared" si="12"/>
        <v>28.80</v>
      </c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09"/>
    </row>
    <row r="35" spans="1:44" s="107" customFormat="1" ht="20.25">
      <c r="A35" s="101">
        <v>29</v>
      </c>
      <c r="B35" s="125">
        <v>439784</v>
      </c>
      <c r="C35" s="126" t="s">
        <v>135</v>
      </c>
      <c r="D35" s="118">
        <v>12</v>
      </c>
      <c r="E35" s="118">
        <v>13</v>
      </c>
      <c r="F35" s="118">
        <v>10</v>
      </c>
      <c r="G35" s="118">
        <v>8</v>
      </c>
      <c r="H35" s="118">
        <v>9</v>
      </c>
      <c r="I35" s="102">
        <f t="shared" si="1"/>
        <v>52</v>
      </c>
      <c r="J35" s="102">
        <f t="shared" si="2"/>
        <v>7.80</v>
      </c>
      <c r="K35" s="119">
        <v>3</v>
      </c>
      <c r="L35" s="119">
        <v>4</v>
      </c>
      <c r="M35" s="119">
        <v>3</v>
      </c>
      <c r="N35" s="119">
        <v>5</v>
      </c>
      <c r="O35" s="119">
        <v>4</v>
      </c>
      <c r="P35" s="103">
        <f t="shared" si="3"/>
        <v>19</v>
      </c>
      <c r="Q35" s="103">
        <f t="shared" si="4"/>
        <v>0.95</v>
      </c>
      <c r="R35" s="104">
        <f t="shared" si="5"/>
        <v>1.9499999999999997</v>
      </c>
      <c r="S35" s="104">
        <f t="shared" si="6"/>
        <v>2.15</v>
      </c>
      <c r="T35" s="104">
        <f t="shared" si="7"/>
        <v>1.65</v>
      </c>
      <c r="U35" s="104">
        <f t="shared" si="8"/>
        <v>1.45</v>
      </c>
      <c r="V35" s="104">
        <f t="shared" si="9"/>
        <v>1.5499999999999998</v>
      </c>
      <c r="W35" s="26">
        <f t="shared" si="10"/>
        <v>71</v>
      </c>
      <c r="X35" s="121">
        <f t="shared" si="11"/>
        <v>14.20</v>
      </c>
      <c r="Y35" s="114">
        <v>50</v>
      </c>
      <c r="Z35" s="117">
        <f t="shared" si="12"/>
        <v>40</v>
      </c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09"/>
    </row>
    <row r="36" spans="1:44" s="107" customFormat="1" ht="20.25">
      <c r="A36" s="101">
        <v>30</v>
      </c>
      <c r="B36" s="125">
        <v>439794</v>
      </c>
      <c r="C36" s="126" t="s">
        <v>136</v>
      </c>
      <c r="D36" s="118">
        <v>13</v>
      </c>
      <c r="E36" s="118">
        <v>10</v>
      </c>
      <c r="F36" s="118">
        <v>8</v>
      </c>
      <c r="G36" s="118">
        <v>6</v>
      </c>
      <c r="H36" s="118">
        <v>8</v>
      </c>
      <c r="I36" s="102">
        <f t="shared" si="1"/>
        <v>45</v>
      </c>
      <c r="J36" s="102">
        <f t="shared" si="2"/>
        <v>6.75</v>
      </c>
      <c r="K36" s="119">
        <v>2</v>
      </c>
      <c r="L36" s="119">
        <v>2.50</v>
      </c>
      <c r="M36" s="119">
        <v>3</v>
      </c>
      <c r="N36" s="119">
        <v>4</v>
      </c>
      <c r="O36" s="119">
        <v>3</v>
      </c>
      <c r="P36" s="103">
        <f t="shared" si="3"/>
        <v>14.50</v>
      </c>
      <c r="Q36" s="103">
        <f t="shared" si="4"/>
        <v>0.72500000000000009</v>
      </c>
      <c r="R36" s="104">
        <f t="shared" si="5"/>
        <v>2.0499999999999998</v>
      </c>
      <c r="S36" s="104">
        <f t="shared" si="6"/>
        <v>1.625</v>
      </c>
      <c r="T36" s="104">
        <f t="shared" si="7"/>
        <v>1.35</v>
      </c>
      <c r="U36" s="104">
        <f t="shared" si="8"/>
        <v>1.0999999999999999</v>
      </c>
      <c r="V36" s="104">
        <f t="shared" si="9"/>
        <v>1.35</v>
      </c>
      <c r="W36" s="26">
        <f t="shared" si="10"/>
        <v>59.50</v>
      </c>
      <c r="X36" s="121">
        <f t="shared" si="11"/>
        <v>11.90</v>
      </c>
      <c r="Y36" s="114">
        <v>47</v>
      </c>
      <c r="Z36" s="117">
        <f t="shared" si="12"/>
        <v>37.60</v>
      </c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09"/>
    </row>
    <row r="37" spans="1:44" s="107" customFormat="1" ht="20.25">
      <c r="A37" s="101">
        <v>31</v>
      </c>
      <c r="B37" s="125">
        <v>439809</v>
      </c>
      <c r="C37" s="126" t="s">
        <v>137</v>
      </c>
      <c r="D37" s="118">
        <v>13</v>
      </c>
      <c r="E37" s="118">
        <v>10</v>
      </c>
      <c r="F37" s="118">
        <v>8</v>
      </c>
      <c r="G37" s="118">
        <v>9</v>
      </c>
      <c r="H37" s="118">
        <v>8</v>
      </c>
      <c r="I37" s="102">
        <f t="shared" si="1"/>
        <v>48</v>
      </c>
      <c r="J37" s="102">
        <f t="shared" si="2"/>
        <v>7.1999999999999993</v>
      </c>
      <c r="K37" s="119">
        <v>2</v>
      </c>
      <c r="L37" s="119">
        <v>2.50</v>
      </c>
      <c r="M37" s="119">
        <v>3</v>
      </c>
      <c r="N37" s="119">
        <v>4</v>
      </c>
      <c r="O37" s="119">
        <v>3</v>
      </c>
      <c r="P37" s="103">
        <f t="shared" si="3"/>
        <v>14.50</v>
      </c>
      <c r="Q37" s="103">
        <f t="shared" si="4"/>
        <v>0.72500000000000009</v>
      </c>
      <c r="R37" s="104">
        <f t="shared" si="5"/>
        <v>2.0499999999999998</v>
      </c>
      <c r="S37" s="104">
        <f t="shared" si="6"/>
        <v>1.625</v>
      </c>
      <c r="T37" s="104">
        <f t="shared" si="7"/>
        <v>1.35</v>
      </c>
      <c r="U37" s="104">
        <f t="shared" si="8"/>
        <v>1.5499999999999998</v>
      </c>
      <c r="V37" s="104">
        <f t="shared" si="9"/>
        <v>1.35</v>
      </c>
      <c r="W37" s="26">
        <f t="shared" si="10"/>
        <v>62.50</v>
      </c>
      <c r="X37" s="121">
        <f t="shared" si="11"/>
        <v>12.50</v>
      </c>
      <c r="Y37" s="114">
        <v>53</v>
      </c>
      <c r="Z37" s="117">
        <f t="shared" si="12"/>
        <v>42.400000000000006</v>
      </c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09"/>
    </row>
    <row r="38" spans="1:44" s="107" customFormat="1" ht="20.25">
      <c r="A38" s="101">
        <v>32</v>
      </c>
      <c r="B38" s="125">
        <v>439810</v>
      </c>
      <c r="C38" s="126" t="s">
        <v>138</v>
      </c>
      <c r="D38" s="118">
        <v>8</v>
      </c>
      <c r="E38" s="118">
        <v>7</v>
      </c>
      <c r="F38" s="118">
        <v>6</v>
      </c>
      <c r="G38" s="118">
        <v>8</v>
      </c>
      <c r="H38" s="118">
        <v>6</v>
      </c>
      <c r="I38" s="102">
        <f t="shared" si="1"/>
        <v>35</v>
      </c>
      <c r="J38" s="102">
        <f t="shared" si="2"/>
        <v>5.25</v>
      </c>
      <c r="K38" s="119">
        <v>2</v>
      </c>
      <c r="L38" s="119">
        <v>2</v>
      </c>
      <c r="M38" s="119">
        <v>4</v>
      </c>
      <c r="N38" s="119">
        <v>3</v>
      </c>
      <c r="O38" s="119">
        <v>4</v>
      </c>
      <c r="P38" s="103">
        <f t="shared" si="3"/>
        <v>15</v>
      </c>
      <c r="Q38" s="103">
        <f t="shared" si="4"/>
        <v>0.75</v>
      </c>
      <c r="R38" s="104">
        <f t="shared" si="5"/>
        <v>1.30</v>
      </c>
      <c r="S38" s="104">
        <f t="shared" si="6"/>
        <v>1.1500000000000001</v>
      </c>
      <c r="T38" s="104">
        <f t="shared" si="7"/>
        <v>1.0999999999999999</v>
      </c>
      <c r="U38" s="104">
        <f t="shared" si="8"/>
        <v>1.35</v>
      </c>
      <c r="V38" s="104">
        <f t="shared" si="9"/>
        <v>1.0999999999999999</v>
      </c>
      <c r="W38" s="26">
        <f t="shared" si="10"/>
        <v>50</v>
      </c>
      <c r="X38" s="121">
        <f t="shared" si="11"/>
        <v>10</v>
      </c>
      <c r="Y38" s="114">
        <v>39</v>
      </c>
      <c r="Z38" s="117">
        <f t="shared" si="12"/>
        <v>31.200000000000003</v>
      </c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09"/>
    </row>
    <row r="39" spans="1:44" s="107" customFormat="1" ht="20.25">
      <c r="A39" s="101">
        <v>33</v>
      </c>
      <c r="B39" s="125">
        <v>439813</v>
      </c>
      <c r="C39" s="126" t="s">
        <v>139</v>
      </c>
      <c r="D39" s="118">
        <v>13</v>
      </c>
      <c r="E39" s="118">
        <v>15</v>
      </c>
      <c r="F39" s="118">
        <v>14</v>
      </c>
      <c r="G39" s="118">
        <v>8</v>
      </c>
      <c r="H39" s="118">
        <v>10</v>
      </c>
      <c r="I39" s="102">
        <f t="shared" si="1"/>
        <v>60</v>
      </c>
      <c r="J39" s="102">
        <f t="shared" si="2"/>
        <v>9</v>
      </c>
      <c r="K39" s="119">
        <v>5</v>
      </c>
      <c r="L39" s="119">
        <v>4</v>
      </c>
      <c r="M39" s="119">
        <v>4.50</v>
      </c>
      <c r="N39" s="119">
        <v>3</v>
      </c>
      <c r="O39" s="119">
        <v>4</v>
      </c>
      <c r="P39" s="103">
        <f t="shared" si="3"/>
        <v>20.50</v>
      </c>
      <c r="Q39" s="103">
        <f t="shared" si="4"/>
        <v>1.0250000000000001</v>
      </c>
      <c r="R39" s="104">
        <f t="shared" si="5"/>
        <v>2.2000000000000002</v>
      </c>
      <c r="S39" s="104">
        <f t="shared" si="6"/>
        <v>2.4500000000000002</v>
      </c>
      <c r="T39" s="104">
        <f t="shared" si="7"/>
        <v>2.3250000000000002</v>
      </c>
      <c r="U39" s="104">
        <f t="shared" si="8"/>
        <v>1.35</v>
      </c>
      <c r="V39" s="104">
        <f t="shared" si="9"/>
        <v>1.70</v>
      </c>
      <c r="W39" s="26">
        <f t="shared" si="10"/>
        <v>80.50</v>
      </c>
      <c r="X39" s="121">
        <f t="shared" si="11"/>
        <v>16.10</v>
      </c>
      <c r="Y39" s="114">
        <v>65</v>
      </c>
      <c r="Z39" s="117">
        <f t="shared" si="12"/>
        <v>52</v>
      </c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09"/>
    </row>
    <row r="40" spans="1:44" s="107" customFormat="1" ht="20.25">
      <c r="A40" s="101">
        <v>34</v>
      </c>
      <c r="B40" s="125">
        <v>439826</v>
      </c>
      <c r="C40" s="126" t="s">
        <v>140</v>
      </c>
      <c r="D40" s="118">
        <v>9</v>
      </c>
      <c r="E40" s="118">
        <v>8</v>
      </c>
      <c r="F40" s="118">
        <v>10</v>
      </c>
      <c r="G40" s="118">
        <v>12</v>
      </c>
      <c r="H40" s="118">
        <v>13</v>
      </c>
      <c r="I40" s="102">
        <f t="shared" si="1"/>
        <v>52</v>
      </c>
      <c r="J40" s="102">
        <f t="shared" si="2"/>
        <v>7.80</v>
      </c>
      <c r="K40" s="119">
        <v>2</v>
      </c>
      <c r="L40" s="119">
        <v>2.50</v>
      </c>
      <c r="M40" s="119">
        <v>3</v>
      </c>
      <c r="N40" s="119">
        <v>4</v>
      </c>
      <c r="O40" s="119">
        <v>3</v>
      </c>
      <c r="P40" s="103">
        <f t="shared" si="3"/>
        <v>14.50</v>
      </c>
      <c r="Q40" s="103">
        <f t="shared" si="4"/>
        <v>0.72500000000000009</v>
      </c>
      <c r="R40" s="104">
        <f t="shared" si="5"/>
        <v>1.45</v>
      </c>
      <c r="S40" s="104">
        <f t="shared" si="6"/>
        <v>1.325</v>
      </c>
      <c r="T40" s="104">
        <f t="shared" si="7"/>
        <v>1.65</v>
      </c>
      <c r="U40" s="104">
        <f t="shared" si="8"/>
        <v>1.9999999999999998</v>
      </c>
      <c r="V40" s="104">
        <f t="shared" si="9"/>
        <v>2.10</v>
      </c>
      <c r="W40" s="26">
        <f t="shared" si="10"/>
        <v>66.50</v>
      </c>
      <c r="X40" s="121">
        <f t="shared" si="11"/>
        <v>13.30</v>
      </c>
      <c r="Y40" s="114">
        <v>58</v>
      </c>
      <c r="Z40" s="117">
        <f t="shared" si="12"/>
        <v>46.400000000000006</v>
      </c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09"/>
    </row>
    <row r="41" spans="1:44" s="107" customFormat="1" ht="20.25">
      <c r="A41" s="101">
        <v>35</v>
      </c>
      <c r="B41" s="125">
        <v>439838</v>
      </c>
      <c r="C41" s="126" t="s">
        <v>141</v>
      </c>
      <c r="D41" s="118">
        <v>9</v>
      </c>
      <c r="E41" s="118">
        <v>8</v>
      </c>
      <c r="F41" s="118">
        <v>9</v>
      </c>
      <c r="G41" s="118">
        <v>12</v>
      </c>
      <c r="H41" s="118">
        <v>15</v>
      </c>
      <c r="I41" s="102">
        <f t="shared" si="1"/>
        <v>53</v>
      </c>
      <c r="J41" s="102">
        <f t="shared" si="2"/>
        <v>7.9499999999999993</v>
      </c>
      <c r="K41" s="119">
        <v>2</v>
      </c>
      <c r="L41" s="119">
        <v>2.50</v>
      </c>
      <c r="M41" s="119">
        <v>3</v>
      </c>
      <c r="N41" s="119">
        <v>2</v>
      </c>
      <c r="O41" s="119">
        <v>4</v>
      </c>
      <c r="P41" s="103">
        <f t="shared" si="3"/>
        <v>13.50</v>
      </c>
      <c r="Q41" s="103">
        <f t="shared" si="4"/>
        <v>0.675</v>
      </c>
      <c r="R41" s="104">
        <f t="shared" si="5"/>
        <v>1.45</v>
      </c>
      <c r="S41" s="104">
        <f t="shared" si="6"/>
        <v>1.325</v>
      </c>
      <c r="T41" s="104">
        <f t="shared" si="7"/>
        <v>1.50</v>
      </c>
      <c r="U41" s="104">
        <f t="shared" si="8"/>
        <v>1.90</v>
      </c>
      <c r="V41" s="104">
        <f t="shared" si="9"/>
        <v>2.4500000000000002</v>
      </c>
      <c r="W41" s="26">
        <f t="shared" si="10"/>
        <v>66.50</v>
      </c>
      <c r="X41" s="121">
        <f t="shared" si="11"/>
        <v>13.30</v>
      </c>
      <c r="Y41" s="114">
        <v>55</v>
      </c>
      <c r="Z41" s="117">
        <f t="shared" si="12"/>
        <v>44</v>
      </c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09"/>
    </row>
    <row r="42" spans="1:44" s="107" customFormat="1" ht="20.25">
      <c r="A42" s="101">
        <v>36</v>
      </c>
      <c r="B42" s="125">
        <v>439874</v>
      </c>
      <c r="C42" s="126" t="s">
        <v>142</v>
      </c>
      <c r="D42" s="118">
        <v>8</v>
      </c>
      <c r="E42" s="118">
        <v>9</v>
      </c>
      <c r="F42" s="118">
        <v>8</v>
      </c>
      <c r="G42" s="118">
        <v>9</v>
      </c>
      <c r="H42" s="118">
        <v>8</v>
      </c>
      <c r="I42" s="102">
        <f t="shared" si="1"/>
        <v>42</v>
      </c>
      <c r="J42" s="102">
        <f t="shared" si="2"/>
        <v>6.30</v>
      </c>
      <c r="K42" s="119">
        <v>3</v>
      </c>
      <c r="L42" s="119">
        <v>2.50</v>
      </c>
      <c r="M42" s="119">
        <v>2</v>
      </c>
      <c r="N42" s="119">
        <v>4</v>
      </c>
      <c r="O42" s="119">
        <v>2</v>
      </c>
      <c r="P42" s="103">
        <f t="shared" si="3"/>
        <v>13.50</v>
      </c>
      <c r="Q42" s="103">
        <f t="shared" si="4"/>
        <v>0.675</v>
      </c>
      <c r="R42" s="104">
        <f t="shared" si="5"/>
        <v>1.35</v>
      </c>
      <c r="S42" s="104">
        <f t="shared" si="6"/>
        <v>1.475</v>
      </c>
      <c r="T42" s="104">
        <f t="shared" si="7"/>
        <v>1.30</v>
      </c>
      <c r="U42" s="104">
        <f t="shared" si="8"/>
        <v>1.5499999999999998</v>
      </c>
      <c r="V42" s="104">
        <f t="shared" si="9"/>
        <v>1.30</v>
      </c>
      <c r="W42" s="26">
        <f t="shared" si="10"/>
        <v>55.50</v>
      </c>
      <c r="X42" s="121">
        <f t="shared" si="11"/>
        <v>11.10</v>
      </c>
      <c r="Y42" s="114">
        <v>43</v>
      </c>
      <c r="Z42" s="117">
        <f t="shared" si="12"/>
        <v>34.40</v>
      </c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09"/>
    </row>
    <row r="43" spans="1:44" s="107" customFormat="1" ht="20.25">
      <c r="A43" s="101">
        <v>37</v>
      </c>
      <c r="B43" s="125">
        <v>439875</v>
      </c>
      <c r="C43" s="126" t="s">
        <v>143</v>
      </c>
      <c r="D43" s="118">
        <v>6</v>
      </c>
      <c r="E43" s="118">
        <v>9</v>
      </c>
      <c r="F43" s="118">
        <v>8</v>
      </c>
      <c r="G43" s="118">
        <v>6</v>
      </c>
      <c r="H43" s="118">
        <v>9</v>
      </c>
      <c r="I43" s="102">
        <f t="shared" si="1"/>
        <v>38</v>
      </c>
      <c r="J43" s="102">
        <f t="shared" si="2"/>
        <v>5.70</v>
      </c>
      <c r="K43" s="119">
        <v>1</v>
      </c>
      <c r="L43" s="119">
        <v>2</v>
      </c>
      <c r="M43" s="119">
        <v>2</v>
      </c>
      <c r="N43" s="119">
        <v>1</v>
      </c>
      <c r="O43" s="119">
        <v>1</v>
      </c>
      <c r="P43" s="103">
        <f t="shared" si="3"/>
        <v>7</v>
      </c>
      <c r="Q43" s="103">
        <f t="shared" si="4"/>
        <v>0.35</v>
      </c>
      <c r="R43" s="104">
        <f t="shared" si="5"/>
        <v>0.95</v>
      </c>
      <c r="S43" s="104">
        <f t="shared" si="6"/>
        <v>1.45</v>
      </c>
      <c r="T43" s="104">
        <f t="shared" si="7"/>
        <v>1.30</v>
      </c>
      <c r="U43" s="104">
        <f t="shared" si="8"/>
        <v>0.95</v>
      </c>
      <c r="V43" s="104">
        <f t="shared" si="9"/>
        <v>1.40</v>
      </c>
      <c r="W43" s="26">
        <f t="shared" si="10"/>
        <v>45</v>
      </c>
      <c r="X43" s="121">
        <f t="shared" si="11"/>
        <v>9</v>
      </c>
      <c r="Y43" s="114">
        <v>36</v>
      </c>
      <c r="Z43" s="117">
        <f t="shared" si="12"/>
        <v>28.80</v>
      </c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09"/>
    </row>
    <row r="44" spans="1:44" s="107" customFormat="1" ht="20.25">
      <c r="A44" s="101">
        <v>38</v>
      </c>
      <c r="B44" s="125">
        <v>439878</v>
      </c>
      <c r="C44" s="126" t="s">
        <v>144</v>
      </c>
      <c r="D44" s="118">
        <v>5</v>
      </c>
      <c r="E44" s="118">
        <v>6</v>
      </c>
      <c r="F44" s="118">
        <v>8</v>
      </c>
      <c r="G44" s="118">
        <v>9</v>
      </c>
      <c r="H44" s="118">
        <v>8</v>
      </c>
      <c r="I44" s="102">
        <f t="shared" si="1"/>
        <v>36</v>
      </c>
      <c r="J44" s="102">
        <f t="shared" si="2"/>
        <v>5.40</v>
      </c>
      <c r="K44" s="119">
        <v>1</v>
      </c>
      <c r="L44" s="119">
        <v>2</v>
      </c>
      <c r="M44" s="119">
        <v>3</v>
      </c>
      <c r="N44" s="119">
        <v>4</v>
      </c>
      <c r="O44" s="119">
        <v>3</v>
      </c>
      <c r="P44" s="103">
        <f t="shared" si="3"/>
        <v>13</v>
      </c>
      <c r="Q44" s="103">
        <f t="shared" si="4"/>
        <v>0.65</v>
      </c>
      <c r="R44" s="104">
        <f t="shared" si="5"/>
        <v>0.80</v>
      </c>
      <c r="S44" s="104">
        <f t="shared" si="6"/>
        <v>0.99999999999999989</v>
      </c>
      <c r="T44" s="104">
        <f t="shared" si="7"/>
        <v>1.35</v>
      </c>
      <c r="U44" s="104">
        <f t="shared" si="8"/>
        <v>1.5499999999999998</v>
      </c>
      <c r="V44" s="104">
        <f t="shared" si="9"/>
        <v>1.35</v>
      </c>
      <c r="W44" s="26">
        <f t="shared" si="10"/>
        <v>49</v>
      </c>
      <c r="X44" s="121">
        <f t="shared" si="11"/>
        <v>9.8000000000000007</v>
      </c>
      <c r="Y44" s="114">
        <v>31</v>
      </c>
      <c r="Z44" s="117">
        <f t="shared" si="12"/>
        <v>24.80</v>
      </c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09"/>
    </row>
    <row r="45" spans="1:44" s="107" customFormat="1" ht="20.25">
      <c r="A45" s="101">
        <v>39</v>
      </c>
      <c r="B45" s="125">
        <v>439882</v>
      </c>
      <c r="C45" s="126" t="s">
        <v>145</v>
      </c>
      <c r="D45" s="118">
        <v>6</v>
      </c>
      <c r="E45" s="118">
        <v>9</v>
      </c>
      <c r="F45" s="118">
        <v>8</v>
      </c>
      <c r="G45" s="118">
        <v>4</v>
      </c>
      <c r="H45" s="118">
        <v>6</v>
      </c>
      <c r="I45" s="102">
        <f t="shared" si="1"/>
        <v>33</v>
      </c>
      <c r="J45" s="102">
        <f t="shared" si="2"/>
        <v>4.95</v>
      </c>
      <c r="K45" s="119">
        <v>2</v>
      </c>
      <c r="L45" s="119">
        <v>3</v>
      </c>
      <c r="M45" s="119">
        <v>4</v>
      </c>
      <c r="N45" s="119">
        <v>2</v>
      </c>
      <c r="O45" s="119">
        <v>3</v>
      </c>
      <c r="P45" s="103">
        <f t="shared" si="3"/>
        <v>14</v>
      </c>
      <c r="Q45" s="103">
        <f t="shared" si="4"/>
        <v>0.70</v>
      </c>
      <c r="R45" s="104">
        <f t="shared" si="5"/>
        <v>0.99999999999999989</v>
      </c>
      <c r="S45" s="104">
        <f t="shared" si="6"/>
        <v>1.50</v>
      </c>
      <c r="T45" s="104">
        <f t="shared" si="7"/>
        <v>1.40</v>
      </c>
      <c r="U45" s="104">
        <f t="shared" si="8"/>
        <v>0.70</v>
      </c>
      <c r="V45" s="104">
        <f t="shared" si="9"/>
        <v>1.0499999999999998</v>
      </c>
      <c r="W45" s="26">
        <f t="shared" si="10"/>
        <v>47</v>
      </c>
      <c r="X45" s="121">
        <f t="shared" si="11"/>
        <v>9.40</v>
      </c>
      <c r="Y45" s="114">
        <v>37</v>
      </c>
      <c r="Z45" s="117">
        <f t="shared" si="12"/>
        <v>29.60</v>
      </c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09"/>
    </row>
    <row r="46" spans="1:44" s="107" customFormat="1" ht="20.25">
      <c r="A46" s="101">
        <v>40</v>
      </c>
      <c r="B46" s="125">
        <v>439888</v>
      </c>
      <c r="C46" s="126" t="s">
        <v>146</v>
      </c>
      <c r="D46" s="118">
        <v>5</v>
      </c>
      <c r="E46" s="118">
        <v>5</v>
      </c>
      <c r="F46" s="118">
        <v>8</v>
      </c>
      <c r="G46" s="118">
        <v>9</v>
      </c>
      <c r="H46" s="118">
        <v>8</v>
      </c>
      <c r="I46" s="102">
        <f t="shared" si="1"/>
        <v>35</v>
      </c>
      <c r="J46" s="102">
        <f t="shared" si="2"/>
        <v>5.25</v>
      </c>
      <c r="K46" s="119">
        <v>2</v>
      </c>
      <c r="L46" s="119">
        <v>3</v>
      </c>
      <c r="M46" s="119">
        <v>2</v>
      </c>
      <c r="N46" s="119">
        <v>1</v>
      </c>
      <c r="O46" s="119">
        <v>2</v>
      </c>
      <c r="P46" s="103">
        <f t="shared" si="3"/>
        <v>10</v>
      </c>
      <c r="Q46" s="103">
        <f t="shared" si="4"/>
        <v>0.50</v>
      </c>
      <c r="R46" s="104">
        <f t="shared" si="5"/>
        <v>0.85</v>
      </c>
      <c r="S46" s="104">
        <f t="shared" si="6"/>
        <v>0.90</v>
      </c>
      <c r="T46" s="104">
        <f t="shared" si="7"/>
        <v>1.30</v>
      </c>
      <c r="U46" s="104">
        <f t="shared" si="8"/>
        <v>1.40</v>
      </c>
      <c r="V46" s="104">
        <f t="shared" si="9"/>
        <v>1.30</v>
      </c>
      <c r="W46" s="26">
        <f t="shared" si="10"/>
        <v>45</v>
      </c>
      <c r="X46" s="121">
        <f t="shared" si="11"/>
        <v>9</v>
      </c>
      <c r="Y46" s="114">
        <v>30</v>
      </c>
      <c r="Z46" s="117">
        <f t="shared" si="12"/>
        <v>24</v>
      </c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09"/>
    </row>
    <row r="49" ht="21" thickBot="1"/>
    <row r="50" spans="1:26" ht="20.25">
      <c r="A50" s="161" t="s">
        <v>16</v>
      </c>
      <c r="B50" s="162"/>
      <c r="C50" s="163"/>
      <c r="D50" s="6">
        <f t="shared" si="17" ref="D50:Z50">COUNT(D7:D48)</f>
        <v>35</v>
      </c>
      <c r="E50" s="6">
        <f t="shared" si="17"/>
        <v>35</v>
      </c>
      <c r="F50" s="6">
        <f t="shared" si="17"/>
        <v>35</v>
      </c>
      <c r="G50" s="6">
        <f t="shared" si="17"/>
        <v>35</v>
      </c>
      <c r="H50" s="6">
        <f t="shared" si="17"/>
        <v>35</v>
      </c>
      <c r="I50" s="6">
        <f t="shared" si="17"/>
        <v>35</v>
      </c>
      <c r="J50" s="6">
        <f t="shared" si="17"/>
        <v>35</v>
      </c>
      <c r="K50" s="6">
        <f t="shared" si="17"/>
        <v>35</v>
      </c>
      <c r="L50" s="6">
        <f t="shared" si="17"/>
        <v>35</v>
      </c>
      <c r="M50" s="6">
        <f t="shared" si="17"/>
        <v>35</v>
      </c>
      <c r="N50" s="6">
        <f t="shared" si="17"/>
        <v>35</v>
      </c>
      <c r="O50" s="6">
        <f t="shared" si="17"/>
        <v>35</v>
      </c>
      <c r="P50" s="6">
        <f t="shared" si="17"/>
        <v>38</v>
      </c>
      <c r="Q50" s="6">
        <f t="shared" si="17"/>
        <v>38</v>
      </c>
      <c r="R50" s="6">
        <f t="shared" si="17"/>
        <v>40</v>
      </c>
      <c r="S50" s="6">
        <f t="shared" si="17"/>
        <v>40</v>
      </c>
      <c r="T50" s="6">
        <f t="shared" si="17"/>
        <v>40</v>
      </c>
      <c r="U50" s="6">
        <f t="shared" si="17"/>
        <v>40</v>
      </c>
      <c r="V50" s="6">
        <f t="shared" si="17"/>
        <v>40</v>
      </c>
      <c r="W50" s="6">
        <f t="shared" si="17"/>
        <v>40</v>
      </c>
      <c r="X50" s="6">
        <f t="shared" si="17"/>
        <v>40</v>
      </c>
      <c r="Y50" s="6">
        <f t="shared" si="17"/>
        <v>39</v>
      </c>
      <c r="Z50" s="6">
        <f t="shared" si="17"/>
        <v>39</v>
      </c>
    </row>
    <row r="51" spans="1:26" ht="21" customHeight="1">
      <c r="A51" s="134" t="s">
        <v>17</v>
      </c>
      <c r="B51" s="135"/>
      <c r="C51" s="136"/>
      <c r="D51" s="7">
        <v>20</v>
      </c>
      <c r="E51" s="8">
        <v>20</v>
      </c>
      <c r="F51" s="8">
        <v>20</v>
      </c>
      <c r="G51" s="8">
        <v>20</v>
      </c>
      <c r="H51" s="73">
        <v>20</v>
      </c>
      <c r="I51" s="9">
        <f>SUM(D51:H51)</f>
        <v>100</v>
      </c>
      <c r="J51" s="74">
        <f>I51*0.15</f>
        <v>15</v>
      </c>
      <c r="K51" s="71">
        <v>6</v>
      </c>
      <c r="L51" s="11">
        <v>6</v>
      </c>
      <c r="M51" s="11">
        <v>6</v>
      </c>
      <c r="N51" s="11">
        <v>6</v>
      </c>
      <c r="O51" s="72">
        <v>6</v>
      </c>
      <c r="P51" s="69">
        <f>SUM(K51:O51)</f>
        <v>30</v>
      </c>
      <c r="Q51" s="79">
        <f>P51*0.05</f>
        <v>1.50</v>
      </c>
      <c r="R51" s="80">
        <f>(D51*0.15+K51*0.05)</f>
        <v>3.30</v>
      </c>
      <c r="S51" s="13">
        <f>((E51*0.15+L51*0.05))</f>
        <v>3.30</v>
      </c>
      <c r="T51" s="13">
        <f t="shared" si="18" ref="T51:U51">((F51*0.15+M51*0.05))</f>
        <v>3.30</v>
      </c>
      <c r="U51" s="13">
        <f t="shared" si="18"/>
        <v>3.30</v>
      </c>
      <c r="V51" s="14">
        <f>((H51*0.15+O51*0.05))</f>
        <v>3.30</v>
      </c>
      <c r="W51" s="82">
        <v>130</v>
      </c>
      <c r="X51" s="81">
        <f>W51*0.2</f>
        <v>26</v>
      </c>
      <c r="Y51" s="12">
        <v>100</v>
      </c>
      <c r="Z51" s="69">
        <f>Y51*0.8</f>
        <v>80</v>
      </c>
    </row>
    <row r="52" spans="1:26" ht="20.25">
      <c r="A52" s="134" t="s">
        <v>79</v>
      </c>
      <c r="B52" s="135"/>
      <c r="C52" s="136"/>
      <c r="D52" s="7">
        <f>D51*0.4</f>
        <v>8</v>
      </c>
      <c r="E52" s="8">
        <f>E51*0.4</f>
        <v>8</v>
      </c>
      <c r="F52" s="8">
        <f t="shared" si="19" ref="F52:J52">F51*0.4</f>
        <v>8</v>
      </c>
      <c r="G52" s="8">
        <f t="shared" si="19"/>
        <v>8</v>
      </c>
      <c r="H52" s="73">
        <f t="shared" si="19"/>
        <v>8</v>
      </c>
      <c r="I52" s="9">
        <f t="shared" si="19"/>
        <v>40</v>
      </c>
      <c r="J52" s="74">
        <f t="shared" si="19"/>
        <v>6</v>
      </c>
      <c r="K52" s="71">
        <f>K51*0.4</f>
        <v>2.4000000000000004</v>
      </c>
      <c r="L52" s="11">
        <f>L51*0.4</f>
        <v>2.4000000000000004</v>
      </c>
      <c r="M52" s="11">
        <f t="shared" si="20" ref="M52:Z52">M51*0.4</f>
        <v>2.4000000000000004</v>
      </c>
      <c r="N52" s="11">
        <f t="shared" si="20"/>
        <v>2.4000000000000004</v>
      </c>
      <c r="O52" s="72">
        <f t="shared" si="20"/>
        <v>2.4000000000000004</v>
      </c>
      <c r="P52" s="69">
        <f t="shared" si="20"/>
        <v>12</v>
      </c>
      <c r="Q52" s="79">
        <f t="shared" si="20"/>
        <v>0.60000000000000009</v>
      </c>
      <c r="R52" s="80">
        <f t="shared" si="20"/>
        <v>1.32</v>
      </c>
      <c r="S52" s="13">
        <f t="shared" si="20"/>
        <v>1.32</v>
      </c>
      <c r="T52" s="13">
        <f t="shared" si="20"/>
        <v>1.32</v>
      </c>
      <c r="U52" s="13">
        <f t="shared" si="20"/>
        <v>1.32</v>
      </c>
      <c r="V52" s="14">
        <f t="shared" si="20"/>
        <v>1.32</v>
      </c>
      <c r="W52" s="82">
        <f t="shared" si="20"/>
        <v>52</v>
      </c>
      <c r="X52" s="81">
        <f t="shared" si="20"/>
        <v>10.40</v>
      </c>
      <c r="Y52" s="12">
        <f t="shared" si="20"/>
        <v>40</v>
      </c>
      <c r="Z52" s="69">
        <f t="shared" si="20"/>
        <v>32</v>
      </c>
    </row>
    <row r="53" spans="1:26" ht="21" customHeight="1">
      <c r="A53" s="134" t="s">
        <v>18</v>
      </c>
      <c r="B53" s="135"/>
      <c r="C53" s="136"/>
      <c r="D53" s="7">
        <f>COUNTIF(D7:D48,"&gt;=8")</f>
        <v>23</v>
      </c>
      <c r="E53" s="7">
        <f>COUNTIF(E7:E48,"&gt;=8")</f>
        <v>25</v>
      </c>
      <c r="F53" s="7">
        <f>COUNTIF(F7:F48,"&gt;=8")</f>
        <v>26</v>
      </c>
      <c r="G53" s="7">
        <f>COUNTIF(G7:G48,"&gt;=8")</f>
        <v>24</v>
      </c>
      <c r="H53" s="7">
        <f>COUNTIF(H7:H48,"&gt;=8")</f>
        <v>23</v>
      </c>
      <c r="I53" s="7">
        <f>COUNTIF(I7:I48,"&gt;=40")</f>
        <v>19</v>
      </c>
      <c r="J53" s="7">
        <f>COUNTIF(J7:J48,"&gt;=6")</f>
        <v>19</v>
      </c>
      <c r="K53" s="7">
        <f>COUNTIF(K7:K48,"&gt;=2.4")</f>
        <v>13</v>
      </c>
      <c r="L53" s="7">
        <f>COUNTIF(L7:L48,"&gt;=2.4")</f>
        <v>24</v>
      </c>
      <c r="M53" s="7">
        <f>COUNTIF(M7:M48,"&gt;=2.4")</f>
        <v>22</v>
      </c>
      <c r="N53" s="7">
        <f>COUNTIF(N7:N48,"&gt;=2.4")</f>
        <v>24</v>
      </c>
      <c r="O53" s="7">
        <f>COUNTIF(O7:O48,"&gt;=2.4")</f>
        <v>20</v>
      </c>
      <c r="P53" s="7">
        <f>COUNTIF(P7:P48,"&gt;=12")</f>
        <v>24</v>
      </c>
      <c r="Q53" s="7">
        <f>COUNTIF(Q7:Q48,"&gt;=.6")</f>
        <v>24</v>
      </c>
      <c r="R53" s="7">
        <f>COUNTIF(R7:R48,"&gt;=1.32")</f>
        <v>20</v>
      </c>
      <c r="S53" s="7">
        <f>COUNTIF(S7:S48,"&gt;=1.32")</f>
        <v>22</v>
      </c>
      <c r="T53" s="7">
        <f>COUNTIF(T7:T48,"&gt;=1.32")</f>
        <v>20</v>
      </c>
      <c r="U53" s="7">
        <f>COUNTIF(U7:U48,"&gt;=1.32")</f>
        <v>21</v>
      </c>
      <c r="V53" s="7">
        <f>COUNTIF(V7:V48,"&gt;=1.32")</f>
        <v>19</v>
      </c>
      <c r="W53" s="7">
        <f>COUNTIF(W7:W48,"&gt;=52")</f>
        <v>19</v>
      </c>
      <c r="X53" s="7">
        <f>COUNTIF(X7:X48,"&gt;=10.4")</f>
        <v>19</v>
      </c>
      <c r="Y53" s="7">
        <f>COUNTIF(Y7:Y48,"&gt;=40")</f>
        <v>18</v>
      </c>
      <c r="Z53" s="7">
        <f>COUNTIF(Z7:Z48,"&gt;=32")</f>
        <v>18</v>
      </c>
    </row>
    <row r="54" spans="1:26" ht="20.25">
      <c r="A54" s="134" t="s">
        <v>19</v>
      </c>
      <c r="B54" s="135"/>
      <c r="C54" s="136"/>
      <c r="D54" s="75" t="str">
        <f t="shared" si="21" ref="D54:Z54">IF(((D53/COUNT(D7:D48))*100)&gt;=60,"3",IF(AND(((D53/COUNT(D7:D48))*100)&lt;60,((D53/COUNT(D7:D48))*100)&gt;=50),"2",IF(AND(((D53/COUNT(D7:D48))*100)&lt;50,((D53/COUNT(D7:D48))*100)&gt;=40),"1","0")))</f>
        <v>3</v>
      </c>
      <c r="E54" s="75" t="str">
        <f t="shared" si="21"/>
        <v>3</v>
      </c>
      <c r="F54" s="75" t="str">
        <f t="shared" si="21"/>
        <v>3</v>
      </c>
      <c r="G54" s="75" t="str">
        <f t="shared" si="21"/>
        <v>3</v>
      </c>
      <c r="H54" s="75" t="str">
        <f t="shared" si="21"/>
        <v>3</v>
      </c>
      <c r="I54" s="75" t="str">
        <f t="shared" si="21"/>
        <v>2</v>
      </c>
      <c r="J54" s="75" t="str">
        <f t="shared" si="21"/>
        <v>2</v>
      </c>
      <c r="K54" s="75" t="str">
        <f t="shared" si="21"/>
        <v>0</v>
      </c>
      <c r="L54" s="75" t="str">
        <f t="shared" si="21"/>
        <v>3</v>
      </c>
      <c r="M54" s="75" t="str">
        <f t="shared" si="21"/>
        <v>3</v>
      </c>
      <c r="N54" s="75" t="str">
        <f t="shared" si="21"/>
        <v>3</v>
      </c>
      <c r="O54" s="75" t="str">
        <f t="shared" si="21"/>
        <v>2</v>
      </c>
      <c r="P54" s="75" t="str">
        <f t="shared" si="21"/>
        <v>3</v>
      </c>
      <c r="Q54" s="75" t="str">
        <f t="shared" si="21"/>
        <v>3</v>
      </c>
      <c r="R54" s="75" t="str">
        <f t="shared" si="21"/>
        <v>2</v>
      </c>
      <c r="S54" s="75" t="str">
        <f t="shared" si="21"/>
        <v>2</v>
      </c>
      <c r="T54" s="75" t="str">
        <f t="shared" si="21"/>
        <v>2</v>
      </c>
      <c r="U54" s="75" t="str">
        <f t="shared" si="21"/>
        <v>2</v>
      </c>
      <c r="V54" s="75" t="str">
        <f t="shared" si="21"/>
        <v>1</v>
      </c>
      <c r="W54" s="75" t="str">
        <f t="shared" si="21"/>
        <v>1</v>
      </c>
      <c r="X54" s="75" t="str">
        <f t="shared" si="21"/>
        <v>1</v>
      </c>
      <c r="Y54" s="75" t="str">
        <f t="shared" si="21"/>
        <v>1</v>
      </c>
      <c r="Z54" s="75" t="str">
        <f t="shared" si="21"/>
        <v>1</v>
      </c>
    </row>
    <row r="55" spans="1:26" ht="21" thickBot="1">
      <c r="A55" s="137" t="s">
        <v>20</v>
      </c>
      <c r="B55" s="138"/>
      <c r="C55" s="139"/>
      <c r="D55" s="10">
        <f t="shared" si="22" ref="D55:Z55">((D53/COUNT(D7:D48))*D54)</f>
        <v>1.9714285714285715</v>
      </c>
      <c r="E55" s="10">
        <f t="shared" si="22"/>
        <v>2.1428571428571428</v>
      </c>
      <c r="F55" s="10">
        <f t="shared" si="22"/>
        <v>2.2285714285714286</v>
      </c>
      <c r="G55" s="10">
        <f t="shared" si="22"/>
        <v>2.0571428571428569</v>
      </c>
      <c r="H55" s="10">
        <f t="shared" si="22"/>
        <v>1.9714285714285715</v>
      </c>
      <c r="I55" s="10">
        <f t="shared" si="22"/>
        <v>1.0857142857142856</v>
      </c>
      <c r="J55" s="10">
        <f t="shared" si="22"/>
        <v>1.0857142857142856</v>
      </c>
      <c r="K55" s="10">
        <f t="shared" si="22"/>
        <v>0</v>
      </c>
      <c r="L55" s="10">
        <f t="shared" si="22"/>
        <v>2.0571428571428569</v>
      </c>
      <c r="M55" s="10">
        <f t="shared" si="22"/>
        <v>1.8857142857142857</v>
      </c>
      <c r="N55" s="10">
        <f t="shared" si="22"/>
        <v>2.0571428571428569</v>
      </c>
      <c r="O55" s="10">
        <f t="shared" si="22"/>
        <v>1.1428571428571428</v>
      </c>
      <c r="P55" s="10">
        <f t="shared" si="22"/>
        <v>1.8947368421052631</v>
      </c>
      <c r="Q55" s="10">
        <f t="shared" si="22"/>
        <v>1.8947368421052631</v>
      </c>
      <c r="R55" s="10">
        <f t="shared" si="22"/>
        <v>1</v>
      </c>
      <c r="S55" s="10">
        <f t="shared" si="22"/>
        <v>1.1000000000000001</v>
      </c>
      <c r="T55" s="10">
        <f t="shared" si="22"/>
        <v>1</v>
      </c>
      <c r="U55" s="10">
        <f t="shared" si="22"/>
        <v>1.05</v>
      </c>
      <c r="V55" s="10">
        <f t="shared" si="22"/>
        <v>0.475</v>
      </c>
      <c r="W55" s="10">
        <f t="shared" si="22"/>
        <v>0.475</v>
      </c>
      <c r="X55" s="10">
        <f t="shared" si="22"/>
        <v>0.475</v>
      </c>
      <c r="Y55" s="10">
        <f t="shared" si="22"/>
        <v>0.46153846153846156</v>
      </c>
      <c r="Z55" s="10">
        <f t="shared" si="22"/>
        <v>0.46153846153846156</v>
      </c>
    </row>
    <row r="56" spans="1:8" ht="21" thickBot="1">
      <c r="A56" s="2"/>
      <c r="B56" s="2"/>
      <c r="C56" s="2"/>
      <c r="D56" s="2"/>
      <c r="E56" s="1"/>
      <c r="F56" s="1"/>
      <c r="G56" s="1"/>
      <c r="H56" s="1"/>
    </row>
    <row r="57" spans="1:19" ht="20.25">
      <c r="A57" s="140" t="s">
        <v>21</v>
      </c>
      <c r="B57" s="141"/>
      <c r="C57" s="142"/>
      <c r="D57" s="2"/>
      <c r="E57" s="143" t="s">
        <v>22</v>
      </c>
      <c r="F57" s="144"/>
      <c r="G57" s="144"/>
      <c r="H57" s="144"/>
      <c r="I57" s="144"/>
      <c r="J57" s="144"/>
      <c r="K57" s="144"/>
      <c r="L57" s="144"/>
      <c r="M57" s="144"/>
      <c r="N57" s="145"/>
      <c r="O57" s="70" t="s">
        <v>12</v>
      </c>
      <c r="P57" s="17" t="s">
        <v>3</v>
      </c>
      <c r="Q57" s="17" t="s">
        <v>4</v>
      </c>
      <c r="R57" s="17" t="s">
        <v>5</v>
      </c>
      <c r="S57" s="18" t="s">
        <v>6</v>
      </c>
    </row>
    <row r="58" spans="1:19" ht="21" thickBot="1">
      <c r="A58" s="19" t="s">
        <v>80</v>
      </c>
      <c r="B58" s="3"/>
      <c r="C58" s="20"/>
      <c r="D58" s="2"/>
      <c r="E58" s="146"/>
      <c r="F58" s="147"/>
      <c r="G58" s="147"/>
      <c r="H58" s="147"/>
      <c r="I58" s="147"/>
      <c r="J58" s="147"/>
      <c r="K58" s="147"/>
      <c r="L58" s="147"/>
      <c r="M58" s="147"/>
      <c r="N58" s="148"/>
      <c r="O58" s="4">
        <f>(R55*0.2+Z55*0.8)</f>
        <v>0.56923076923076921</v>
      </c>
      <c r="P58" s="4">
        <f>(S55*0.2+Z55*0.8)</f>
        <v>0.58923076923076922</v>
      </c>
      <c r="Q58" s="4">
        <f>(T55*0.2+Z55*0.8)</f>
        <v>0.56923076923076921</v>
      </c>
      <c r="R58" s="4">
        <f>(U55*0.2+Z55*0.8)</f>
        <v>0.57923076923076922</v>
      </c>
      <c r="S58" s="5">
        <f>(V55*0.2+Z55*0.8)</f>
        <v>0.46423076923076922</v>
      </c>
    </row>
    <row r="59" spans="1:8" ht="20.25">
      <c r="A59" s="19" t="s">
        <v>81</v>
      </c>
      <c r="B59" s="3"/>
      <c r="C59" s="20"/>
      <c r="D59" s="2"/>
      <c r="E59" s="1"/>
      <c r="F59" s="1"/>
      <c r="G59" s="1"/>
      <c r="H59" s="1"/>
    </row>
    <row r="60" spans="1:8" ht="21" thickBot="1">
      <c r="A60" s="21" t="s">
        <v>82</v>
      </c>
      <c r="B60" s="22"/>
      <c r="C60" s="23"/>
      <c r="D60" s="2"/>
      <c r="E60" s="1"/>
      <c r="F60" s="1"/>
      <c r="G60" s="1"/>
      <c r="H60" s="1"/>
    </row>
  </sheetData>
  <mergeCells count="22"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Y4:Y6"/>
    <mergeCell ref="Z4:Z6"/>
    <mergeCell ref="D5:J5"/>
    <mergeCell ref="K5:Q5"/>
    <mergeCell ref="A55:C55"/>
    <mergeCell ref="A57:C57"/>
    <mergeCell ref="E57:N58"/>
    <mergeCell ref="A50:C50"/>
    <mergeCell ref="A51:C51"/>
    <mergeCell ref="A52:C52"/>
    <mergeCell ref="A53:C53"/>
    <mergeCell ref="A54:C54"/>
  </mergeCells>
  <pageMargins left="0.7" right="0.7" top="0.75" bottom="0.75" header="0.3" footer="0.3"/>
  <pageSetup orientation="portrait" paperSize="1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"/>
  <sheetViews>
    <sheetView tabSelected="1" workbookViewId="0" topLeftCell="A1">
      <selection pane="topLeft" activeCell="E6" sqref="E6:I6"/>
    </sheetView>
  </sheetViews>
  <sheetFormatPr defaultColWidth="8.854285714285714" defaultRowHeight="15.75"/>
  <cols>
    <col min="1" max="1" width="6.285714285714286" style="2" bestFit="1" customWidth="1"/>
    <col min="2" max="2" width="7.285714285714286" style="2" bestFit="1" customWidth="1"/>
    <col min="3" max="3" width="10.857142857142858" style="2" bestFit="1" customWidth="1"/>
    <col min="4" max="4" width="37.57142857142857" style="2" customWidth="1"/>
    <col min="5" max="16384" width="8.857142857142858" style="2"/>
  </cols>
  <sheetData>
    <row r="1" spans="1:10" ht="15.75">
      <c r="A1" s="199" t="s">
        <v>23</v>
      </c>
      <c r="B1" s="200"/>
      <c r="C1" s="200"/>
      <c r="D1" s="200"/>
      <c r="E1" s="200"/>
      <c r="F1" s="200"/>
      <c r="G1" s="200"/>
      <c r="H1" s="200"/>
      <c r="I1" s="200"/>
      <c r="J1" s="201"/>
    </row>
    <row r="2" spans="1:10" ht="15.75">
      <c r="A2" s="199" t="s">
        <v>26</v>
      </c>
      <c r="B2" s="200"/>
      <c r="C2" s="200"/>
      <c r="D2" s="200"/>
      <c r="E2" s="200"/>
      <c r="F2" s="200"/>
      <c r="G2" s="200"/>
      <c r="H2" s="200"/>
      <c r="I2" s="200"/>
      <c r="J2" s="201"/>
    </row>
    <row r="3" spans="1:10" ht="15.75">
      <c r="A3" s="26" t="s">
        <v>24</v>
      </c>
      <c r="B3" s="26" t="s">
        <v>25</v>
      </c>
      <c r="C3" s="26" t="s">
        <v>27</v>
      </c>
      <c r="D3" s="26" t="s">
        <v>28</v>
      </c>
      <c r="E3" s="26" t="s">
        <v>29</v>
      </c>
      <c r="F3" s="26" t="s">
        <v>30</v>
      </c>
      <c r="G3" s="26" t="s">
        <v>31</v>
      </c>
      <c r="H3" s="26" t="s">
        <v>32</v>
      </c>
      <c r="I3" s="26" t="s">
        <v>33</v>
      </c>
      <c r="J3" s="27" t="s">
        <v>34</v>
      </c>
    </row>
    <row r="4" spans="1:10" ht="29.25" customHeight="1" thickBot="1">
      <c r="A4" s="24"/>
      <c r="B4" s="24"/>
      <c r="C4" s="25"/>
      <c r="D4" s="25" t="str">
        <f>' PAPER 1'!C3</f>
        <v xml:space="preserve"> Micro Economic Theory</v>
      </c>
      <c r="E4" s="4">
        <f>' PAPER 1'!O56</f>
        <v>0.45289473684210524</v>
      </c>
      <c r="F4" s="4">
        <f>' PAPER 1'!P56</f>
        <v>0.45289473684210524</v>
      </c>
      <c r="G4" s="4">
        <f>' PAPER 1'!Q56</f>
        <v>0.44789473684210529</v>
      </c>
      <c r="H4" s="4">
        <f>' PAPER 1'!R56</f>
        <v>0.44789473684210529</v>
      </c>
      <c r="I4" s="4">
        <f>' PAPER 1'!S56</f>
        <v>0.44789473684210529</v>
      </c>
      <c r="J4" s="28">
        <f>AVERAGE(E4:I4)</f>
        <v>0.44989473684210529</v>
      </c>
    </row>
    <row r="5" spans="1:10" ht="29.25" customHeight="1">
      <c r="A5" s="24"/>
      <c r="B5" s="24"/>
      <c r="C5" s="25"/>
      <c r="D5" s="25" t="str">
        <f>' PAPER 2'!C3</f>
        <v>Indian Economy</v>
      </c>
      <c r="E5" s="124">
        <f>' PAPER 2'!O58</f>
        <v>0.56923076923076921</v>
      </c>
      <c r="F5" s="124">
        <f>' PAPER 2'!P58</f>
        <v>0.58923076923076922</v>
      </c>
      <c r="G5" s="124">
        <f>' PAPER 2'!Q58</f>
        <v>0.56923076923076921</v>
      </c>
      <c r="H5" s="124">
        <f>' PAPER 2'!R58</f>
        <v>0.57923076923076922</v>
      </c>
      <c r="I5" s="124">
        <f>' PAPER 2'!S58</f>
        <v>0.46423076923076922</v>
      </c>
      <c r="J5" s="28">
        <f t="shared" si="0" ref="J5">AVERAGE(E5:I5)</f>
        <v>0.5542307692307693</v>
      </c>
    </row>
    <row r="6" spans="1:10" ht="30.6" customHeight="1">
      <c r="A6" s="198" t="s">
        <v>34</v>
      </c>
      <c r="B6" s="198"/>
      <c r="C6" s="198"/>
      <c r="D6" s="198"/>
      <c r="E6" s="28">
        <f>AVERAGE(E4:E5)</f>
        <v>0.51106275303643722</v>
      </c>
      <c r="F6" s="28">
        <f t="shared" si="1" ref="F6:I6">AVERAGE(F4:F5)</f>
        <v>0.52106275303643723</v>
      </c>
      <c r="G6" s="28">
        <f t="shared" si="1"/>
        <v>0.50856275303643728</v>
      </c>
      <c r="H6" s="28">
        <f t="shared" si="1"/>
        <v>0.51356275303643728</v>
      </c>
      <c r="I6" s="28">
        <f t="shared" si="1"/>
        <v>0.45606275303643729</v>
      </c>
      <c r="J6" s="28">
        <f>AVERAGE(E6:I6)</f>
        <v>0.50206275303643733</v>
      </c>
    </row>
  </sheetData>
  <mergeCells count="3">
    <mergeCell ref="A6:D6"/>
    <mergeCell ref="A1:J1"/>
    <mergeCell ref="A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71"/>
  <sheetViews>
    <sheetView zoomScale="79" zoomScaleNormal="79" workbookViewId="0" topLeftCell="A7">
      <selection pane="topLeft" activeCell="C26" sqref="C26:N30"/>
    </sheetView>
  </sheetViews>
  <sheetFormatPr defaultColWidth="8.854285714285714" defaultRowHeight="15.75"/>
  <cols>
    <col min="1" max="1" width="8.857142857142858" style="2"/>
    <col min="2" max="2" width="13.857142857142858" style="2" customWidth="1"/>
    <col min="3" max="19" width="8.857142857142858" style="2"/>
    <col min="20" max="20" width="9.714285714285714" style="2" customWidth="1"/>
    <col min="21" max="21" width="10.142857142857142" style="2" customWidth="1"/>
    <col min="22" max="16384" width="8.857142857142858" style="2"/>
  </cols>
  <sheetData>
    <row r="1" spans="1:16" ht="15.75">
      <c r="A1" s="31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21" ht="30.6" customHeight="1">
      <c r="A2" s="3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S2" s="41" t="s">
        <v>24</v>
      </c>
      <c r="T2" s="42" t="s">
        <v>35</v>
      </c>
      <c r="U2" s="42" t="s">
        <v>36</v>
      </c>
    </row>
    <row r="3" spans="1:21" ht="15.75">
      <c r="A3" s="31"/>
      <c r="B3" s="29"/>
      <c r="C3" s="30"/>
      <c r="D3" s="202" t="s">
        <v>59</v>
      </c>
      <c r="E3" s="202"/>
      <c r="F3" s="202"/>
      <c r="G3" s="202"/>
      <c r="H3" s="202"/>
      <c r="I3" s="202"/>
      <c r="J3" s="202"/>
      <c r="K3" s="202"/>
      <c r="L3" s="30"/>
      <c r="M3" s="30"/>
      <c r="N3" s="30"/>
      <c r="O3" s="30"/>
      <c r="P3" s="30"/>
      <c r="S3" s="38">
        <v>1</v>
      </c>
      <c r="T3" s="39" t="s">
        <v>12</v>
      </c>
      <c r="U3" s="43">
        <f>'CO (All Subjects)'!E6</f>
        <v>0.51106275303643722</v>
      </c>
    </row>
    <row r="4" spans="1:21" ht="15.75">
      <c r="A4" s="31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S4" s="38">
        <v>2</v>
      </c>
      <c r="T4" s="39" t="s">
        <v>3</v>
      </c>
      <c r="U4" s="43">
        <f>'CO (All Subjects)'!F6</f>
        <v>0.52106275303643723</v>
      </c>
    </row>
    <row r="5" spans="1:21" ht="15.75">
      <c r="A5" s="31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S5" s="38">
        <v>3</v>
      </c>
      <c r="T5" s="39" t="s">
        <v>4</v>
      </c>
      <c r="U5" s="43">
        <f>'CO (All Subjects)'!G6</f>
        <v>0.50856275303643728</v>
      </c>
    </row>
    <row r="6" spans="2:21" ht="15.75">
      <c r="B6" s="37" t="s">
        <v>99</v>
      </c>
      <c r="C6" s="37"/>
      <c r="D6" s="37" t="str">
        <f>'CO (All Subjects)'!D4</f>
        <v xml:space="preserve"> Micro Economic Theory</v>
      </c>
      <c r="E6" s="37"/>
      <c r="F6" s="37"/>
      <c r="G6" s="37"/>
      <c r="H6" s="37"/>
      <c r="I6" s="37"/>
      <c r="J6" s="37"/>
      <c r="K6" s="30"/>
      <c r="L6" s="30"/>
      <c r="M6" s="30"/>
      <c r="N6" s="30"/>
      <c r="O6" s="30"/>
      <c r="P6" s="30"/>
      <c r="S6" s="38">
        <v>4</v>
      </c>
      <c r="T6" s="39" t="s">
        <v>5</v>
      </c>
      <c r="U6" s="43">
        <f>'CO (All Subjects)'!H6</f>
        <v>0.51356275303643728</v>
      </c>
    </row>
    <row r="7" spans="1:21" ht="16.5" thickBot="1">
      <c r="A7" s="31"/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S7" s="38">
        <v>5</v>
      </c>
      <c r="T7" s="39" t="s">
        <v>6</v>
      </c>
      <c r="U7" s="43">
        <f>'CO (All Subjects)'!I6</f>
        <v>0.45606275303643729</v>
      </c>
    </row>
    <row r="8" spans="1:14" ht="16.5" thickBot="1">
      <c r="A8" s="31"/>
      <c r="B8" s="203" t="s">
        <v>37</v>
      </c>
      <c r="C8" s="32"/>
      <c r="D8" s="206" t="s">
        <v>38</v>
      </c>
      <c r="E8" s="207"/>
      <c r="F8" s="207"/>
      <c r="G8" s="207"/>
      <c r="H8" s="207"/>
      <c r="I8" s="207"/>
      <c r="J8" s="207"/>
      <c r="K8" s="207"/>
      <c r="L8" s="207"/>
      <c r="M8" s="207"/>
      <c r="N8" s="208"/>
    </row>
    <row r="9" spans="1:14" ht="15.75">
      <c r="A9" s="31"/>
      <c r="B9" s="204"/>
      <c r="C9" s="209" t="s">
        <v>39</v>
      </c>
      <c r="D9" s="211" t="s">
        <v>40</v>
      </c>
      <c r="E9" s="211" t="s">
        <v>41</v>
      </c>
      <c r="F9" s="211" t="s">
        <v>42</v>
      </c>
      <c r="G9" s="211" t="s">
        <v>43</v>
      </c>
      <c r="H9" s="211" t="s">
        <v>44</v>
      </c>
      <c r="I9" s="211" t="s">
        <v>45</v>
      </c>
      <c r="J9" s="211" t="s">
        <v>46</v>
      </c>
      <c r="K9" s="211" t="s">
        <v>47</v>
      </c>
      <c r="L9" s="211" t="s">
        <v>48</v>
      </c>
      <c r="M9" s="33"/>
      <c r="N9" s="33"/>
    </row>
    <row r="10" spans="1:14" ht="16.5" thickBot="1">
      <c r="A10" s="31"/>
      <c r="B10" s="205"/>
      <c r="C10" s="210"/>
      <c r="D10" s="212"/>
      <c r="E10" s="212"/>
      <c r="F10" s="212"/>
      <c r="G10" s="212"/>
      <c r="H10" s="212"/>
      <c r="I10" s="212"/>
      <c r="J10" s="212"/>
      <c r="K10" s="212"/>
      <c r="L10" s="212"/>
      <c r="M10" s="35" t="s">
        <v>49</v>
      </c>
      <c r="N10" s="35" t="s">
        <v>50</v>
      </c>
    </row>
    <row r="11" spans="1:14" ht="16.5" thickBot="1">
      <c r="A11" s="31"/>
      <c r="B11" s="34" t="s">
        <v>51</v>
      </c>
      <c r="C11" s="131">
        <v>1</v>
      </c>
      <c r="D11" s="132">
        <v>1</v>
      </c>
      <c r="E11" s="132">
        <v>2</v>
      </c>
      <c r="F11" s="132"/>
      <c r="G11" s="132"/>
      <c r="H11" s="132"/>
      <c r="I11" s="132"/>
      <c r="J11" s="132">
        <v>1</v>
      </c>
      <c r="K11" s="132"/>
      <c r="L11" s="132"/>
      <c r="M11" s="132"/>
      <c r="N11" s="132"/>
    </row>
    <row r="12" spans="1:14" ht="16.5" thickBot="1">
      <c r="A12" s="31"/>
      <c r="B12" s="34" t="s">
        <v>52</v>
      </c>
      <c r="C12" s="133"/>
      <c r="D12" s="91">
        <v>1</v>
      </c>
      <c r="E12" s="91">
        <v>1</v>
      </c>
      <c r="F12" s="91">
        <v>1</v>
      </c>
      <c r="G12" s="91">
        <v>1</v>
      </c>
      <c r="H12" s="91">
        <v>1</v>
      </c>
      <c r="I12" s="91">
        <v>1</v>
      </c>
      <c r="J12" s="91">
        <v>1</v>
      </c>
      <c r="K12" s="91">
        <v>1</v>
      </c>
      <c r="L12" s="91">
        <v>1</v>
      </c>
      <c r="M12" s="91"/>
      <c r="N12" s="91">
        <v>1</v>
      </c>
    </row>
    <row r="13" spans="1:14" ht="16.5" thickBot="1">
      <c r="A13" s="31"/>
      <c r="B13" s="34" t="s">
        <v>53</v>
      </c>
      <c r="C13" s="133"/>
      <c r="D13" s="91"/>
      <c r="E13" s="91">
        <v>1</v>
      </c>
      <c r="F13" s="91"/>
      <c r="G13" s="91"/>
      <c r="H13" s="91">
        <v>2</v>
      </c>
      <c r="I13" s="91"/>
      <c r="J13" s="91">
        <v>1</v>
      </c>
      <c r="K13" s="91"/>
      <c r="L13" s="91"/>
      <c r="M13" s="91"/>
      <c r="N13" s="91"/>
    </row>
    <row r="14" spans="1:14" ht="16.5" thickBot="1">
      <c r="A14" s="31"/>
      <c r="B14" s="34" t="s">
        <v>54</v>
      </c>
      <c r="C14" s="133"/>
      <c r="D14" s="91"/>
      <c r="E14" s="91">
        <v>1</v>
      </c>
      <c r="F14" s="91"/>
      <c r="G14" s="91"/>
      <c r="H14" s="91">
        <v>1</v>
      </c>
      <c r="I14" s="91">
        <v>1</v>
      </c>
      <c r="J14" s="91">
        <v>1</v>
      </c>
      <c r="K14" s="91">
        <v>1</v>
      </c>
      <c r="L14" s="91">
        <v>1</v>
      </c>
      <c r="M14" s="91">
        <v>1</v>
      </c>
      <c r="N14" s="91">
        <v>1</v>
      </c>
    </row>
    <row r="15" spans="1:14" ht="16.5" thickBot="1">
      <c r="A15" s="31"/>
      <c r="B15" s="34" t="s">
        <v>55</v>
      </c>
      <c r="C15" s="133"/>
      <c r="D15" s="91"/>
      <c r="E15" s="91">
        <v>1</v>
      </c>
      <c r="F15" s="91">
        <v>1</v>
      </c>
      <c r="G15" s="91">
        <v>1</v>
      </c>
      <c r="H15" s="91">
        <v>1</v>
      </c>
      <c r="I15" s="91">
        <v>1</v>
      </c>
      <c r="J15" s="91">
        <v>1</v>
      </c>
      <c r="K15" s="91">
        <v>1</v>
      </c>
      <c r="L15" s="91">
        <v>1</v>
      </c>
      <c r="M15" s="91">
        <v>1</v>
      </c>
      <c r="N15" s="91">
        <v>1</v>
      </c>
    </row>
    <row r="16" spans="1:16" ht="16.5" thickBot="1">
      <c r="A16" s="31"/>
      <c r="B16" s="34" t="s">
        <v>56</v>
      </c>
      <c r="C16" s="40">
        <f>($U$3*C11+$U$4*C12+$U$5*C13+$U$6*C14+$U$7*C15)/(C11+C12+C13+C14+C15)</f>
        <v>0.51106275303643722</v>
      </c>
      <c r="D16" s="40">
        <f t="shared" si="0" ref="D16:N16">($U$3*D11+$U$4*D12+$U$5*D13+$U$6*D14+$U$7*D15)/(D11+D12+D13+D14+D15)</f>
        <v>0.51606275303643723</v>
      </c>
      <c r="E16" s="40">
        <f t="shared" si="0"/>
        <v>0.50356275303643716</v>
      </c>
      <c r="F16" s="40">
        <f t="shared" si="0"/>
        <v>0.48856275303643726</v>
      </c>
      <c r="G16" s="40">
        <f t="shared" si="0"/>
        <v>0.48856275303643726</v>
      </c>
      <c r="H16" s="40">
        <f t="shared" si="0"/>
        <v>0.50156275303643727</v>
      </c>
      <c r="I16" s="40">
        <f t="shared" si="0"/>
        <v>0.49689608636977062</v>
      </c>
      <c r="J16" s="40">
        <f t="shared" si="0"/>
        <v>0.50206275303643733</v>
      </c>
      <c r="K16" s="40">
        <f t="shared" si="0"/>
        <v>0.49689608636977062</v>
      </c>
      <c r="L16" s="40">
        <f t="shared" si="0"/>
        <v>0.49689608636977062</v>
      </c>
      <c r="M16" s="40">
        <f t="shared" si="0"/>
        <v>0.48481275303643728</v>
      </c>
      <c r="N16" s="40">
        <f t="shared" si="0"/>
        <v>0.49689608636977062</v>
      </c>
      <c r="O16" s="30"/>
      <c r="P16" s="30"/>
    </row>
    <row r="17" spans="1:16" ht="15.75">
      <c r="A17" s="31"/>
      <c r="B17" s="37" t="s">
        <v>57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4" ht="15.75">
      <c r="A18" s="31"/>
      <c r="B18" s="37" t="s">
        <v>58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20" spans="15:16" ht="15.75">
      <c r="O20" s="30"/>
      <c r="P20" s="30"/>
    </row>
    <row r="21" spans="2:16" ht="15.75">
      <c r="B21" s="37" t="s">
        <v>99</v>
      </c>
      <c r="C21" s="37"/>
      <c r="D21" s="37" t="str">
        <f>'CO (All Subjects)'!D5</f>
        <v>Indian Economy</v>
      </c>
      <c r="E21" s="37"/>
      <c r="F21" s="37"/>
      <c r="G21" s="37"/>
      <c r="H21" s="37"/>
      <c r="I21" s="37"/>
      <c r="J21" s="37"/>
      <c r="K21" s="30"/>
      <c r="L21" s="30"/>
      <c r="M21" s="30"/>
      <c r="N21" s="30"/>
      <c r="O21" s="30"/>
      <c r="P21" s="30"/>
    </row>
    <row r="22" spans="2:16" ht="16.5" thickBot="1"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3"/>
      <c r="P22" s="33"/>
    </row>
    <row r="23" spans="2:14" ht="16.5" thickBot="1">
      <c r="B23" s="203" t="s">
        <v>37</v>
      </c>
      <c r="C23" s="32"/>
      <c r="D23" s="206" t="s">
        <v>38</v>
      </c>
      <c r="E23" s="207"/>
      <c r="F23" s="207"/>
      <c r="G23" s="207"/>
      <c r="H23" s="207"/>
      <c r="I23" s="207"/>
      <c r="J23" s="207"/>
      <c r="K23" s="207"/>
      <c r="L23" s="207"/>
      <c r="M23" s="207"/>
      <c r="N23" s="208"/>
    </row>
    <row r="24" spans="2:14" ht="16.5" thickBot="1">
      <c r="B24" s="204"/>
      <c r="C24" s="209" t="s">
        <v>39</v>
      </c>
      <c r="D24" s="211" t="s">
        <v>40</v>
      </c>
      <c r="E24" s="211" t="s">
        <v>41</v>
      </c>
      <c r="F24" s="211" t="s">
        <v>42</v>
      </c>
      <c r="G24" s="211" t="s">
        <v>43</v>
      </c>
      <c r="H24" s="211" t="s">
        <v>44</v>
      </c>
      <c r="I24" s="211" t="s">
        <v>45</v>
      </c>
      <c r="J24" s="211" t="s">
        <v>46</v>
      </c>
      <c r="K24" s="211" t="s">
        <v>47</v>
      </c>
      <c r="L24" s="211" t="s">
        <v>48</v>
      </c>
      <c r="M24" s="35" t="s">
        <v>49</v>
      </c>
      <c r="N24" s="35" t="s">
        <v>50</v>
      </c>
    </row>
    <row r="25" spans="2:14" ht="16.5" thickBot="1">
      <c r="B25" s="205"/>
      <c r="C25" s="210"/>
      <c r="D25" s="212"/>
      <c r="E25" s="212"/>
      <c r="F25" s="212"/>
      <c r="G25" s="212"/>
      <c r="H25" s="212"/>
      <c r="I25" s="212"/>
      <c r="J25" s="212"/>
      <c r="K25" s="212"/>
      <c r="L25" s="212"/>
      <c r="M25" s="36"/>
      <c r="N25" s="36"/>
    </row>
    <row r="26" spans="2:14" ht="16.5" thickBot="1">
      <c r="B26" s="34" t="s">
        <v>51</v>
      </c>
      <c r="C26" s="131">
        <v>1</v>
      </c>
      <c r="D26" s="132">
        <v>1</v>
      </c>
      <c r="E26" s="132">
        <v>1</v>
      </c>
      <c r="F26" s="132"/>
      <c r="G26" s="132"/>
      <c r="H26" s="132">
        <v>1</v>
      </c>
      <c r="I26" s="132">
        <v>1</v>
      </c>
      <c r="J26" s="132">
        <v>1</v>
      </c>
      <c r="K26" s="132"/>
      <c r="L26" s="132"/>
      <c r="M26" s="132">
        <v>1</v>
      </c>
      <c r="N26" s="132">
        <v>1</v>
      </c>
    </row>
    <row r="27" spans="2:14" ht="16.5" thickBot="1">
      <c r="B27" s="34" t="s">
        <v>52</v>
      </c>
      <c r="C27" s="133">
        <v>1</v>
      </c>
      <c r="D27" s="91">
        <v>1</v>
      </c>
      <c r="E27" s="91">
        <v>1</v>
      </c>
      <c r="F27" s="91"/>
      <c r="G27" s="91">
        <v>1</v>
      </c>
      <c r="H27" s="91"/>
      <c r="I27" s="91">
        <v>1</v>
      </c>
      <c r="J27" s="91"/>
      <c r="K27" s="91"/>
      <c r="L27" s="91">
        <v>2</v>
      </c>
      <c r="M27" s="91">
        <v>1</v>
      </c>
      <c r="N27" s="91">
        <v>1</v>
      </c>
    </row>
    <row r="28" spans="2:14" ht="16.5" thickBot="1">
      <c r="B28" s="34" t="s">
        <v>53</v>
      </c>
      <c r="C28" s="133">
        <v>1</v>
      </c>
      <c r="D28" s="91">
        <v>1</v>
      </c>
      <c r="E28" s="91">
        <v>1</v>
      </c>
      <c r="F28" s="91"/>
      <c r="G28" s="91"/>
      <c r="H28" s="91"/>
      <c r="I28" s="91">
        <v>1</v>
      </c>
      <c r="J28" s="91"/>
      <c r="K28" s="91">
        <v>1</v>
      </c>
      <c r="L28" s="91"/>
      <c r="M28" s="91"/>
      <c r="N28" s="91">
        <v>1</v>
      </c>
    </row>
    <row r="29" spans="2:14" ht="16.5" thickBot="1">
      <c r="B29" s="34" t="s">
        <v>54</v>
      </c>
      <c r="C29" s="133">
        <v>1</v>
      </c>
      <c r="D29" s="91"/>
      <c r="E29" s="91">
        <v>1</v>
      </c>
      <c r="F29" s="91"/>
      <c r="G29" s="91"/>
      <c r="H29" s="91">
        <v>1</v>
      </c>
      <c r="I29" s="91">
        <v>1</v>
      </c>
      <c r="J29" s="91"/>
      <c r="K29" s="91">
        <v>1</v>
      </c>
      <c r="L29" s="91"/>
      <c r="M29" s="91"/>
      <c r="N29" s="91">
        <v>1</v>
      </c>
    </row>
    <row r="30" spans="2:14" ht="16.5" thickBot="1">
      <c r="B30" s="34" t="s">
        <v>55</v>
      </c>
      <c r="C30" s="133">
        <v>1</v>
      </c>
      <c r="D30" s="91">
        <v>1</v>
      </c>
      <c r="E30" s="91">
        <v>1</v>
      </c>
      <c r="F30" s="91">
        <v>1</v>
      </c>
      <c r="G30" s="91">
        <v>1</v>
      </c>
      <c r="H30" s="91">
        <v>1</v>
      </c>
      <c r="I30" s="91">
        <v>1</v>
      </c>
      <c r="J30" s="91"/>
      <c r="K30" s="91"/>
      <c r="L30" s="91"/>
      <c r="M30" s="91"/>
      <c r="N30" s="91">
        <v>1</v>
      </c>
    </row>
    <row r="31" spans="2:16" ht="16.5" thickBot="1">
      <c r="B31" s="34" t="s">
        <v>56</v>
      </c>
      <c r="C31" s="40">
        <f>($U$3*C26+$U$4*C27+$U$5*C28+$U$6*C29+$U$7*C30)/(C26+C27+C28+C29+C30)</f>
        <v>0.50206275303643733</v>
      </c>
      <c r="D31" s="40">
        <f t="shared" si="1" ref="D31:N31">($U$3*D26+$U$4*D27+$U$5*D28+$U$6*D29+$U$7*D30)/(D26+D27+D28+D29+D30)</f>
        <v>0.49918775303643725</v>
      </c>
      <c r="E31" s="40">
        <f t="shared" si="1"/>
        <v>0.50206275303643733</v>
      </c>
      <c r="F31" s="40">
        <f t="shared" si="1"/>
        <v>0.45606275303643729</v>
      </c>
      <c r="G31" s="40">
        <f t="shared" si="1"/>
        <v>0.48856275303643726</v>
      </c>
      <c r="H31" s="40">
        <f t="shared" si="1"/>
        <v>0.49356275303643732</v>
      </c>
      <c r="I31" s="40">
        <f t="shared" si="1"/>
        <v>0.50206275303643733</v>
      </c>
      <c r="J31" s="40">
        <f t="shared" si="1"/>
        <v>0.51106275303643722</v>
      </c>
      <c r="K31" s="40">
        <f t="shared" si="1"/>
        <v>0.51106275303643733</v>
      </c>
      <c r="L31" s="40">
        <f t="shared" si="1"/>
        <v>0.52106275303643723</v>
      </c>
      <c r="M31" s="40">
        <f t="shared" si="1"/>
        <v>0.51606275303643723</v>
      </c>
      <c r="N31" s="40">
        <f t="shared" si="1"/>
        <v>0.50206275303643733</v>
      </c>
      <c r="O31" s="30"/>
      <c r="P31" s="30"/>
    </row>
    <row r="32" spans="2:14" ht="15.75">
      <c r="B32" s="37" t="s">
        <v>57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2:14" ht="15.75">
      <c r="B33" s="37" t="s">
        <v>58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15:16" ht="15.75">
      <c r="O34" s="30"/>
      <c r="P34" s="30"/>
    </row>
    <row r="35" spans="15:16" ht="15.75">
      <c r="O35" s="30"/>
      <c r="P35" s="30"/>
    </row>
    <row r="36" spans="2:14" ht="15.75">
      <c r="B36" s="37"/>
      <c r="C36" s="37"/>
      <c r="D36" s="37"/>
      <c r="E36" s="37"/>
      <c r="F36" s="37"/>
      <c r="G36" s="37"/>
      <c r="H36" s="37"/>
      <c r="I36" s="37"/>
      <c r="J36" s="37"/>
      <c r="K36" s="30"/>
      <c r="L36" s="30"/>
      <c r="M36" s="30"/>
      <c r="N36" s="30"/>
    </row>
    <row r="47" spans="2:2" ht="15.75">
      <c r="B47" s="30"/>
    </row>
    <row r="48" spans="1:2" ht="15.75">
      <c r="A48" s="30"/>
      <c r="B48" s="30"/>
    </row>
    <row r="49" spans="1:1" ht="15.75">
      <c r="A49" s="30"/>
    </row>
    <row r="53" ht="16.5" customHeight="1"/>
    <row r="59" spans="2:2" ht="15.75">
      <c r="B59" s="30"/>
    </row>
    <row r="60" spans="1:1" ht="15.75">
      <c r="A60" s="30"/>
    </row>
    <row r="61" spans="2:2" ht="15.75">
      <c r="B61" s="30"/>
    </row>
    <row r="62" spans="1:2" ht="15.75">
      <c r="A62" s="30"/>
      <c r="B62" s="30"/>
    </row>
    <row r="63" spans="1:2" ht="15.75">
      <c r="A63" s="30"/>
      <c r="B63" s="30"/>
    </row>
    <row r="64" spans="1:2" ht="15.75">
      <c r="A64" s="30"/>
      <c r="B64" s="30"/>
    </row>
    <row r="65" spans="1:1" ht="15.75">
      <c r="A65" s="30"/>
    </row>
    <row r="67" spans="2:2" ht="15.75">
      <c r="B67" s="30"/>
    </row>
    <row r="68" spans="1:2" ht="15.75">
      <c r="A68" s="30"/>
      <c r="B68" s="30"/>
    </row>
    <row r="69" spans="1:2" ht="16.5" customHeight="1">
      <c r="A69" s="30"/>
      <c r="B69" s="30"/>
    </row>
    <row r="70" spans="1:2" ht="15.75">
      <c r="A70" s="30"/>
      <c r="B70" s="30"/>
    </row>
    <row r="71" spans="1:1" ht="15.75">
      <c r="A71" s="30"/>
    </row>
    <row r="84" ht="16.5" customHeight="1"/>
  </sheetData>
  <mergeCells count="25">
    <mergeCell ref="B23:B25"/>
    <mergeCell ref="D23:N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D3:K3"/>
    <mergeCell ref="B8:B10"/>
    <mergeCell ref="D8:N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pageMargins left="0.7" right="0.7" top="0.75" bottom="0.75" header="0.3" footer="0.3"/>
  <pageSetup orientation="portrait" paperSize="1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AC18"/>
  <sheetViews>
    <sheetView zoomScale="78" zoomScaleNormal="78" workbookViewId="0" topLeftCell="F1">
      <selection pane="topLeft" activeCell="AB7" sqref="AB7"/>
    </sheetView>
  </sheetViews>
  <sheetFormatPr defaultColWidth="8.854285714285714" defaultRowHeight="15"/>
  <cols>
    <col min="1" max="1" width="6.285714285714286" style="44" bestFit="1" customWidth="1"/>
    <col min="2" max="2" width="7.285714285714286" style="44" bestFit="1" customWidth="1"/>
    <col min="3" max="3" width="11.285714285714286" style="44" bestFit="1" customWidth="1"/>
    <col min="4" max="4" width="36.714285714285715" style="44" customWidth="1"/>
    <col min="5" max="5" width="6.285714285714286" style="44" bestFit="1" customWidth="1"/>
    <col min="6" max="6" width="8.714285714285714" style="44" bestFit="1" customWidth="1"/>
    <col min="7" max="7" width="6.285714285714286" style="44" bestFit="1" customWidth="1"/>
    <col min="8" max="8" width="8.714285714285714" style="44" bestFit="1" customWidth="1"/>
    <col min="9" max="9" width="6.285714285714286" style="44" bestFit="1" customWidth="1"/>
    <col min="10" max="10" width="8.714285714285714" style="44" bestFit="1" customWidth="1"/>
    <col min="11" max="11" width="6.285714285714286" style="44" bestFit="1" customWidth="1"/>
    <col min="12" max="12" width="8.714285714285714" style="44" bestFit="1" customWidth="1"/>
    <col min="13" max="13" width="6.285714285714286" style="44" bestFit="1" customWidth="1"/>
    <col min="14" max="14" width="8.714285714285714" style="44" bestFit="1" customWidth="1"/>
    <col min="15" max="15" width="6.285714285714286" style="44" bestFit="1" customWidth="1"/>
    <col min="16" max="16" width="8.714285714285714" style="44" bestFit="1" customWidth="1"/>
    <col min="17" max="17" width="6.285714285714286" style="44" bestFit="1" customWidth="1"/>
    <col min="18" max="18" width="8.714285714285714" style="44" bestFit="1" customWidth="1"/>
    <col min="19" max="19" width="6.285714285714286" style="44" bestFit="1" customWidth="1"/>
    <col min="20" max="20" width="8.714285714285714" style="44" bestFit="1" customWidth="1"/>
    <col min="21" max="21" width="6.285714285714286" style="44" bestFit="1" customWidth="1"/>
    <col min="22" max="22" width="8.714285714285714" style="44" bestFit="1" customWidth="1"/>
    <col min="23" max="23" width="6.285714285714286" style="44" bestFit="1" customWidth="1"/>
    <col min="24" max="24" width="8.714285714285714" style="44" bestFit="1" customWidth="1"/>
    <col min="25" max="25" width="6.285714285714286" style="44" bestFit="1" customWidth="1"/>
    <col min="26" max="26" width="8.714285714285714" style="44" bestFit="1" customWidth="1"/>
    <col min="27" max="27" width="6.285714285714286" style="44" bestFit="1" customWidth="1"/>
    <col min="28" max="28" width="8.714285714285714" style="44" bestFit="1" customWidth="1"/>
    <col min="29" max="29" width="6.285714285714286" style="44" bestFit="1" customWidth="1"/>
    <col min="30" max="30" width="8.714285714285714" style="44" bestFit="1" customWidth="1"/>
    <col min="31" max="31" width="6.285714285714286" style="44" bestFit="1" customWidth="1"/>
    <col min="32" max="32" width="8.714285714285714" style="44" bestFit="1" customWidth="1"/>
    <col min="33" max="16384" width="8.857142857142858" style="44"/>
  </cols>
  <sheetData>
    <row r="3" spans="1:28" ht="15">
      <c r="A3" s="215" t="s">
        <v>70</v>
      </c>
      <c r="B3" s="216"/>
      <c r="C3" s="216"/>
      <c r="D3" s="217"/>
      <c r="E3" s="214" t="s">
        <v>39</v>
      </c>
      <c r="F3" s="214"/>
      <c r="G3" s="214" t="s">
        <v>40</v>
      </c>
      <c r="H3" s="214"/>
      <c r="I3" s="214" t="s">
        <v>41</v>
      </c>
      <c r="J3" s="214"/>
      <c r="K3" s="214" t="s">
        <v>42</v>
      </c>
      <c r="L3" s="214"/>
      <c r="M3" s="214" t="s">
        <v>43</v>
      </c>
      <c r="N3" s="214"/>
      <c r="O3" s="214" t="s">
        <v>44</v>
      </c>
      <c r="P3" s="214"/>
      <c r="Q3" s="214" t="s">
        <v>45</v>
      </c>
      <c r="R3" s="214"/>
      <c r="S3" s="214" t="s">
        <v>46</v>
      </c>
      <c r="T3" s="214"/>
      <c r="U3" s="214" t="s">
        <v>47</v>
      </c>
      <c r="V3" s="214"/>
      <c r="W3" s="214" t="s">
        <v>48</v>
      </c>
      <c r="X3" s="214"/>
      <c r="Y3" s="214" t="s">
        <v>49</v>
      </c>
      <c r="Z3" s="214"/>
      <c r="AA3" s="214" t="s">
        <v>50</v>
      </c>
      <c r="AB3" s="214"/>
    </row>
    <row r="4" spans="1:28" ht="57">
      <c r="A4" s="218"/>
      <c r="B4" s="219"/>
      <c r="C4" s="219"/>
      <c r="D4" s="220"/>
      <c r="E4" s="46" t="s">
        <v>71</v>
      </c>
      <c r="F4" s="46" t="s">
        <v>72</v>
      </c>
      <c r="G4" s="46" t="s">
        <v>71</v>
      </c>
      <c r="H4" s="46" t="s">
        <v>72</v>
      </c>
      <c r="I4" s="46" t="s">
        <v>71</v>
      </c>
      <c r="J4" s="46" t="s">
        <v>72</v>
      </c>
      <c r="K4" s="46" t="s">
        <v>71</v>
      </c>
      <c r="L4" s="46" t="s">
        <v>72</v>
      </c>
      <c r="M4" s="46" t="s">
        <v>71</v>
      </c>
      <c r="N4" s="46" t="s">
        <v>72</v>
      </c>
      <c r="O4" s="46" t="s">
        <v>71</v>
      </c>
      <c r="P4" s="46" t="s">
        <v>72</v>
      </c>
      <c r="Q4" s="46" t="s">
        <v>71</v>
      </c>
      <c r="R4" s="46" t="s">
        <v>72</v>
      </c>
      <c r="S4" s="46" t="s">
        <v>71</v>
      </c>
      <c r="T4" s="46" t="s">
        <v>72</v>
      </c>
      <c r="U4" s="46" t="s">
        <v>71</v>
      </c>
      <c r="V4" s="46" t="s">
        <v>72</v>
      </c>
      <c r="W4" s="46" t="s">
        <v>71</v>
      </c>
      <c r="X4" s="46" t="s">
        <v>72</v>
      </c>
      <c r="Y4" s="46" t="s">
        <v>71</v>
      </c>
      <c r="Z4" s="46" t="s">
        <v>72</v>
      </c>
      <c r="AA4" s="46" t="s">
        <v>71</v>
      </c>
      <c r="AB4" s="46" t="s">
        <v>72</v>
      </c>
    </row>
    <row r="5" spans="1:29" ht="15">
      <c r="A5" s="55" t="s">
        <v>24</v>
      </c>
      <c r="B5" s="55" t="s">
        <v>25</v>
      </c>
      <c r="C5" s="55" t="s">
        <v>27</v>
      </c>
      <c r="D5" s="56" t="s">
        <v>7</v>
      </c>
      <c r="E5" s="55"/>
      <c r="F5" s="57" t="s">
        <v>60</v>
      </c>
      <c r="G5" s="55"/>
      <c r="H5" s="57" t="s">
        <v>61</v>
      </c>
      <c r="I5" s="55"/>
      <c r="J5" s="57" t="s">
        <v>62</v>
      </c>
      <c r="K5" s="55"/>
      <c r="L5" s="57" t="s">
        <v>63</v>
      </c>
      <c r="M5" s="55"/>
      <c r="N5" s="57" t="s">
        <v>64</v>
      </c>
      <c r="O5" s="55"/>
      <c r="P5" s="57" t="s">
        <v>65</v>
      </c>
      <c r="Q5" s="55"/>
      <c r="R5" s="57" t="s">
        <v>66</v>
      </c>
      <c r="S5" s="55"/>
      <c r="T5" s="57" t="s">
        <v>67</v>
      </c>
      <c r="U5" s="55"/>
      <c r="V5" s="57" t="s">
        <v>68</v>
      </c>
      <c r="W5" s="55"/>
      <c r="X5" s="57" t="s">
        <v>69</v>
      </c>
      <c r="Y5" s="55"/>
      <c r="Z5" s="58" t="s">
        <v>73</v>
      </c>
      <c r="AA5" s="55"/>
      <c r="AB5" s="58" t="s">
        <v>74</v>
      </c>
      <c r="AC5" s="59"/>
    </row>
    <row r="6" spans="1:29" ht="16.5" thickBot="1">
      <c r="A6" s="45">
        <v>1</v>
      </c>
      <c r="B6" s="45"/>
      <c r="C6" s="60"/>
      <c r="D6" s="60" t="str">
        <f>'CO (All Subjects)'!D4</f>
        <v xml:space="preserve"> Micro Economic Theory</v>
      </c>
      <c r="E6" s="60">
        <v>1</v>
      </c>
      <c r="F6" s="61">
        <f>'CO-PO Mapping'!C16</f>
        <v>0.51106275303643722</v>
      </c>
      <c r="G6" s="45">
        <v>1</v>
      </c>
      <c r="H6" s="61">
        <f>'CO-PO Mapping'!D16</f>
        <v>0.51606275303643723</v>
      </c>
      <c r="I6" s="45">
        <v>1</v>
      </c>
      <c r="J6" s="61">
        <f>'CO-PO Mapping'!E16</f>
        <v>0.50356275303643716</v>
      </c>
      <c r="K6" s="45">
        <v>1.50</v>
      </c>
      <c r="L6" s="40">
        <f>'CO-PO Mapping'!F16</f>
        <v>0.48856275303643726</v>
      </c>
      <c r="M6" s="45">
        <v>1.20</v>
      </c>
      <c r="N6" s="61">
        <f>'CO-PO Mapping'!G16</f>
        <v>0.48856275303643726</v>
      </c>
      <c r="O6" s="45">
        <v>1</v>
      </c>
      <c r="P6" s="61">
        <f>'CO-PO Mapping'!H16</f>
        <v>0.50156275303643727</v>
      </c>
      <c r="Q6" s="45">
        <v>1</v>
      </c>
      <c r="R6" s="61">
        <f>'CO-PO Mapping'!I16</f>
        <v>0.49689608636977062</v>
      </c>
      <c r="S6" s="45">
        <v>1.40</v>
      </c>
      <c r="T6" s="61">
        <f>'CO-PO Mapping'!J16</f>
        <v>0.50206275303643733</v>
      </c>
      <c r="U6" s="45">
        <v>1.50</v>
      </c>
      <c r="V6" s="61">
        <v>1</v>
      </c>
      <c r="W6" s="45">
        <v>1.80</v>
      </c>
      <c r="X6" s="61">
        <f>'CO-PO Mapping'!L16</f>
        <v>0.49689608636977062</v>
      </c>
      <c r="Y6" s="45">
        <v>1</v>
      </c>
      <c r="Z6" s="61">
        <f>'CO-PO Mapping'!M16</f>
        <v>0.48481275303643728</v>
      </c>
      <c r="AA6" s="45">
        <v>1.20</v>
      </c>
      <c r="AB6" s="62">
        <f>'CO-PO Mapping'!N16</f>
        <v>0.49689608636977062</v>
      </c>
      <c r="AC6" s="63"/>
    </row>
    <row r="7" spans="1:29" ht="15">
      <c r="A7" s="45">
        <v>2</v>
      </c>
      <c r="B7" s="45"/>
      <c r="C7" s="60"/>
      <c r="D7" s="60" t="str">
        <f>'CO (All Subjects)'!D5</f>
        <v>Indian Economy</v>
      </c>
      <c r="E7" s="60">
        <v>1</v>
      </c>
      <c r="F7" s="92">
        <f>'CO-PO Mapping'!C31</f>
        <v>0.50206275303643733</v>
      </c>
      <c r="G7" s="45">
        <v>1</v>
      </c>
      <c r="H7" s="92">
        <f>'CO-PO Mapping'!D31</f>
        <v>0.49918775303643725</v>
      </c>
      <c r="I7" s="45">
        <v>1</v>
      </c>
      <c r="J7" s="92">
        <f>'CO-PO Mapping'!E31</f>
        <v>0.50206275303643733</v>
      </c>
      <c r="K7" s="45">
        <v>1.20</v>
      </c>
      <c r="L7" s="92">
        <f>'CO-PO Mapping'!F31</f>
        <v>0.45606275303643729</v>
      </c>
      <c r="M7" s="45">
        <v>1.40</v>
      </c>
      <c r="N7" s="92">
        <f>'CO-PO Mapping'!G31</f>
        <v>0.48856275303643726</v>
      </c>
      <c r="O7" s="45">
        <v>1</v>
      </c>
      <c r="P7" s="92">
        <f>'CO-PO Mapping'!H31</f>
        <v>0.49356275303643732</v>
      </c>
      <c r="Q7" s="45">
        <v>1</v>
      </c>
      <c r="R7" s="92">
        <f>'CO-PO Mapping'!I31</f>
        <v>0.50206275303643733</v>
      </c>
      <c r="S7" s="45">
        <v>1.30</v>
      </c>
      <c r="T7" s="92">
        <f>'CO-PO Mapping'!J31</f>
        <v>0.51106275303643722</v>
      </c>
      <c r="U7" s="45">
        <v>1.70</v>
      </c>
      <c r="V7" s="92">
        <v>1</v>
      </c>
      <c r="W7" s="45">
        <v>1.50</v>
      </c>
      <c r="X7" s="92">
        <f>'CO-PO Mapping'!L31</f>
        <v>0.52106275303643723</v>
      </c>
      <c r="Y7" s="45">
        <v>1</v>
      </c>
      <c r="Z7" s="92">
        <f>'CO-PO Mapping'!M31</f>
        <v>0.51606275303643723</v>
      </c>
      <c r="AA7" s="45">
        <v>1.30</v>
      </c>
      <c r="AB7" s="92">
        <f>'CO-PO Mapping'!N31</f>
        <v>0.50206275303643733</v>
      </c>
      <c r="AC7" s="63"/>
    </row>
    <row r="9" spans="4:28" ht="15">
      <c r="D9" s="44" t="s">
        <v>75</v>
      </c>
      <c r="E9" s="47">
        <f>AVERAGE(E6:E7)</f>
        <v>1</v>
      </c>
      <c r="F9" s="48"/>
      <c r="G9" s="49">
        <f>AVERAGE(G6:G7)</f>
        <v>1</v>
      </c>
      <c r="H9" s="48"/>
      <c r="I9" s="49">
        <f>AVERAGE(I6:I7)</f>
        <v>1</v>
      </c>
      <c r="J9" s="48"/>
      <c r="K9" s="49">
        <f>AVERAGE(K6:K7)</f>
        <v>1.35</v>
      </c>
      <c r="L9" s="48"/>
      <c r="M9" s="49">
        <f>AVERAGE(M6:M7)</f>
        <v>1.2999999999999998</v>
      </c>
      <c r="N9" s="48"/>
      <c r="O9" s="49">
        <f>AVERAGE(O6:O7)</f>
        <v>1</v>
      </c>
      <c r="P9" s="48"/>
      <c r="Q9" s="49">
        <f>AVERAGE(Q6:Q7)</f>
        <v>1</v>
      </c>
      <c r="R9" s="48"/>
      <c r="S9" s="49">
        <f>AVERAGE(S6:S7)</f>
        <v>1.35</v>
      </c>
      <c r="T9" s="48"/>
      <c r="U9" s="49">
        <f>AVERAGE(U6:U7)</f>
        <v>1.60</v>
      </c>
      <c r="V9" s="48"/>
      <c r="W9" s="49">
        <f>AVERAGE(W6:W7)</f>
        <v>1.65</v>
      </c>
      <c r="X9" s="48"/>
      <c r="Y9" s="49">
        <f>AVERAGE(Y6:Y7)</f>
        <v>1</v>
      </c>
      <c r="Z9" s="48"/>
      <c r="AA9" s="49">
        <f>AVERAGE(AA6:AA7)</f>
        <v>1.25</v>
      </c>
      <c r="AB9" s="50"/>
    </row>
    <row r="10" spans="5:28" ht="15">
      <c r="E10" s="51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52"/>
    </row>
    <row r="11" spans="4:28" ht="15">
      <c r="D11" s="44" t="s">
        <v>76</v>
      </c>
      <c r="E11" s="51"/>
      <c r="F11" s="85">
        <f>AVERAGE(F6:F7)</f>
        <v>0.50656275303643727</v>
      </c>
      <c r="G11" s="64"/>
      <c r="H11" s="85">
        <f>AVERAGE(H6:H7)</f>
        <v>0.50762525303643724</v>
      </c>
      <c r="I11" s="64"/>
      <c r="J11" s="85">
        <f>AVERAGE(J6:J7)</f>
        <v>0.50281275303643724</v>
      </c>
      <c r="K11" s="64"/>
      <c r="L11" s="85">
        <f>AVERAGE(L6:L7)</f>
        <v>0.47231275303643727</v>
      </c>
      <c r="M11" s="64"/>
      <c r="N11" s="85">
        <f>AVERAGE(N6:N7)</f>
        <v>0.48856275303643726</v>
      </c>
      <c r="O11" s="64"/>
      <c r="P11" s="85">
        <f>AVERAGE(P6:P7)</f>
        <v>0.49756275303643727</v>
      </c>
      <c r="Q11" s="64"/>
      <c r="R11" s="85">
        <f>AVERAGE(R6:R7)</f>
        <v>0.49947941970310394</v>
      </c>
      <c r="S11" s="64"/>
      <c r="T11" s="85">
        <f>AVERAGE(T6:T7)</f>
        <v>0.50656275303643727</v>
      </c>
      <c r="U11" s="64"/>
      <c r="V11" s="85">
        <f>AVERAGE(V6:V7)</f>
        <v>1</v>
      </c>
      <c r="W11" s="64"/>
      <c r="X11" s="85">
        <f>AVERAGE(X6:X7)</f>
        <v>0.5089794197031039</v>
      </c>
      <c r="Y11" s="64"/>
      <c r="Z11" s="85">
        <f>AVERAGE(Z6:Z7)</f>
        <v>0.50043775303643723</v>
      </c>
      <c r="AA11" s="64"/>
      <c r="AB11" s="86">
        <f>AVERAGE(AB6:AB7)</f>
        <v>0.49947941970310394</v>
      </c>
    </row>
    <row r="12" spans="5:28" ht="15">
      <c r="E12" s="51"/>
      <c r="F12" s="65"/>
      <c r="G12" s="64"/>
      <c r="H12" s="65"/>
      <c r="I12" s="64"/>
      <c r="J12" s="65"/>
      <c r="K12" s="64"/>
      <c r="L12" s="65"/>
      <c r="M12" s="64"/>
      <c r="N12" s="65"/>
      <c r="O12" s="64"/>
      <c r="P12" s="65"/>
      <c r="Q12" s="64"/>
      <c r="R12" s="65"/>
      <c r="S12" s="64"/>
      <c r="T12" s="65"/>
      <c r="U12" s="64"/>
      <c r="V12" s="65"/>
      <c r="W12" s="64"/>
      <c r="X12" s="65"/>
      <c r="Y12" s="64"/>
      <c r="Z12" s="65"/>
      <c r="AA12" s="64"/>
      <c r="AB12" s="53"/>
    </row>
    <row r="13" spans="4:28" ht="15">
      <c r="D13" s="44" t="s">
        <v>77</v>
      </c>
      <c r="E13" s="51"/>
      <c r="F13" s="87">
        <v>2.10</v>
      </c>
      <c r="G13" s="64"/>
      <c r="H13" s="87">
        <v>2.40</v>
      </c>
      <c r="I13" s="64"/>
      <c r="J13" s="87">
        <v>2.40</v>
      </c>
      <c r="K13" s="64"/>
      <c r="L13" s="87">
        <v>2.50</v>
      </c>
      <c r="M13" s="64"/>
      <c r="N13" s="87">
        <v>2.10</v>
      </c>
      <c r="O13" s="64"/>
      <c r="P13" s="87">
        <v>2.40</v>
      </c>
      <c r="Q13" s="64"/>
      <c r="R13" s="87">
        <v>2.2000000000000002</v>
      </c>
      <c r="S13" s="64"/>
      <c r="T13" s="87">
        <v>2.80</v>
      </c>
      <c r="U13" s="64"/>
      <c r="V13" s="87">
        <v>2.50</v>
      </c>
      <c r="W13" s="64"/>
      <c r="X13" s="87">
        <v>2.50</v>
      </c>
      <c r="Y13" s="64"/>
      <c r="Z13" s="87">
        <v>2.40</v>
      </c>
      <c r="AA13" s="64"/>
      <c r="AB13" s="88">
        <v>2.60</v>
      </c>
    </row>
    <row r="14" spans="5:28" ht="15">
      <c r="E14" s="51"/>
      <c r="F14" s="65"/>
      <c r="G14" s="64"/>
      <c r="H14" s="65"/>
      <c r="I14" s="64"/>
      <c r="J14" s="65"/>
      <c r="K14" s="64"/>
      <c r="L14" s="65"/>
      <c r="M14" s="64"/>
      <c r="N14" s="65"/>
      <c r="O14" s="64"/>
      <c r="P14" s="65"/>
      <c r="Q14" s="64"/>
      <c r="R14" s="65"/>
      <c r="S14" s="64"/>
      <c r="T14" s="65"/>
      <c r="U14" s="64"/>
      <c r="V14" s="65"/>
      <c r="W14" s="64"/>
      <c r="X14" s="65"/>
      <c r="Y14" s="64"/>
      <c r="Z14" s="65"/>
      <c r="AA14" s="64"/>
      <c r="AB14" s="53"/>
    </row>
    <row r="15" spans="4:28" ht="15">
      <c r="D15" s="44" t="s">
        <v>78</v>
      </c>
      <c r="E15" s="51"/>
      <c r="F15" s="89">
        <f>(F11+F13)/2</f>
        <v>1.3032813765182187</v>
      </c>
      <c r="G15" s="64"/>
      <c r="H15" s="89">
        <f>(H11+H13)/2</f>
        <v>1.4538126265182185</v>
      </c>
      <c r="I15" s="64"/>
      <c r="J15" s="89">
        <f>(J11+J13)/2</f>
        <v>1.4514063765182186</v>
      </c>
      <c r="K15" s="64"/>
      <c r="L15" s="89">
        <f>(L11+L13)/2</f>
        <v>1.4861563765182186</v>
      </c>
      <c r="M15" s="64"/>
      <c r="N15" s="89">
        <f>(N11+N13)/2</f>
        <v>1.2942813765182186</v>
      </c>
      <c r="O15" s="64"/>
      <c r="P15" s="89">
        <f>(P11+P13)/2</f>
        <v>1.4487813765182187</v>
      </c>
      <c r="Q15" s="64"/>
      <c r="R15" s="89">
        <f>(R11+R13)/2</f>
        <v>1.349739709851552</v>
      </c>
      <c r="S15" s="64"/>
      <c r="T15" s="89">
        <f>(T11+T13)/2</f>
        <v>1.6532813765182186</v>
      </c>
      <c r="U15" s="64"/>
      <c r="V15" s="89">
        <f>(V11+V13)/2</f>
        <v>1.75</v>
      </c>
      <c r="W15" s="64"/>
      <c r="X15" s="89">
        <f>(X11+X13)/2</f>
        <v>1.5044897098515519</v>
      </c>
      <c r="Y15" s="64"/>
      <c r="Z15" s="89">
        <f>(Z11+Z13)/2</f>
        <v>1.4502188765182185</v>
      </c>
      <c r="AA15" s="64"/>
      <c r="AB15" s="90">
        <f>(AB11+AB13)/2</f>
        <v>1.549739709851552</v>
      </c>
    </row>
    <row r="16" spans="5:28" ht="15">
      <c r="E16" s="66"/>
      <c r="F16" s="67"/>
      <c r="G16" s="54"/>
      <c r="H16" s="67"/>
      <c r="I16" s="54"/>
      <c r="J16" s="67"/>
      <c r="K16" s="54"/>
      <c r="L16" s="67"/>
      <c r="M16" s="54"/>
      <c r="N16" s="67"/>
      <c r="O16" s="54"/>
      <c r="P16" s="67"/>
      <c r="Q16" s="54"/>
      <c r="R16" s="67"/>
      <c r="S16" s="54"/>
      <c r="T16" s="67"/>
      <c r="U16" s="54"/>
      <c r="V16" s="67"/>
      <c r="W16" s="54"/>
      <c r="X16" s="67"/>
      <c r="Y16" s="54"/>
      <c r="Z16" s="67"/>
      <c r="AA16" s="54"/>
      <c r="AB16" s="68"/>
    </row>
    <row r="17" spans="5:28" ht="15">
      <c r="E17" s="213" t="s">
        <v>39</v>
      </c>
      <c r="F17" s="213"/>
      <c r="G17" s="213" t="s">
        <v>40</v>
      </c>
      <c r="H17" s="213"/>
      <c r="I17" s="213" t="s">
        <v>41</v>
      </c>
      <c r="J17" s="213"/>
      <c r="K17" s="213" t="s">
        <v>42</v>
      </c>
      <c r="L17" s="213"/>
      <c r="M17" s="213" t="s">
        <v>43</v>
      </c>
      <c r="N17" s="213"/>
      <c r="O17" s="213" t="s">
        <v>44</v>
      </c>
      <c r="P17" s="213"/>
      <c r="Q17" s="213" t="s">
        <v>45</v>
      </c>
      <c r="R17" s="213"/>
      <c r="S17" s="213" t="s">
        <v>46</v>
      </c>
      <c r="T17" s="213"/>
      <c r="U17" s="213" t="s">
        <v>47</v>
      </c>
      <c r="V17" s="213"/>
      <c r="W17" s="213" t="s">
        <v>48</v>
      </c>
      <c r="X17" s="213"/>
      <c r="Y17" s="213" t="s">
        <v>49</v>
      </c>
      <c r="Z17" s="213"/>
      <c r="AA17" s="213" t="s">
        <v>50</v>
      </c>
      <c r="AB17" s="213"/>
    </row>
    <row r="18" spans="5:28" ht="15">
      <c r="E18" s="213" t="str">
        <f>IF(F15&gt;E9,"Achieve","Not Achive")</f>
        <v>Achieve</v>
      </c>
      <c r="F18" s="213"/>
      <c r="G18" s="213" t="str">
        <f t="shared" si="0" ref="G18">IF(H15&gt;G9,"Achieve","Not Achive")</f>
        <v>Achieve</v>
      </c>
      <c r="H18" s="213"/>
      <c r="I18" s="213" t="str">
        <f t="shared" si="1" ref="I18">IF(J15&gt;I9,"Achieve","Not Achive")</f>
        <v>Achieve</v>
      </c>
      <c r="J18" s="213"/>
      <c r="K18" s="213" t="str">
        <f>IF(L15&gt;K9,"Achieve","Not Achieve")</f>
        <v>Achieve</v>
      </c>
      <c r="L18" s="213"/>
      <c r="M18" s="213" t="str">
        <f t="shared" si="2" ref="M18">IF(N15&gt;M9,"Achieve","Not Achive")</f>
        <v>Not Achive</v>
      </c>
      <c r="N18" s="213"/>
      <c r="O18" s="213" t="str">
        <f t="shared" si="3" ref="O18">IF(P15&gt;O9,"Achieve","Not Achive")</f>
        <v>Achieve</v>
      </c>
      <c r="P18" s="213"/>
      <c r="Q18" s="213" t="str">
        <f t="shared" si="4" ref="Q18">IF(R15&gt;Q9,"Achieve","Not Achive")</f>
        <v>Achieve</v>
      </c>
      <c r="R18" s="213"/>
      <c r="S18" s="213" t="str">
        <f t="shared" si="5" ref="S18">IF(T15&gt;S9,"Achieve","Not Achive")</f>
        <v>Achieve</v>
      </c>
      <c r="T18" s="213"/>
      <c r="U18" s="213" t="str">
        <f t="shared" si="6" ref="U18">IF(V15&gt;U9,"Achieve","Not Achive")</f>
        <v>Achieve</v>
      </c>
      <c r="V18" s="213"/>
      <c r="W18" s="213" t="str">
        <f t="shared" si="7" ref="W18">IF(X15&gt;W9,"Achieve","Not Achive")</f>
        <v>Not Achive</v>
      </c>
      <c r="X18" s="213"/>
      <c r="Y18" s="213" t="str">
        <f t="shared" si="8" ref="Y18">IF(Z15&gt;Y9,"Achieve","Not Achive")</f>
        <v>Achieve</v>
      </c>
      <c r="Z18" s="213"/>
      <c r="AA18" s="213" t="str">
        <f>IF(AB15&gt;AA9,"Achieve","Not Achieve")</f>
        <v>Achieve</v>
      </c>
      <c r="AB18" s="213"/>
    </row>
  </sheetData>
  <mergeCells count="37">
    <mergeCell ref="AA3:AB3"/>
    <mergeCell ref="Q3:R3"/>
    <mergeCell ref="S3:T3"/>
    <mergeCell ref="U3:V3"/>
    <mergeCell ref="W3:X3"/>
    <mergeCell ref="Y3:Z3"/>
    <mergeCell ref="O3:P3"/>
    <mergeCell ref="S18:T18"/>
    <mergeCell ref="W18:X18"/>
    <mergeCell ref="A3:D4"/>
    <mergeCell ref="E18:F18"/>
    <mergeCell ref="I18:J18"/>
    <mergeCell ref="K18:L18"/>
    <mergeCell ref="O18:P18"/>
    <mergeCell ref="E3:F3"/>
    <mergeCell ref="G3:H3"/>
    <mergeCell ref="I3:J3"/>
    <mergeCell ref="K3:L3"/>
    <mergeCell ref="M3:N3"/>
    <mergeCell ref="E17:F17"/>
    <mergeCell ref="G18:H18"/>
    <mergeCell ref="M18:N18"/>
    <mergeCell ref="G17:H17"/>
    <mergeCell ref="I17:J17"/>
    <mergeCell ref="K17:L17"/>
    <mergeCell ref="AA18:AB18"/>
    <mergeCell ref="W17:X17"/>
    <mergeCell ref="Y17:Z17"/>
    <mergeCell ref="AA17:AB17"/>
    <mergeCell ref="M17:N17"/>
    <mergeCell ref="O17:P17"/>
    <mergeCell ref="Q17:R17"/>
    <mergeCell ref="S17:T17"/>
    <mergeCell ref="U17:V17"/>
    <mergeCell ref="Q18:R18"/>
    <mergeCell ref="U18:V18"/>
    <mergeCell ref="Y18:Z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b6beb1e-f01f-4a6d-a3c7-5eda8ee475d2}">
  <dimension ref="A1:AR147"/>
  <sheetViews>
    <sheetView zoomScale="70" zoomScaleNormal="70" workbookViewId="0" topLeftCell="P112">
      <selection pane="topLeft" activeCell="P134" sqref="P134"/>
    </sheetView>
  </sheetViews>
  <sheetFormatPr defaultColWidth="8.854285714285714" defaultRowHeight="20.25"/>
  <cols>
    <col min="1" max="1" width="8.571428571428571" style="1" bestFit="1" customWidth="1"/>
    <col min="2" max="2" width="19.714285714285715" style="1" bestFit="1" customWidth="1"/>
    <col min="3" max="3" width="56.57142857142857" style="1" customWidth="1"/>
    <col min="4" max="8" width="13.285714285714286" style="1" customWidth="1"/>
    <col min="9" max="9" width="15.714285714285714" style="1" customWidth="1"/>
    <col min="10" max="10" width="18.428571428571427" style="1" customWidth="1"/>
    <col min="11" max="11" width="14.142857142857142" style="1" customWidth="1"/>
    <col min="12" max="15" width="13.714285714285714" style="1" customWidth="1"/>
    <col min="16" max="16" width="11.428571428571429" style="1" bestFit="1" customWidth="1"/>
    <col min="17" max="17" width="15.714285714285714" style="1" customWidth="1"/>
    <col min="18" max="18" width="19.142857142857142" style="1" customWidth="1"/>
    <col min="19" max="19" width="14.571428571428571" style="1" customWidth="1"/>
    <col min="20" max="20" width="14.714285714285714" style="1" customWidth="1"/>
    <col min="21" max="21" width="14.285714285714286" style="1" customWidth="1"/>
    <col min="22" max="22" width="17.428571428571427" style="1" customWidth="1"/>
    <col min="23" max="23" width="29.142857142857142" style="1" customWidth="1"/>
    <col min="24" max="24" width="17.857142857142858" style="1" customWidth="1"/>
    <col min="25" max="25" width="17.428571428571427" style="1" customWidth="1"/>
    <col min="26" max="26" width="12.714285714285714" style="1" customWidth="1"/>
    <col min="27" max="43" width="8.857142857142858" style="110"/>
    <col min="44" max="44" width="8.857142857142858" style="109"/>
    <col min="45" max="265" width="8.857142857142858" style="107"/>
    <col min="266" max="16384" width="8.857142857142858" style="1"/>
  </cols>
  <sheetData>
    <row r="1" spans="1:26" ht="20.25">
      <c r="A1" s="164" t="s">
        <v>105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spans="1:26" ht="21" thickBot="1">
      <c r="A2" s="164" t="s">
        <v>106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26" ht="21" thickBot="1">
      <c r="A3" s="165" t="s">
        <v>85</v>
      </c>
      <c r="B3" s="166"/>
      <c r="C3" s="221" t="s">
        <v>150</v>
      </c>
      <c r="D3" s="84" t="s">
        <v>100</v>
      </c>
      <c r="E3" s="83"/>
      <c r="F3" s="167" t="s">
        <v>104</v>
      </c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</row>
    <row r="4" spans="1:26" ht="21" customHeight="1" thickBot="1">
      <c r="A4" s="168" t="s">
        <v>0</v>
      </c>
      <c r="B4" s="170" t="s">
        <v>1</v>
      </c>
      <c r="C4" s="173" t="s">
        <v>2</v>
      </c>
      <c r="D4" s="176" t="s">
        <v>101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8"/>
      <c r="R4" s="179" t="s">
        <v>102</v>
      </c>
      <c r="S4" s="180"/>
      <c r="T4" s="180"/>
      <c r="U4" s="180"/>
      <c r="V4" s="181"/>
      <c r="W4" s="15" t="s">
        <v>15</v>
      </c>
      <c r="X4" s="185" t="s">
        <v>14</v>
      </c>
      <c r="Y4" s="149" t="s">
        <v>83</v>
      </c>
      <c r="Z4" s="152" t="s">
        <v>84</v>
      </c>
    </row>
    <row r="5" spans="1:26" ht="20.25">
      <c r="A5" s="169"/>
      <c r="B5" s="171"/>
      <c r="C5" s="174"/>
      <c r="D5" s="155" t="s">
        <v>11</v>
      </c>
      <c r="E5" s="156"/>
      <c r="F5" s="156"/>
      <c r="G5" s="156"/>
      <c r="H5" s="156"/>
      <c r="I5" s="156"/>
      <c r="J5" s="157"/>
      <c r="K5" s="158" t="s">
        <v>89</v>
      </c>
      <c r="L5" s="159"/>
      <c r="M5" s="159"/>
      <c r="N5" s="159"/>
      <c r="O5" s="159"/>
      <c r="P5" s="159"/>
      <c r="Q5" s="160"/>
      <c r="R5" s="182"/>
      <c r="S5" s="183"/>
      <c r="T5" s="183"/>
      <c r="U5" s="183"/>
      <c r="V5" s="184"/>
      <c r="W5" s="16" t="s">
        <v>13</v>
      </c>
      <c r="X5" s="186"/>
      <c r="Y5" s="150"/>
      <c r="Z5" s="153"/>
    </row>
    <row r="6" spans="1:26" ht="21" thickBot="1">
      <c r="A6" s="169"/>
      <c r="B6" s="172"/>
      <c r="C6" s="175"/>
      <c r="D6" s="93" t="s">
        <v>9</v>
      </c>
      <c r="E6" s="94" t="s">
        <v>86</v>
      </c>
      <c r="F6" s="94" t="s">
        <v>8</v>
      </c>
      <c r="G6" s="94" t="s">
        <v>87</v>
      </c>
      <c r="H6" s="94" t="s">
        <v>88</v>
      </c>
      <c r="I6" s="95" t="s">
        <v>10</v>
      </c>
      <c r="J6" s="96" t="s">
        <v>97</v>
      </c>
      <c r="K6" s="97" t="s">
        <v>90</v>
      </c>
      <c r="L6" s="98" t="s">
        <v>91</v>
      </c>
      <c r="M6" s="98" t="s">
        <v>92</v>
      </c>
      <c r="N6" s="98" t="s">
        <v>93</v>
      </c>
      <c r="O6" s="98" t="s">
        <v>94</v>
      </c>
      <c r="P6" s="98" t="s">
        <v>95</v>
      </c>
      <c r="Q6" s="99" t="s">
        <v>98</v>
      </c>
      <c r="R6" s="77" t="s">
        <v>12</v>
      </c>
      <c r="S6" s="78" t="s">
        <v>3</v>
      </c>
      <c r="T6" s="78" t="s">
        <v>4</v>
      </c>
      <c r="U6" s="78" t="s">
        <v>5</v>
      </c>
      <c r="V6" s="76" t="s">
        <v>6</v>
      </c>
      <c r="W6" s="100" t="s">
        <v>96</v>
      </c>
      <c r="X6" s="187"/>
      <c r="Y6" s="151"/>
      <c r="Z6" s="154"/>
    </row>
    <row r="7" spans="1:44" s="107" customFormat="1" ht="20.25">
      <c r="A7" s="191">
        <v>1</v>
      </c>
      <c r="B7" s="125">
        <v>439472</v>
      </c>
      <c r="C7" s="126" t="s">
        <v>151</v>
      </c>
      <c r="D7" s="111">
        <v>4</v>
      </c>
      <c r="E7" s="111">
        <v>3</v>
      </c>
      <c r="F7" s="112">
        <v>4</v>
      </c>
      <c r="G7" s="196">
        <v>2</v>
      </c>
      <c r="H7" s="196">
        <v>2</v>
      </c>
      <c r="I7" s="196">
        <f>SUM(D7:H7)</f>
        <v>15</v>
      </c>
      <c r="J7" s="196">
        <f>I7*0.15</f>
        <v>2.25</v>
      </c>
      <c r="K7" s="197">
        <v>1</v>
      </c>
      <c r="L7" s="197">
        <v>0</v>
      </c>
      <c r="M7" s="197">
        <v>1</v>
      </c>
      <c r="N7" s="197">
        <v>2</v>
      </c>
      <c r="O7" s="197">
        <v>2.50</v>
      </c>
      <c r="P7" s="197">
        <f>SUM(K7:O7)</f>
        <v>6.50</v>
      </c>
      <c r="Q7" s="197">
        <f>P7*0.05</f>
        <v>0.325</v>
      </c>
      <c r="R7" s="104">
        <f>D7*0.15+K7*0.05</f>
        <v>0.65</v>
      </c>
      <c r="S7" s="104">
        <f t="shared" si="0" ref="S7:V7">E7*0.15+L7*0.05</f>
        <v>0.44999999999999996</v>
      </c>
      <c r="T7" s="104">
        <f t="shared" si="0"/>
        <v>0.65</v>
      </c>
      <c r="U7" s="104">
        <f t="shared" si="0"/>
        <v>0.40</v>
      </c>
      <c r="V7" s="104">
        <f t="shared" si="0"/>
        <v>0.425</v>
      </c>
      <c r="W7" s="26">
        <f>I7+P7</f>
        <v>21.50</v>
      </c>
      <c r="X7" s="194">
        <f>W7*0.2</f>
        <v>4.30</v>
      </c>
      <c r="Y7" s="114">
        <v>15</v>
      </c>
      <c r="Z7" s="108">
        <f>Y7*0.8</f>
        <v>12</v>
      </c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09"/>
    </row>
    <row r="8" spans="1:44" s="107" customFormat="1" ht="20.25">
      <c r="A8" s="191">
        <v>2</v>
      </c>
      <c r="B8" s="125">
        <v>439474</v>
      </c>
      <c r="C8" s="126" t="s">
        <v>152</v>
      </c>
      <c r="D8" s="111">
        <v>3</v>
      </c>
      <c r="E8" s="111">
        <v>4</v>
      </c>
      <c r="F8" s="112">
        <v>3</v>
      </c>
      <c r="G8" s="196">
        <v>2</v>
      </c>
      <c r="H8" s="196">
        <v>2</v>
      </c>
      <c r="I8" s="196">
        <f t="shared" si="1" ref="I8:I70">SUM(D8:H8)</f>
        <v>14</v>
      </c>
      <c r="J8" s="196">
        <f t="shared" si="2" ref="J8:J70">I8*0.15</f>
        <v>2.10</v>
      </c>
      <c r="K8" s="197">
        <v>1</v>
      </c>
      <c r="L8" s="197">
        <v>0</v>
      </c>
      <c r="M8" s="197">
        <v>1</v>
      </c>
      <c r="N8" s="197">
        <v>0</v>
      </c>
      <c r="O8" s="197">
        <v>1</v>
      </c>
      <c r="P8" s="197">
        <f t="shared" si="3" ref="P8:P70">SUM(K8:O8)</f>
        <v>3</v>
      </c>
      <c r="Q8" s="197">
        <f t="shared" si="4" ref="Q8:Q70">P8*0.05</f>
        <v>0.15000000000000002</v>
      </c>
      <c r="R8" s="104">
        <f t="shared" si="5" ref="R8:R70">D8*0.15+K8*0.05</f>
        <v>0.49999999999999994</v>
      </c>
      <c r="S8" s="104">
        <f t="shared" si="6" ref="S8:S70">E8*0.15+L8*0.05</f>
        <v>0.60</v>
      </c>
      <c r="T8" s="104">
        <f t="shared" si="7" ref="T8:T70">F8*0.15+M8*0.05</f>
        <v>0.49999999999999994</v>
      </c>
      <c r="U8" s="104">
        <f t="shared" si="8" ref="U8:U70">G8*0.15+N8*0.05</f>
        <v>0.30</v>
      </c>
      <c r="V8" s="104">
        <f t="shared" si="9" ref="V8:V70">H8*0.15+O8*0.05</f>
        <v>0.35</v>
      </c>
      <c r="W8" s="26">
        <f t="shared" si="10" ref="W8:W71">I8+P8</f>
        <v>17</v>
      </c>
      <c r="X8" s="194">
        <f t="shared" si="11" ref="X8:X71">W8*0.2</f>
        <v>3.4000000000000004</v>
      </c>
      <c r="Y8" s="114">
        <v>8</v>
      </c>
      <c r="Z8" s="108">
        <f t="shared" si="12" ref="Z8:Z71">Y8*0.8</f>
        <v>6.40</v>
      </c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09"/>
    </row>
    <row r="9" spans="1:44" s="107" customFormat="1" ht="20.25">
      <c r="A9" s="191">
        <v>3</v>
      </c>
      <c r="B9" s="125">
        <v>439478</v>
      </c>
      <c r="C9" s="126" t="s">
        <v>153</v>
      </c>
      <c r="D9" s="111">
        <v>4</v>
      </c>
      <c r="E9" s="111">
        <v>3</v>
      </c>
      <c r="F9" s="112">
        <v>4</v>
      </c>
      <c r="G9" s="196">
        <v>3</v>
      </c>
      <c r="H9" s="196">
        <v>4</v>
      </c>
      <c r="I9" s="196">
        <f t="shared" si="1"/>
        <v>18</v>
      </c>
      <c r="J9" s="196">
        <f t="shared" si="2"/>
        <v>2.6999999999999997</v>
      </c>
      <c r="K9" s="197">
        <v>2</v>
      </c>
      <c r="L9" s="197">
        <v>1</v>
      </c>
      <c r="M9" s="197">
        <v>0</v>
      </c>
      <c r="N9" s="197">
        <v>1</v>
      </c>
      <c r="O9" s="197">
        <v>2</v>
      </c>
      <c r="P9" s="197">
        <f t="shared" si="3"/>
        <v>6</v>
      </c>
      <c r="Q9" s="197">
        <f t="shared" si="4"/>
        <v>0.30000000000000004</v>
      </c>
      <c r="R9" s="104">
        <f t="shared" si="5"/>
        <v>0.70</v>
      </c>
      <c r="S9" s="104">
        <f t="shared" si="6"/>
        <v>0.49999999999999994</v>
      </c>
      <c r="T9" s="104">
        <f t="shared" si="7"/>
        <v>0.60</v>
      </c>
      <c r="U9" s="104">
        <f t="shared" si="8"/>
        <v>0.49999999999999994</v>
      </c>
      <c r="V9" s="104">
        <f t="shared" si="9"/>
        <v>0.70</v>
      </c>
      <c r="W9" s="26">
        <f t="shared" si="10"/>
        <v>24</v>
      </c>
      <c r="X9" s="194">
        <f t="shared" si="11"/>
        <v>4.8000000000000007</v>
      </c>
      <c r="Y9" s="114">
        <v>18</v>
      </c>
      <c r="Z9" s="108">
        <f t="shared" si="12"/>
        <v>14.40</v>
      </c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09"/>
    </row>
    <row r="10" spans="1:44" s="107" customFormat="1" ht="20.25">
      <c r="A10" s="191">
        <v>4</v>
      </c>
      <c r="B10" s="125">
        <v>439479</v>
      </c>
      <c r="C10" s="126" t="s">
        <v>154</v>
      </c>
      <c r="D10" s="111">
        <v>7</v>
      </c>
      <c r="E10" s="111">
        <v>6</v>
      </c>
      <c r="F10" s="112">
        <v>8</v>
      </c>
      <c r="G10" s="196">
        <v>7</v>
      </c>
      <c r="H10" s="196">
        <v>8</v>
      </c>
      <c r="I10" s="196">
        <f t="shared" si="1"/>
        <v>36</v>
      </c>
      <c r="J10" s="196">
        <f t="shared" si="2"/>
        <v>5.40</v>
      </c>
      <c r="K10" s="197">
        <v>1</v>
      </c>
      <c r="L10" s="197">
        <v>2</v>
      </c>
      <c r="M10" s="197">
        <v>1</v>
      </c>
      <c r="N10" s="197">
        <v>3</v>
      </c>
      <c r="O10" s="197">
        <v>5</v>
      </c>
      <c r="P10" s="197">
        <f t="shared" si="3"/>
        <v>12</v>
      </c>
      <c r="Q10" s="197">
        <f t="shared" si="4"/>
        <v>0.60000000000000009</v>
      </c>
      <c r="R10" s="104">
        <f t="shared" si="5"/>
        <v>1.1000000000000001</v>
      </c>
      <c r="S10" s="104">
        <f t="shared" si="6"/>
        <v>0.99999999999999989</v>
      </c>
      <c r="T10" s="104">
        <f t="shared" si="7"/>
        <v>1.25</v>
      </c>
      <c r="U10" s="104">
        <f t="shared" si="8"/>
        <v>1.2000000000000002</v>
      </c>
      <c r="V10" s="104">
        <f t="shared" si="9"/>
        <v>1.45</v>
      </c>
      <c r="W10" s="26">
        <f t="shared" si="10"/>
        <v>48</v>
      </c>
      <c r="X10" s="194">
        <f t="shared" si="11"/>
        <v>9.6000000000000014</v>
      </c>
      <c r="Y10" s="114">
        <v>36</v>
      </c>
      <c r="Z10" s="108">
        <f t="shared" si="12"/>
        <v>28.80</v>
      </c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09"/>
    </row>
    <row r="11" spans="1:44" s="107" customFormat="1" ht="20.25">
      <c r="A11" s="191">
        <v>5</v>
      </c>
      <c r="B11" s="125">
        <v>439489</v>
      </c>
      <c r="C11" s="126" t="s">
        <v>155</v>
      </c>
      <c r="D11" s="111">
        <v>2</v>
      </c>
      <c r="E11" s="111">
        <v>1</v>
      </c>
      <c r="F11" s="112">
        <v>3</v>
      </c>
      <c r="G11" s="196">
        <v>2</v>
      </c>
      <c r="H11" s="196">
        <v>2</v>
      </c>
      <c r="I11" s="196">
        <f t="shared" si="1"/>
        <v>10</v>
      </c>
      <c r="J11" s="196">
        <f t="shared" si="2"/>
        <v>1.50</v>
      </c>
      <c r="K11" s="197"/>
      <c r="L11" s="197"/>
      <c r="M11" s="197"/>
      <c r="N11" s="197"/>
      <c r="O11" s="197"/>
      <c r="P11" s="197"/>
      <c r="Q11" s="197"/>
      <c r="R11" s="104">
        <f t="shared" si="5"/>
        <v>0.30</v>
      </c>
      <c r="S11" s="104">
        <f t="shared" si="6"/>
        <v>0.15</v>
      </c>
      <c r="T11" s="104">
        <f t="shared" si="7"/>
        <v>0.44999999999999996</v>
      </c>
      <c r="U11" s="104">
        <f t="shared" si="8"/>
        <v>0.30</v>
      </c>
      <c r="V11" s="104">
        <f t="shared" si="9"/>
        <v>0.30</v>
      </c>
      <c r="W11" s="26">
        <f t="shared" si="10"/>
        <v>10</v>
      </c>
      <c r="X11" s="194">
        <f t="shared" si="11"/>
        <v>2</v>
      </c>
      <c r="Y11" s="114" t="s">
        <v>147</v>
      </c>
      <c r="Z11" s="108" t="e">
        <f t="shared" si="12"/>
        <v>#VALUE!</v>
      </c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09"/>
    </row>
    <row r="12" spans="1:44" s="107" customFormat="1" ht="20.25">
      <c r="A12" s="191">
        <v>6</v>
      </c>
      <c r="B12" s="125">
        <v>439490</v>
      </c>
      <c r="C12" s="126" t="s">
        <v>156</v>
      </c>
      <c r="D12" s="111">
        <v>5</v>
      </c>
      <c r="E12" s="111">
        <v>4</v>
      </c>
      <c r="F12" s="112">
        <v>3</v>
      </c>
      <c r="G12" s="196">
        <v>4</v>
      </c>
      <c r="H12" s="196">
        <v>5</v>
      </c>
      <c r="I12" s="196">
        <f t="shared" si="1"/>
        <v>21</v>
      </c>
      <c r="J12" s="196">
        <f t="shared" si="2"/>
        <v>3.15</v>
      </c>
      <c r="K12" s="197">
        <v>0.50</v>
      </c>
      <c r="L12" s="197">
        <v>0</v>
      </c>
      <c r="M12" s="197">
        <v>1</v>
      </c>
      <c r="N12" s="197">
        <v>0</v>
      </c>
      <c r="O12" s="197">
        <v>1</v>
      </c>
      <c r="P12" s="197">
        <f t="shared" si="3"/>
        <v>2.50</v>
      </c>
      <c r="Q12" s="197">
        <f t="shared" si="4"/>
        <v>0.125</v>
      </c>
      <c r="R12" s="104">
        <f t="shared" si="5"/>
        <v>0.775</v>
      </c>
      <c r="S12" s="104">
        <f t="shared" si="6"/>
        <v>0.60</v>
      </c>
      <c r="T12" s="104">
        <f t="shared" si="7"/>
        <v>0.49999999999999994</v>
      </c>
      <c r="U12" s="104">
        <f t="shared" si="8"/>
        <v>0.60</v>
      </c>
      <c r="V12" s="104">
        <f t="shared" si="9"/>
        <v>0.80</v>
      </c>
      <c r="W12" s="26">
        <f t="shared" si="10"/>
        <v>23.50</v>
      </c>
      <c r="X12" s="194">
        <f t="shared" si="11"/>
        <v>4.70</v>
      </c>
      <c r="Y12" s="114">
        <v>18</v>
      </c>
      <c r="Z12" s="108">
        <f t="shared" si="12"/>
        <v>14.40</v>
      </c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09"/>
    </row>
    <row r="13" spans="1:44" s="107" customFormat="1" ht="20.25">
      <c r="A13" s="191">
        <v>7</v>
      </c>
      <c r="B13" s="125">
        <v>439491</v>
      </c>
      <c r="C13" s="126" t="s">
        <v>157</v>
      </c>
      <c r="D13" s="111">
        <v>4</v>
      </c>
      <c r="E13" s="111">
        <v>6</v>
      </c>
      <c r="F13" s="112">
        <v>7</v>
      </c>
      <c r="G13" s="196">
        <v>5</v>
      </c>
      <c r="H13" s="196">
        <v>6</v>
      </c>
      <c r="I13" s="196">
        <f t="shared" si="1"/>
        <v>28</v>
      </c>
      <c r="J13" s="196">
        <f t="shared" si="2"/>
        <v>4.20</v>
      </c>
      <c r="K13" s="197">
        <v>0.50</v>
      </c>
      <c r="L13" s="197">
        <v>1.50</v>
      </c>
      <c r="M13" s="197">
        <v>2.50</v>
      </c>
      <c r="N13" s="197">
        <v>1.50</v>
      </c>
      <c r="O13" s="197">
        <v>0.50</v>
      </c>
      <c r="P13" s="197">
        <f t="shared" si="3"/>
        <v>6.50</v>
      </c>
      <c r="Q13" s="197">
        <f t="shared" si="4"/>
        <v>0.325</v>
      </c>
      <c r="R13" s="104">
        <f t="shared" si="5"/>
        <v>0.625</v>
      </c>
      <c r="S13" s="104">
        <f t="shared" si="6"/>
        <v>0.97499999999999987</v>
      </c>
      <c r="T13" s="104">
        <f t="shared" si="7"/>
        <v>1.175</v>
      </c>
      <c r="U13" s="104">
        <f t="shared" si="8"/>
        <v>0.825</v>
      </c>
      <c r="V13" s="104">
        <f t="shared" si="9"/>
        <v>0.925</v>
      </c>
      <c r="W13" s="26">
        <f t="shared" si="10"/>
        <v>34.50</v>
      </c>
      <c r="X13" s="194">
        <f t="shared" si="11"/>
        <v>6.90</v>
      </c>
      <c r="Y13" s="114">
        <v>24</v>
      </c>
      <c r="Z13" s="108">
        <f t="shared" si="12"/>
        <v>19.200000000000003</v>
      </c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09"/>
    </row>
    <row r="14" spans="1:44" s="107" customFormat="1" ht="20.25">
      <c r="A14" s="191">
        <v>8</v>
      </c>
      <c r="B14" s="125">
        <v>439496</v>
      </c>
      <c r="C14" s="126" t="s">
        <v>158</v>
      </c>
      <c r="D14" s="111">
        <v>1</v>
      </c>
      <c r="E14" s="111">
        <v>2</v>
      </c>
      <c r="F14" s="112">
        <v>1</v>
      </c>
      <c r="G14" s="196">
        <v>0</v>
      </c>
      <c r="H14" s="196">
        <v>1</v>
      </c>
      <c r="I14" s="196">
        <f t="shared" si="1"/>
        <v>5</v>
      </c>
      <c r="J14" s="196">
        <f t="shared" si="2"/>
        <v>0.75</v>
      </c>
      <c r="K14" s="197">
        <v>1</v>
      </c>
      <c r="L14" s="197">
        <v>2</v>
      </c>
      <c r="M14" s="197">
        <v>0.50</v>
      </c>
      <c r="N14" s="197">
        <v>1.50</v>
      </c>
      <c r="O14" s="197">
        <v>1.50</v>
      </c>
      <c r="P14" s="197">
        <f t="shared" si="3"/>
        <v>6.50</v>
      </c>
      <c r="Q14" s="197">
        <f t="shared" si="4"/>
        <v>0.325</v>
      </c>
      <c r="R14" s="104">
        <f t="shared" si="5"/>
        <v>0.20</v>
      </c>
      <c r="S14" s="104">
        <f t="shared" si="6"/>
        <v>0.40</v>
      </c>
      <c r="T14" s="104">
        <f t="shared" si="7"/>
        <v>0.175</v>
      </c>
      <c r="U14" s="104">
        <f t="shared" si="8"/>
        <v>0.075000000000000011</v>
      </c>
      <c r="V14" s="104">
        <f t="shared" si="9"/>
        <v>0.225</v>
      </c>
      <c r="W14" s="26">
        <f t="shared" si="10"/>
        <v>11.50</v>
      </c>
      <c r="X14" s="194">
        <f t="shared" si="11"/>
        <v>2.3000000000000003</v>
      </c>
      <c r="Y14" s="114">
        <v>6</v>
      </c>
      <c r="Z14" s="108">
        <f t="shared" si="12"/>
        <v>4.8000000000000007</v>
      </c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09"/>
    </row>
    <row r="15" spans="1:44" s="107" customFormat="1" ht="20.25">
      <c r="A15" s="191">
        <v>9</v>
      </c>
      <c r="B15" s="125">
        <v>439497</v>
      </c>
      <c r="C15" s="126" t="s">
        <v>159</v>
      </c>
      <c r="D15" s="111">
        <v>11</v>
      </c>
      <c r="E15" s="111">
        <v>9</v>
      </c>
      <c r="F15" s="112">
        <v>11</v>
      </c>
      <c r="G15" s="196">
        <v>9</v>
      </c>
      <c r="H15" s="196">
        <v>12</v>
      </c>
      <c r="I15" s="196">
        <f t="shared" si="1"/>
        <v>52</v>
      </c>
      <c r="J15" s="196">
        <f t="shared" si="2"/>
        <v>7.80</v>
      </c>
      <c r="K15" s="197">
        <v>3</v>
      </c>
      <c r="L15" s="197">
        <v>2</v>
      </c>
      <c r="M15" s="197">
        <v>3</v>
      </c>
      <c r="N15" s="197">
        <v>2</v>
      </c>
      <c r="O15" s="197">
        <v>3</v>
      </c>
      <c r="P15" s="197">
        <f t="shared" si="3"/>
        <v>13</v>
      </c>
      <c r="Q15" s="197">
        <f t="shared" si="4"/>
        <v>0.65</v>
      </c>
      <c r="R15" s="104">
        <f t="shared" si="5"/>
        <v>1.7999999999999998</v>
      </c>
      <c r="S15" s="104">
        <f t="shared" si="6"/>
        <v>1.45</v>
      </c>
      <c r="T15" s="104">
        <f t="shared" si="7"/>
        <v>1.7999999999999998</v>
      </c>
      <c r="U15" s="104">
        <f t="shared" si="8"/>
        <v>1.45</v>
      </c>
      <c r="V15" s="104">
        <f t="shared" si="9"/>
        <v>1.9499999999999997</v>
      </c>
      <c r="W15" s="26">
        <f t="shared" si="10"/>
        <v>65</v>
      </c>
      <c r="X15" s="194">
        <f t="shared" si="11"/>
        <v>13</v>
      </c>
      <c r="Y15" s="114">
        <v>50</v>
      </c>
      <c r="Z15" s="108">
        <f t="shared" si="12"/>
        <v>40</v>
      </c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09"/>
    </row>
    <row r="16" spans="1:44" s="107" customFormat="1" ht="20.25">
      <c r="A16" s="191">
        <v>10</v>
      </c>
      <c r="B16" s="125">
        <v>439506</v>
      </c>
      <c r="C16" s="126" t="s">
        <v>160</v>
      </c>
      <c r="D16" s="111">
        <v>1</v>
      </c>
      <c r="E16" s="111">
        <v>1</v>
      </c>
      <c r="F16" s="112">
        <v>2</v>
      </c>
      <c r="G16" s="196">
        <v>1</v>
      </c>
      <c r="H16" s="196">
        <v>1</v>
      </c>
      <c r="I16" s="196">
        <f t="shared" si="1"/>
        <v>6</v>
      </c>
      <c r="J16" s="196">
        <f t="shared" si="2"/>
        <v>0.89999999999999991</v>
      </c>
      <c r="K16" s="197">
        <v>1</v>
      </c>
      <c r="L16" s="197">
        <v>2</v>
      </c>
      <c r="M16" s="197">
        <v>1</v>
      </c>
      <c r="N16" s="197">
        <v>1</v>
      </c>
      <c r="O16" s="197">
        <v>2</v>
      </c>
      <c r="P16" s="197">
        <f t="shared" si="3"/>
        <v>7</v>
      </c>
      <c r="Q16" s="197">
        <f t="shared" si="4"/>
        <v>0.35</v>
      </c>
      <c r="R16" s="104">
        <f t="shared" si="5"/>
        <v>0.20</v>
      </c>
      <c r="S16" s="104">
        <f t="shared" si="6"/>
        <v>0.25</v>
      </c>
      <c r="T16" s="104">
        <f t="shared" si="7"/>
        <v>0.35</v>
      </c>
      <c r="U16" s="104">
        <f t="shared" si="8"/>
        <v>0.20</v>
      </c>
      <c r="V16" s="104">
        <f t="shared" si="9"/>
        <v>0.25</v>
      </c>
      <c r="W16" s="26">
        <f t="shared" si="10"/>
        <v>13</v>
      </c>
      <c r="X16" s="194">
        <f t="shared" si="11"/>
        <v>2.60</v>
      </c>
      <c r="Y16" s="114">
        <v>6</v>
      </c>
      <c r="Z16" s="108">
        <f t="shared" si="12"/>
        <v>4.8000000000000007</v>
      </c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09"/>
    </row>
    <row r="17" spans="1:44" s="107" customFormat="1" ht="20.25">
      <c r="A17" s="191">
        <v>11</v>
      </c>
      <c r="B17" s="125">
        <v>439507</v>
      </c>
      <c r="C17" s="126" t="s">
        <v>161</v>
      </c>
      <c r="D17" s="111">
        <v>6</v>
      </c>
      <c r="E17" s="111">
        <v>4</v>
      </c>
      <c r="F17" s="112">
        <v>5</v>
      </c>
      <c r="G17" s="196">
        <v>6</v>
      </c>
      <c r="H17" s="196">
        <v>4</v>
      </c>
      <c r="I17" s="196">
        <f t="shared" si="1"/>
        <v>25</v>
      </c>
      <c r="J17" s="196">
        <f t="shared" si="2"/>
        <v>3.75</v>
      </c>
      <c r="K17" s="197">
        <v>2</v>
      </c>
      <c r="L17" s="197">
        <v>1</v>
      </c>
      <c r="M17" s="197">
        <v>0</v>
      </c>
      <c r="N17" s="197">
        <v>1</v>
      </c>
      <c r="O17" s="197">
        <v>2</v>
      </c>
      <c r="P17" s="197">
        <f t="shared" si="3"/>
        <v>6</v>
      </c>
      <c r="Q17" s="197">
        <f t="shared" si="4"/>
        <v>0.30000000000000004</v>
      </c>
      <c r="R17" s="104">
        <f t="shared" si="5"/>
        <v>0.99999999999999989</v>
      </c>
      <c r="S17" s="104">
        <f t="shared" si="6"/>
        <v>0.65</v>
      </c>
      <c r="T17" s="104">
        <f t="shared" si="7"/>
        <v>0.75</v>
      </c>
      <c r="U17" s="104">
        <f t="shared" si="8"/>
        <v>0.95</v>
      </c>
      <c r="V17" s="104">
        <f t="shared" si="9"/>
        <v>0.70</v>
      </c>
      <c r="W17" s="26">
        <f t="shared" si="10"/>
        <v>31</v>
      </c>
      <c r="X17" s="194">
        <f t="shared" si="11"/>
        <v>6.20</v>
      </c>
      <c r="Y17" s="114">
        <v>15</v>
      </c>
      <c r="Z17" s="108">
        <f t="shared" si="12"/>
        <v>12</v>
      </c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09"/>
    </row>
    <row r="18" spans="1:44" s="107" customFormat="1" ht="20.25">
      <c r="A18" s="191">
        <v>12</v>
      </c>
      <c r="B18" s="125">
        <v>439511</v>
      </c>
      <c r="C18" s="126" t="s">
        <v>162</v>
      </c>
      <c r="D18" s="111">
        <v>6</v>
      </c>
      <c r="E18" s="111">
        <v>7</v>
      </c>
      <c r="F18" s="112">
        <v>8</v>
      </c>
      <c r="G18" s="196">
        <v>7</v>
      </c>
      <c r="H18" s="196">
        <v>6</v>
      </c>
      <c r="I18" s="196">
        <f t="shared" si="1"/>
        <v>34</v>
      </c>
      <c r="J18" s="196">
        <f t="shared" si="2"/>
        <v>5.0999999999999996</v>
      </c>
      <c r="K18" s="197">
        <v>3</v>
      </c>
      <c r="L18" s="197">
        <v>2</v>
      </c>
      <c r="M18" s="197">
        <v>1</v>
      </c>
      <c r="N18" s="197">
        <v>2</v>
      </c>
      <c r="O18" s="197">
        <v>1</v>
      </c>
      <c r="P18" s="197">
        <f t="shared" si="3"/>
        <v>9</v>
      </c>
      <c r="Q18" s="197">
        <f t="shared" si="4"/>
        <v>0.45</v>
      </c>
      <c r="R18" s="104">
        <f t="shared" si="5"/>
        <v>1.0499999999999998</v>
      </c>
      <c r="S18" s="104">
        <f t="shared" si="6"/>
        <v>1.1500000000000001</v>
      </c>
      <c r="T18" s="104">
        <f t="shared" si="7"/>
        <v>1.25</v>
      </c>
      <c r="U18" s="104">
        <f t="shared" si="8"/>
        <v>1.1500000000000001</v>
      </c>
      <c r="V18" s="104">
        <f t="shared" si="9"/>
        <v>0.95</v>
      </c>
      <c r="W18" s="26">
        <f t="shared" si="10"/>
        <v>43</v>
      </c>
      <c r="X18" s="194">
        <f t="shared" si="11"/>
        <v>8.60</v>
      </c>
      <c r="Y18" s="114">
        <v>31</v>
      </c>
      <c r="Z18" s="108">
        <f t="shared" si="12"/>
        <v>24.80</v>
      </c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09"/>
    </row>
    <row r="19" spans="1:44" s="107" customFormat="1" ht="20.25">
      <c r="A19" s="191">
        <v>13</v>
      </c>
      <c r="B19" s="125">
        <v>439512</v>
      </c>
      <c r="C19" s="126" t="s">
        <v>163</v>
      </c>
      <c r="D19" s="111">
        <v>8</v>
      </c>
      <c r="E19" s="111">
        <v>7</v>
      </c>
      <c r="F19" s="112">
        <v>6</v>
      </c>
      <c r="G19" s="196">
        <v>7</v>
      </c>
      <c r="H19" s="196">
        <v>9</v>
      </c>
      <c r="I19" s="196">
        <f t="shared" si="1"/>
        <v>37</v>
      </c>
      <c r="J19" s="196">
        <f t="shared" si="2"/>
        <v>5.55</v>
      </c>
      <c r="K19" s="197">
        <v>2</v>
      </c>
      <c r="L19" s="197">
        <v>2</v>
      </c>
      <c r="M19" s="197">
        <v>1</v>
      </c>
      <c r="N19" s="197">
        <v>3</v>
      </c>
      <c r="O19" s="197">
        <v>2</v>
      </c>
      <c r="P19" s="197">
        <f t="shared" si="3"/>
        <v>10</v>
      </c>
      <c r="Q19" s="197">
        <f t="shared" si="4"/>
        <v>0.50</v>
      </c>
      <c r="R19" s="104">
        <f t="shared" si="5"/>
        <v>1.30</v>
      </c>
      <c r="S19" s="104">
        <f t="shared" si="6"/>
        <v>1.1500000000000001</v>
      </c>
      <c r="T19" s="104">
        <f t="shared" si="7"/>
        <v>0.95</v>
      </c>
      <c r="U19" s="104">
        <f t="shared" si="8"/>
        <v>1.2000000000000002</v>
      </c>
      <c r="V19" s="104">
        <f t="shared" si="9"/>
        <v>1.45</v>
      </c>
      <c r="W19" s="26">
        <f t="shared" si="10"/>
        <v>47</v>
      </c>
      <c r="X19" s="194">
        <f t="shared" si="11"/>
        <v>9.40</v>
      </c>
      <c r="Y19" s="114">
        <v>36</v>
      </c>
      <c r="Z19" s="108">
        <f t="shared" si="12"/>
        <v>28.80</v>
      </c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09"/>
    </row>
    <row r="20" spans="1:44" s="107" customFormat="1" ht="20.25">
      <c r="A20" s="191">
        <v>14</v>
      </c>
      <c r="B20" s="125">
        <v>439513</v>
      </c>
      <c r="C20" s="126" t="s">
        <v>164</v>
      </c>
      <c r="D20" s="111">
        <v>1</v>
      </c>
      <c r="E20" s="111">
        <v>0</v>
      </c>
      <c r="F20" s="112">
        <v>1</v>
      </c>
      <c r="G20" s="196">
        <v>0</v>
      </c>
      <c r="H20" s="196">
        <v>1</v>
      </c>
      <c r="I20" s="196">
        <f t="shared" si="1"/>
        <v>3</v>
      </c>
      <c r="J20" s="196">
        <f t="shared" si="2"/>
        <v>0.44999999999999996</v>
      </c>
      <c r="K20" s="197">
        <v>0.50</v>
      </c>
      <c r="L20" s="197">
        <v>1.50</v>
      </c>
      <c r="M20" s="197">
        <v>0.50</v>
      </c>
      <c r="N20" s="197">
        <v>0</v>
      </c>
      <c r="O20" s="197">
        <v>1.50</v>
      </c>
      <c r="P20" s="197">
        <f t="shared" si="3"/>
        <v>4</v>
      </c>
      <c r="Q20" s="197">
        <f t="shared" si="4"/>
        <v>0.20</v>
      </c>
      <c r="R20" s="104">
        <f t="shared" si="5"/>
        <v>0.175</v>
      </c>
      <c r="S20" s="104">
        <f t="shared" si="6"/>
        <v>0.075000000000000011</v>
      </c>
      <c r="T20" s="104">
        <f t="shared" si="7"/>
        <v>0.175</v>
      </c>
      <c r="U20" s="104">
        <f t="shared" si="8"/>
        <v>0</v>
      </c>
      <c r="V20" s="104">
        <f t="shared" si="9"/>
        <v>0.225</v>
      </c>
      <c r="W20" s="26">
        <f t="shared" si="10"/>
        <v>7</v>
      </c>
      <c r="X20" s="194">
        <f t="shared" si="11"/>
        <v>1.40</v>
      </c>
      <c r="Y20" s="114">
        <v>2</v>
      </c>
      <c r="Z20" s="108">
        <f t="shared" si="12"/>
        <v>1.60</v>
      </c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09"/>
    </row>
    <row r="21" spans="1:44" s="107" customFormat="1" ht="20.25">
      <c r="A21" s="191">
        <v>15</v>
      </c>
      <c r="B21" s="125">
        <v>439525</v>
      </c>
      <c r="C21" s="126" t="s">
        <v>165</v>
      </c>
      <c r="D21" s="111">
        <v>2</v>
      </c>
      <c r="E21" s="111">
        <v>3</v>
      </c>
      <c r="F21" s="112">
        <v>2</v>
      </c>
      <c r="G21" s="196">
        <v>1</v>
      </c>
      <c r="H21" s="196">
        <v>2</v>
      </c>
      <c r="I21" s="196">
        <f t="shared" si="1"/>
        <v>10</v>
      </c>
      <c r="J21" s="196">
        <f t="shared" si="2"/>
        <v>1.50</v>
      </c>
      <c r="K21" s="197"/>
      <c r="L21" s="197"/>
      <c r="M21" s="197"/>
      <c r="N21" s="197"/>
      <c r="O21" s="197"/>
      <c r="P21" s="197"/>
      <c r="Q21" s="197"/>
      <c r="R21" s="104">
        <f t="shared" si="5"/>
        <v>0.30</v>
      </c>
      <c r="S21" s="104">
        <f t="shared" si="6"/>
        <v>0.44999999999999996</v>
      </c>
      <c r="T21" s="104">
        <f t="shared" si="7"/>
        <v>0.30</v>
      </c>
      <c r="U21" s="104">
        <f t="shared" si="8"/>
        <v>0.15</v>
      </c>
      <c r="V21" s="104">
        <f t="shared" si="9"/>
        <v>0.30</v>
      </c>
      <c r="W21" s="26">
        <f t="shared" si="10"/>
        <v>10</v>
      </c>
      <c r="X21" s="194">
        <f t="shared" si="11"/>
        <v>2</v>
      </c>
      <c r="Y21" s="114">
        <v>0</v>
      </c>
      <c r="Z21" s="108">
        <f t="shared" si="12"/>
        <v>0</v>
      </c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09"/>
    </row>
    <row r="22" spans="1:44" s="107" customFormat="1" ht="20.25">
      <c r="A22" s="191">
        <v>16</v>
      </c>
      <c r="B22" s="125">
        <v>439531</v>
      </c>
      <c r="C22" s="126" t="s">
        <v>166</v>
      </c>
      <c r="D22" s="111">
        <v>4</v>
      </c>
      <c r="E22" s="111">
        <v>3</v>
      </c>
      <c r="F22" s="112">
        <v>2</v>
      </c>
      <c r="G22" s="196">
        <v>4</v>
      </c>
      <c r="H22" s="196">
        <v>5</v>
      </c>
      <c r="I22" s="196">
        <f t="shared" si="1"/>
        <v>18</v>
      </c>
      <c r="J22" s="196">
        <f t="shared" si="2"/>
        <v>2.6999999999999997</v>
      </c>
      <c r="K22" s="197">
        <v>0</v>
      </c>
      <c r="L22" s="197">
        <v>1</v>
      </c>
      <c r="M22" s="197">
        <v>0</v>
      </c>
      <c r="N22" s="197">
        <v>1</v>
      </c>
      <c r="O22" s="197">
        <v>2</v>
      </c>
      <c r="P22" s="197">
        <f t="shared" si="3"/>
        <v>4</v>
      </c>
      <c r="Q22" s="197">
        <f t="shared" si="4"/>
        <v>0.20</v>
      </c>
      <c r="R22" s="104">
        <f t="shared" si="5"/>
        <v>0.60</v>
      </c>
      <c r="S22" s="104">
        <f t="shared" si="6"/>
        <v>0.49999999999999994</v>
      </c>
      <c r="T22" s="104">
        <f t="shared" si="7"/>
        <v>0.30</v>
      </c>
      <c r="U22" s="104">
        <f t="shared" si="8"/>
        <v>0.65</v>
      </c>
      <c r="V22" s="104">
        <f t="shared" si="9"/>
        <v>0.85</v>
      </c>
      <c r="W22" s="26">
        <f t="shared" si="10"/>
        <v>22</v>
      </c>
      <c r="X22" s="194">
        <f t="shared" si="11"/>
        <v>4.4000000000000004</v>
      </c>
      <c r="Y22" s="114">
        <v>12</v>
      </c>
      <c r="Z22" s="108">
        <f t="shared" si="12"/>
        <v>9.6000000000000014</v>
      </c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09"/>
    </row>
    <row r="23" spans="1:44" s="107" customFormat="1" ht="20.25">
      <c r="A23" s="191">
        <v>17</v>
      </c>
      <c r="B23" s="125">
        <v>439533</v>
      </c>
      <c r="C23" s="126" t="s">
        <v>167</v>
      </c>
      <c r="D23" s="111">
        <v>6</v>
      </c>
      <c r="E23" s="111">
        <v>7</v>
      </c>
      <c r="F23" s="112">
        <v>5</v>
      </c>
      <c r="G23" s="196">
        <v>4</v>
      </c>
      <c r="H23" s="196">
        <v>3</v>
      </c>
      <c r="I23" s="196">
        <f t="shared" si="1"/>
        <v>25</v>
      </c>
      <c r="J23" s="196">
        <f t="shared" si="2"/>
        <v>3.75</v>
      </c>
      <c r="K23" s="197">
        <v>3</v>
      </c>
      <c r="L23" s="197">
        <v>2</v>
      </c>
      <c r="M23" s="197">
        <v>1</v>
      </c>
      <c r="N23" s="197">
        <v>2</v>
      </c>
      <c r="O23" s="197">
        <v>1</v>
      </c>
      <c r="P23" s="197">
        <f t="shared" si="3"/>
        <v>9</v>
      </c>
      <c r="Q23" s="197">
        <f t="shared" si="4"/>
        <v>0.45</v>
      </c>
      <c r="R23" s="104">
        <f t="shared" si="5"/>
        <v>1.0499999999999998</v>
      </c>
      <c r="S23" s="104">
        <f t="shared" si="6"/>
        <v>1.1500000000000001</v>
      </c>
      <c r="T23" s="104">
        <f t="shared" si="7"/>
        <v>0.80</v>
      </c>
      <c r="U23" s="104">
        <f t="shared" si="8"/>
        <v>0.70</v>
      </c>
      <c r="V23" s="104">
        <f t="shared" si="9"/>
        <v>0.49999999999999994</v>
      </c>
      <c r="W23" s="26">
        <f t="shared" si="10"/>
        <v>34</v>
      </c>
      <c r="X23" s="194">
        <f t="shared" si="11"/>
        <v>6.8000000000000007</v>
      </c>
      <c r="Y23" s="114">
        <v>23</v>
      </c>
      <c r="Z23" s="108">
        <f t="shared" si="12"/>
        <v>18.400000000000002</v>
      </c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09"/>
    </row>
    <row r="24" spans="1:44" s="107" customFormat="1" ht="20.25">
      <c r="A24" s="191">
        <v>18</v>
      </c>
      <c r="B24" s="125">
        <v>439538</v>
      </c>
      <c r="C24" s="126" t="s">
        <v>168</v>
      </c>
      <c r="D24" s="111">
        <v>2</v>
      </c>
      <c r="E24" s="111">
        <v>3</v>
      </c>
      <c r="F24" s="112">
        <v>4</v>
      </c>
      <c r="G24" s="196">
        <v>4</v>
      </c>
      <c r="H24" s="196">
        <v>3</v>
      </c>
      <c r="I24" s="196">
        <f t="shared" si="1"/>
        <v>16</v>
      </c>
      <c r="J24" s="196">
        <f t="shared" si="2"/>
        <v>2.40</v>
      </c>
      <c r="K24" s="197">
        <v>1</v>
      </c>
      <c r="L24" s="197">
        <v>2</v>
      </c>
      <c r="M24" s="197">
        <v>1</v>
      </c>
      <c r="N24" s="197">
        <v>2</v>
      </c>
      <c r="O24" s="197">
        <v>1</v>
      </c>
      <c r="P24" s="197">
        <f t="shared" si="3"/>
        <v>7</v>
      </c>
      <c r="Q24" s="197">
        <f t="shared" si="4"/>
        <v>0.35</v>
      </c>
      <c r="R24" s="104">
        <f t="shared" si="5"/>
        <v>0.35</v>
      </c>
      <c r="S24" s="104">
        <f t="shared" si="6"/>
        <v>0.54999999999999993</v>
      </c>
      <c r="T24" s="104">
        <f t="shared" si="7"/>
        <v>0.65</v>
      </c>
      <c r="U24" s="104">
        <f t="shared" si="8"/>
        <v>0.70</v>
      </c>
      <c r="V24" s="104">
        <f t="shared" si="9"/>
        <v>0.49999999999999994</v>
      </c>
      <c r="W24" s="26">
        <f t="shared" si="10"/>
        <v>23</v>
      </c>
      <c r="X24" s="194">
        <f t="shared" si="11"/>
        <v>4.6000000000000005</v>
      </c>
      <c r="Y24" s="114">
        <v>21</v>
      </c>
      <c r="Z24" s="108">
        <f t="shared" si="12"/>
        <v>16.80</v>
      </c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09"/>
    </row>
    <row r="25" spans="1:44" s="107" customFormat="1" ht="20.25">
      <c r="A25" s="191">
        <v>19</v>
      </c>
      <c r="B25" s="125">
        <v>439541</v>
      </c>
      <c r="C25" s="126" t="s">
        <v>169</v>
      </c>
      <c r="D25" s="111">
        <v>1</v>
      </c>
      <c r="E25" s="111">
        <v>2</v>
      </c>
      <c r="F25" s="112">
        <v>1</v>
      </c>
      <c r="G25" s="196">
        <v>0</v>
      </c>
      <c r="H25" s="196">
        <v>1</v>
      </c>
      <c r="I25" s="196">
        <f t="shared" si="1"/>
        <v>5</v>
      </c>
      <c r="J25" s="196">
        <f t="shared" si="2"/>
        <v>0.75</v>
      </c>
      <c r="K25" s="197">
        <v>1</v>
      </c>
      <c r="L25" s="197">
        <v>0</v>
      </c>
      <c r="M25" s="197">
        <v>1</v>
      </c>
      <c r="N25" s="197">
        <v>1</v>
      </c>
      <c r="O25" s="197">
        <v>0</v>
      </c>
      <c r="P25" s="197">
        <f t="shared" si="3"/>
        <v>3</v>
      </c>
      <c r="Q25" s="197">
        <f t="shared" si="4"/>
        <v>0.15000000000000002</v>
      </c>
      <c r="R25" s="104">
        <f t="shared" si="5"/>
        <v>0.20</v>
      </c>
      <c r="S25" s="104">
        <f t="shared" si="6"/>
        <v>0.30</v>
      </c>
      <c r="T25" s="104">
        <f t="shared" si="7"/>
        <v>0.20</v>
      </c>
      <c r="U25" s="104">
        <f t="shared" si="8"/>
        <v>0.05</v>
      </c>
      <c r="V25" s="104">
        <f t="shared" si="9"/>
        <v>0.15</v>
      </c>
      <c r="W25" s="26">
        <f t="shared" si="10"/>
        <v>8</v>
      </c>
      <c r="X25" s="194">
        <f t="shared" si="11"/>
        <v>1.60</v>
      </c>
      <c r="Y25" s="114">
        <v>4</v>
      </c>
      <c r="Z25" s="108">
        <f t="shared" si="12"/>
        <v>3.20</v>
      </c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09"/>
    </row>
    <row r="26" spans="1:44" s="107" customFormat="1" ht="20.25">
      <c r="A26" s="191">
        <v>20</v>
      </c>
      <c r="B26" s="125">
        <v>439543</v>
      </c>
      <c r="C26" s="126" t="s">
        <v>170</v>
      </c>
      <c r="D26" s="111">
        <v>9</v>
      </c>
      <c r="E26" s="111">
        <v>12</v>
      </c>
      <c r="F26" s="112">
        <v>11</v>
      </c>
      <c r="G26" s="196">
        <v>8</v>
      </c>
      <c r="H26" s="196">
        <v>9</v>
      </c>
      <c r="I26" s="196">
        <f t="shared" si="1"/>
        <v>49</v>
      </c>
      <c r="J26" s="196">
        <f t="shared" si="2"/>
        <v>7.35</v>
      </c>
      <c r="K26" s="197">
        <v>3</v>
      </c>
      <c r="L26" s="197">
        <v>2</v>
      </c>
      <c r="M26" s="197">
        <v>3</v>
      </c>
      <c r="N26" s="197">
        <v>2</v>
      </c>
      <c r="O26" s="197">
        <v>3</v>
      </c>
      <c r="P26" s="197">
        <f t="shared" si="3"/>
        <v>13</v>
      </c>
      <c r="Q26" s="197">
        <f t="shared" si="4"/>
        <v>0.65</v>
      </c>
      <c r="R26" s="104">
        <f t="shared" si="5"/>
        <v>1.50</v>
      </c>
      <c r="S26" s="104">
        <f t="shared" si="6"/>
        <v>1.90</v>
      </c>
      <c r="T26" s="104">
        <f t="shared" si="7"/>
        <v>1.7999999999999998</v>
      </c>
      <c r="U26" s="104">
        <f t="shared" si="8"/>
        <v>1.30</v>
      </c>
      <c r="V26" s="104">
        <f t="shared" si="9"/>
        <v>1.50</v>
      </c>
      <c r="W26" s="26">
        <f t="shared" si="10"/>
        <v>62</v>
      </c>
      <c r="X26" s="194">
        <f t="shared" si="11"/>
        <v>12.40</v>
      </c>
      <c r="Y26" s="114">
        <v>46</v>
      </c>
      <c r="Z26" s="108">
        <f t="shared" si="12"/>
        <v>36.800000000000004</v>
      </c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09"/>
    </row>
    <row r="27" spans="1:44" s="107" customFormat="1" ht="20.25">
      <c r="A27" s="191">
        <v>21</v>
      </c>
      <c r="B27" s="125">
        <v>439545</v>
      </c>
      <c r="C27" s="126" t="s">
        <v>171</v>
      </c>
      <c r="D27" s="111">
        <v>14</v>
      </c>
      <c r="E27" s="111">
        <v>11</v>
      </c>
      <c r="F27" s="112">
        <v>10</v>
      </c>
      <c r="G27" s="196">
        <v>9</v>
      </c>
      <c r="H27" s="196">
        <v>8</v>
      </c>
      <c r="I27" s="196">
        <f t="shared" si="1"/>
        <v>52</v>
      </c>
      <c r="J27" s="196">
        <f t="shared" si="2"/>
        <v>7.80</v>
      </c>
      <c r="K27" s="197">
        <v>2</v>
      </c>
      <c r="L27" s="197">
        <v>1</v>
      </c>
      <c r="M27" s="197">
        <v>2</v>
      </c>
      <c r="N27" s="197">
        <v>1</v>
      </c>
      <c r="O27" s="197">
        <v>2</v>
      </c>
      <c r="P27" s="197">
        <f t="shared" si="3"/>
        <v>8</v>
      </c>
      <c r="Q27" s="197">
        <f t="shared" si="4"/>
        <v>0.40</v>
      </c>
      <c r="R27" s="104">
        <f t="shared" si="5"/>
        <v>2.2000000000000002</v>
      </c>
      <c r="S27" s="104">
        <f t="shared" si="6"/>
        <v>1.70</v>
      </c>
      <c r="T27" s="104">
        <f t="shared" si="7"/>
        <v>1.60</v>
      </c>
      <c r="U27" s="104">
        <f t="shared" si="8"/>
        <v>1.40</v>
      </c>
      <c r="V27" s="104">
        <f t="shared" si="9"/>
        <v>1.30</v>
      </c>
      <c r="W27" s="26">
        <f t="shared" si="10"/>
        <v>60</v>
      </c>
      <c r="X27" s="194">
        <f t="shared" si="11"/>
        <v>12</v>
      </c>
      <c r="Y27" s="114">
        <v>42</v>
      </c>
      <c r="Z27" s="108">
        <f t="shared" si="12"/>
        <v>33.60</v>
      </c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09"/>
    </row>
    <row r="28" spans="1:44" s="107" customFormat="1" ht="20.25">
      <c r="A28" s="191">
        <v>22</v>
      </c>
      <c r="B28" s="125">
        <v>439546</v>
      </c>
      <c r="C28" s="126" t="s">
        <v>172</v>
      </c>
      <c r="D28" s="111">
        <v>1</v>
      </c>
      <c r="E28" s="111">
        <v>2</v>
      </c>
      <c r="F28" s="112">
        <v>1</v>
      </c>
      <c r="G28" s="196">
        <v>0</v>
      </c>
      <c r="H28" s="196">
        <v>1</v>
      </c>
      <c r="I28" s="196">
        <f t="shared" si="1"/>
        <v>5</v>
      </c>
      <c r="J28" s="196">
        <f t="shared" si="2"/>
        <v>0.75</v>
      </c>
      <c r="K28" s="197"/>
      <c r="L28" s="197"/>
      <c r="M28" s="197"/>
      <c r="N28" s="197"/>
      <c r="O28" s="197"/>
      <c r="P28" s="197"/>
      <c r="Q28" s="197"/>
      <c r="R28" s="104">
        <f t="shared" si="5"/>
        <v>0.15</v>
      </c>
      <c r="S28" s="104">
        <f t="shared" si="6"/>
        <v>0.30</v>
      </c>
      <c r="T28" s="104">
        <f t="shared" si="7"/>
        <v>0.15</v>
      </c>
      <c r="U28" s="104">
        <f t="shared" si="8"/>
        <v>0</v>
      </c>
      <c r="V28" s="104">
        <f t="shared" si="9"/>
        <v>0.15</v>
      </c>
      <c r="W28" s="26">
        <f t="shared" si="10"/>
        <v>5</v>
      </c>
      <c r="X28" s="194">
        <f t="shared" si="11"/>
        <v>1</v>
      </c>
      <c r="Y28" s="114" t="s">
        <v>147</v>
      </c>
      <c r="Z28" s="108" t="e">
        <f t="shared" si="12"/>
        <v>#VALUE!</v>
      </c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09"/>
    </row>
    <row r="29" spans="1:44" s="107" customFormat="1" ht="20.25">
      <c r="A29" s="191">
        <v>23</v>
      </c>
      <c r="B29" s="125">
        <v>439548</v>
      </c>
      <c r="C29" s="126" t="s">
        <v>173</v>
      </c>
      <c r="D29" s="111">
        <v>7</v>
      </c>
      <c r="E29" s="111">
        <v>6</v>
      </c>
      <c r="F29" s="112">
        <v>6</v>
      </c>
      <c r="G29" s="196">
        <v>8</v>
      </c>
      <c r="H29" s="196">
        <v>9</v>
      </c>
      <c r="I29" s="196">
        <f t="shared" si="1"/>
        <v>36</v>
      </c>
      <c r="J29" s="196">
        <f t="shared" si="2"/>
        <v>5.40</v>
      </c>
      <c r="K29" s="197">
        <v>1</v>
      </c>
      <c r="L29" s="197">
        <v>2</v>
      </c>
      <c r="M29" s="197">
        <v>1</v>
      </c>
      <c r="N29" s="197">
        <v>1.50</v>
      </c>
      <c r="O29" s="197">
        <v>1</v>
      </c>
      <c r="P29" s="197">
        <f t="shared" si="3"/>
        <v>6.50</v>
      </c>
      <c r="Q29" s="197">
        <f t="shared" si="4"/>
        <v>0.325</v>
      </c>
      <c r="R29" s="104">
        <f t="shared" si="5"/>
        <v>1.1000000000000001</v>
      </c>
      <c r="S29" s="104">
        <f t="shared" si="6"/>
        <v>0.99999999999999989</v>
      </c>
      <c r="T29" s="104">
        <f t="shared" si="7"/>
        <v>0.95</v>
      </c>
      <c r="U29" s="104">
        <f t="shared" si="8"/>
        <v>1.2749999999999999</v>
      </c>
      <c r="V29" s="104">
        <f t="shared" si="9"/>
        <v>1.40</v>
      </c>
      <c r="W29" s="26">
        <f t="shared" si="10"/>
        <v>42.50</v>
      </c>
      <c r="X29" s="194">
        <f t="shared" si="11"/>
        <v>8.50</v>
      </c>
      <c r="Y29" s="114">
        <v>23</v>
      </c>
      <c r="Z29" s="108">
        <f t="shared" si="12"/>
        <v>18.400000000000002</v>
      </c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09"/>
    </row>
    <row r="30" spans="1:44" s="107" customFormat="1" ht="20.25">
      <c r="A30" s="191">
        <v>24</v>
      </c>
      <c r="B30" s="125">
        <v>439549</v>
      </c>
      <c r="C30" s="126" t="s">
        <v>174</v>
      </c>
      <c r="D30" s="111">
        <v>2</v>
      </c>
      <c r="E30" s="111">
        <v>3</v>
      </c>
      <c r="F30" s="112">
        <v>4</v>
      </c>
      <c r="G30" s="196">
        <v>2</v>
      </c>
      <c r="H30" s="196">
        <v>3</v>
      </c>
      <c r="I30" s="196">
        <f t="shared" si="1"/>
        <v>14</v>
      </c>
      <c r="J30" s="196">
        <f t="shared" si="2"/>
        <v>2.10</v>
      </c>
      <c r="K30" s="197">
        <v>1</v>
      </c>
      <c r="L30" s="197">
        <v>2</v>
      </c>
      <c r="M30" s="197">
        <v>1.50</v>
      </c>
      <c r="N30" s="197">
        <v>1.50</v>
      </c>
      <c r="O30" s="197">
        <v>0.50</v>
      </c>
      <c r="P30" s="197">
        <f t="shared" si="3"/>
        <v>6.50</v>
      </c>
      <c r="Q30" s="197">
        <f t="shared" si="4"/>
        <v>0.325</v>
      </c>
      <c r="R30" s="104">
        <f t="shared" si="5"/>
        <v>0.35</v>
      </c>
      <c r="S30" s="104">
        <f t="shared" si="6"/>
        <v>0.54999999999999993</v>
      </c>
      <c r="T30" s="104">
        <f t="shared" si="7"/>
        <v>0.675</v>
      </c>
      <c r="U30" s="104">
        <f t="shared" si="8"/>
        <v>0.375</v>
      </c>
      <c r="V30" s="104">
        <f t="shared" si="9"/>
        <v>0.475</v>
      </c>
      <c r="W30" s="26">
        <f t="shared" si="10"/>
        <v>20.50</v>
      </c>
      <c r="X30" s="194">
        <f t="shared" si="11"/>
        <v>4.1000000000000005</v>
      </c>
      <c r="Y30" s="114">
        <v>7</v>
      </c>
      <c r="Z30" s="108">
        <f t="shared" si="12"/>
        <v>5.60</v>
      </c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09"/>
    </row>
    <row r="31" spans="1:44" s="107" customFormat="1" ht="20.25">
      <c r="A31" s="191">
        <v>25</v>
      </c>
      <c r="B31" s="125">
        <v>439551</v>
      </c>
      <c r="C31" s="126" t="s">
        <v>175</v>
      </c>
      <c r="D31" s="111">
        <v>5</v>
      </c>
      <c r="E31" s="111">
        <v>6</v>
      </c>
      <c r="F31" s="112">
        <v>7</v>
      </c>
      <c r="G31" s="196">
        <v>8</v>
      </c>
      <c r="H31" s="196">
        <v>6</v>
      </c>
      <c r="I31" s="196">
        <f t="shared" si="1"/>
        <v>32</v>
      </c>
      <c r="J31" s="196">
        <f t="shared" si="2"/>
        <v>4.80</v>
      </c>
      <c r="K31" s="197">
        <v>1</v>
      </c>
      <c r="L31" s="197">
        <v>1.50</v>
      </c>
      <c r="M31" s="197">
        <v>2.50</v>
      </c>
      <c r="N31" s="197">
        <v>1</v>
      </c>
      <c r="O31" s="197">
        <v>1.50</v>
      </c>
      <c r="P31" s="197">
        <f t="shared" si="3"/>
        <v>7.50</v>
      </c>
      <c r="Q31" s="197">
        <f t="shared" si="4"/>
        <v>0.375</v>
      </c>
      <c r="R31" s="104">
        <f t="shared" si="5"/>
        <v>0.80</v>
      </c>
      <c r="S31" s="104">
        <f t="shared" si="6"/>
        <v>0.97499999999999987</v>
      </c>
      <c r="T31" s="104">
        <f t="shared" si="7"/>
        <v>1.175</v>
      </c>
      <c r="U31" s="104">
        <f t="shared" si="8"/>
        <v>1.25</v>
      </c>
      <c r="V31" s="104">
        <f t="shared" si="9"/>
        <v>0.97499999999999987</v>
      </c>
      <c r="W31" s="26">
        <f t="shared" si="10"/>
        <v>39.50</v>
      </c>
      <c r="X31" s="194">
        <f t="shared" si="11"/>
        <v>7.90</v>
      </c>
      <c r="Y31" s="114">
        <v>25</v>
      </c>
      <c r="Z31" s="108">
        <f t="shared" si="12"/>
        <v>20</v>
      </c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09"/>
    </row>
    <row r="32" spans="1:44" s="107" customFormat="1" ht="20.25">
      <c r="A32" s="191">
        <v>26</v>
      </c>
      <c r="B32" s="125">
        <v>439552</v>
      </c>
      <c r="C32" s="126" t="s">
        <v>176</v>
      </c>
      <c r="D32" s="111">
        <v>9</v>
      </c>
      <c r="E32" s="111">
        <v>11</v>
      </c>
      <c r="F32" s="112">
        <v>12</v>
      </c>
      <c r="G32" s="196">
        <v>9</v>
      </c>
      <c r="H32" s="196">
        <v>11</v>
      </c>
      <c r="I32" s="196">
        <f t="shared" si="1"/>
        <v>52</v>
      </c>
      <c r="J32" s="196">
        <f t="shared" si="2"/>
        <v>7.80</v>
      </c>
      <c r="K32" s="197">
        <v>3</v>
      </c>
      <c r="L32" s="197">
        <v>2</v>
      </c>
      <c r="M32" s="197">
        <v>4</v>
      </c>
      <c r="N32" s="197">
        <v>3</v>
      </c>
      <c r="O32" s="197">
        <v>5</v>
      </c>
      <c r="P32" s="197">
        <f t="shared" si="3"/>
        <v>17</v>
      </c>
      <c r="Q32" s="197">
        <f t="shared" si="4"/>
        <v>0.85000000000000009</v>
      </c>
      <c r="R32" s="104">
        <f t="shared" si="5"/>
        <v>1.50</v>
      </c>
      <c r="S32" s="104">
        <f t="shared" si="6"/>
        <v>1.75</v>
      </c>
      <c r="T32" s="104">
        <f t="shared" si="7"/>
        <v>1.9999999999999998</v>
      </c>
      <c r="U32" s="104">
        <f t="shared" si="8"/>
        <v>1.50</v>
      </c>
      <c r="V32" s="104">
        <f t="shared" si="9"/>
        <v>1.90</v>
      </c>
      <c r="W32" s="26">
        <f t="shared" si="10"/>
        <v>69</v>
      </c>
      <c r="X32" s="194">
        <f t="shared" si="11"/>
        <v>13.80</v>
      </c>
      <c r="Y32" s="114">
        <v>50</v>
      </c>
      <c r="Z32" s="108">
        <f t="shared" si="12"/>
        <v>40</v>
      </c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09"/>
    </row>
    <row r="33" spans="1:44" s="107" customFormat="1" ht="20.25">
      <c r="A33" s="191">
        <v>27</v>
      </c>
      <c r="B33" s="125">
        <v>439553</v>
      </c>
      <c r="C33" s="126" t="s">
        <v>177</v>
      </c>
      <c r="D33" s="111"/>
      <c r="E33" s="111"/>
      <c r="F33" s="112"/>
      <c r="G33" s="196"/>
      <c r="H33" s="196"/>
      <c r="I33" s="196"/>
      <c r="J33" s="196"/>
      <c r="K33" s="197"/>
      <c r="L33" s="197"/>
      <c r="M33" s="197"/>
      <c r="N33" s="197"/>
      <c r="O33" s="197"/>
      <c r="P33" s="197"/>
      <c r="Q33" s="197"/>
      <c r="R33" s="104"/>
      <c r="S33" s="104"/>
      <c r="T33" s="104"/>
      <c r="U33" s="104"/>
      <c r="V33" s="104"/>
      <c r="W33" s="26">
        <f t="shared" si="10"/>
        <v>0</v>
      </c>
      <c r="X33" s="194">
        <f t="shared" si="11"/>
        <v>0</v>
      </c>
      <c r="Y33" s="114" t="s">
        <v>147</v>
      </c>
      <c r="Z33" s="108" t="e">
        <f t="shared" si="12"/>
        <v>#VALUE!</v>
      </c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09"/>
    </row>
    <row r="34" spans="1:44" s="107" customFormat="1" ht="20.25">
      <c r="A34" s="191">
        <v>28</v>
      </c>
      <c r="B34" s="125">
        <v>439554</v>
      </c>
      <c r="C34" s="126" t="s">
        <v>178</v>
      </c>
      <c r="D34" s="111">
        <v>9</v>
      </c>
      <c r="E34" s="111">
        <v>8</v>
      </c>
      <c r="F34" s="112">
        <v>3</v>
      </c>
      <c r="G34" s="196">
        <v>8</v>
      </c>
      <c r="H34" s="196">
        <v>9</v>
      </c>
      <c r="I34" s="196">
        <f t="shared" si="1"/>
        <v>37</v>
      </c>
      <c r="J34" s="196">
        <f t="shared" si="2"/>
        <v>5.55</v>
      </c>
      <c r="K34" s="197">
        <v>1.50</v>
      </c>
      <c r="L34" s="197">
        <v>0.50</v>
      </c>
      <c r="M34" s="197">
        <v>2.50</v>
      </c>
      <c r="N34" s="197">
        <v>0.50</v>
      </c>
      <c r="O34" s="197">
        <v>0.50</v>
      </c>
      <c r="P34" s="197">
        <f t="shared" si="3"/>
        <v>5.50</v>
      </c>
      <c r="Q34" s="197">
        <f t="shared" si="4"/>
        <v>0.27500000000000002</v>
      </c>
      <c r="R34" s="104">
        <f t="shared" si="5"/>
        <v>1.4249999999999998</v>
      </c>
      <c r="S34" s="104">
        <f t="shared" si="6"/>
        <v>1.2249999999999999</v>
      </c>
      <c r="T34" s="104">
        <f t="shared" si="7"/>
        <v>0.57499999999999996</v>
      </c>
      <c r="U34" s="104">
        <f t="shared" si="8"/>
        <v>1.2249999999999999</v>
      </c>
      <c r="V34" s="104">
        <f t="shared" si="9"/>
        <v>1.3749999999999998</v>
      </c>
      <c r="W34" s="26">
        <f t="shared" si="10"/>
        <v>42.50</v>
      </c>
      <c r="X34" s="194">
        <f t="shared" si="11"/>
        <v>8.50</v>
      </c>
      <c r="Y34" s="114">
        <v>22</v>
      </c>
      <c r="Z34" s="108">
        <f t="shared" si="12"/>
        <v>17.60</v>
      </c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09"/>
    </row>
    <row r="35" spans="1:44" s="107" customFormat="1" ht="20.25">
      <c r="A35" s="191">
        <v>29</v>
      </c>
      <c r="B35" s="125">
        <v>439561</v>
      </c>
      <c r="C35" s="126" t="s">
        <v>179</v>
      </c>
      <c r="D35" s="111">
        <v>9</v>
      </c>
      <c r="E35" s="111">
        <v>8</v>
      </c>
      <c r="F35" s="112">
        <v>7</v>
      </c>
      <c r="G35" s="196">
        <v>9</v>
      </c>
      <c r="H35" s="196">
        <v>8</v>
      </c>
      <c r="I35" s="196">
        <f t="shared" si="1"/>
        <v>41</v>
      </c>
      <c r="J35" s="196">
        <f t="shared" si="2"/>
        <v>6.15</v>
      </c>
      <c r="K35" s="197">
        <v>0.50</v>
      </c>
      <c r="L35" s="197">
        <v>1.50</v>
      </c>
      <c r="M35" s="197">
        <v>0.50</v>
      </c>
      <c r="N35" s="197">
        <v>1.50</v>
      </c>
      <c r="O35" s="197">
        <v>0.50</v>
      </c>
      <c r="P35" s="197">
        <f t="shared" si="3"/>
        <v>4.50</v>
      </c>
      <c r="Q35" s="197">
        <f t="shared" si="4"/>
        <v>0.225</v>
      </c>
      <c r="R35" s="104">
        <f t="shared" si="5"/>
        <v>1.3749999999999998</v>
      </c>
      <c r="S35" s="104">
        <f t="shared" si="6"/>
        <v>1.2749999999999999</v>
      </c>
      <c r="T35" s="104">
        <f t="shared" si="7"/>
        <v>1.075</v>
      </c>
      <c r="U35" s="104">
        <f t="shared" si="8"/>
        <v>1.4249999999999998</v>
      </c>
      <c r="V35" s="104">
        <f t="shared" si="9"/>
        <v>1.2249999999999999</v>
      </c>
      <c r="W35" s="26">
        <f t="shared" si="10"/>
        <v>45.50</v>
      </c>
      <c r="X35" s="194">
        <f t="shared" si="11"/>
        <v>9.10</v>
      </c>
      <c r="Y35" s="114">
        <v>35</v>
      </c>
      <c r="Z35" s="108">
        <f t="shared" si="12"/>
        <v>28</v>
      </c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09"/>
    </row>
    <row r="36" spans="1:44" s="107" customFormat="1" ht="20.25">
      <c r="A36" s="191">
        <v>30</v>
      </c>
      <c r="B36" s="125">
        <v>439569</v>
      </c>
      <c r="C36" s="126" t="s">
        <v>114</v>
      </c>
      <c r="D36" s="111">
        <v>9</v>
      </c>
      <c r="E36" s="111">
        <v>8</v>
      </c>
      <c r="F36" s="112">
        <v>7</v>
      </c>
      <c r="G36" s="196">
        <v>9</v>
      </c>
      <c r="H36" s="196">
        <v>11</v>
      </c>
      <c r="I36" s="196">
        <f t="shared" si="1"/>
        <v>44</v>
      </c>
      <c r="J36" s="196">
        <f t="shared" si="2"/>
        <v>6.60</v>
      </c>
      <c r="K36" s="197">
        <v>3</v>
      </c>
      <c r="L36" s="197">
        <v>4</v>
      </c>
      <c r="M36" s="197">
        <v>1</v>
      </c>
      <c r="N36" s="197">
        <v>4</v>
      </c>
      <c r="O36" s="197">
        <v>2</v>
      </c>
      <c r="P36" s="197">
        <f t="shared" si="3"/>
        <v>14</v>
      </c>
      <c r="Q36" s="197">
        <f t="shared" si="4"/>
        <v>0.70</v>
      </c>
      <c r="R36" s="104">
        <f t="shared" si="5"/>
        <v>1.50</v>
      </c>
      <c r="S36" s="104">
        <f t="shared" si="6"/>
        <v>1.40</v>
      </c>
      <c r="T36" s="104">
        <f t="shared" si="7"/>
        <v>1.1000000000000001</v>
      </c>
      <c r="U36" s="104">
        <f t="shared" si="8"/>
        <v>1.5499999999999998</v>
      </c>
      <c r="V36" s="104">
        <f t="shared" si="9"/>
        <v>1.75</v>
      </c>
      <c r="W36" s="26">
        <f t="shared" si="10"/>
        <v>58</v>
      </c>
      <c r="X36" s="194">
        <f t="shared" si="11"/>
        <v>11.60</v>
      </c>
      <c r="Y36" s="114">
        <v>43</v>
      </c>
      <c r="Z36" s="108">
        <f t="shared" si="12"/>
        <v>34.40</v>
      </c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09"/>
    </row>
    <row r="37" spans="1:44" s="107" customFormat="1" ht="20.25">
      <c r="A37" s="191">
        <v>31</v>
      </c>
      <c r="B37" s="125">
        <v>439577</v>
      </c>
      <c r="C37" s="126" t="s">
        <v>180</v>
      </c>
      <c r="D37" s="111">
        <v>5</v>
      </c>
      <c r="E37" s="111">
        <v>5</v>
      </c>
      <c r="F37" s="112">
        <v>4</v>
      </c>
      <c r="G37" s="196">
        <v>5</v>
      </c>
      <c r="H37" s="196">
        <v>4</v>
      </c>
      <c r="I37" s="196">
        <f t="shared" si="1"/>
        <v>23</v>
      </c>
      <c r="J37" s="196">
        <f t="shared" si="2"/>
        <v>3.4499999999999997</v>
      </c>
      <c r="K37" s="197">
        <v>1</v>
      </c>
      <c r="L37" s="197">
        <v>2</v>
      </c>
      <c r="M37" s="197">
        <v>1.50</v>
      </c>
      <c r="N37" s="197">
        <v>1</v>
      </c>
      <c r="O37" s="197">
        <v>0.50</v>
      </c>
      <c r="P37" s="197">
        <f t="shared" si="3"/>
        <v>6</v>
      </c>
      <c r="Q37" s="197">
        <f t="shared" si="4"/>
        <v>0.30000000000000004</v>
      </c>
      <c r="R37" s="104">
        <f t="shared" si="5"/>
        <v>0.80</v>
      </c>
      <c r="S37" s="104">
        <f t="shared" si="6"/>
        <v>0.85</v>
      </c>
      <c r="T37" s="104">
        <f t="shared" si="7"/>
        <v>0.675</v>
      </c>
      <c r="U37" s="104">
        <f t="shared" si="8"/>
        <v>0.80</v>
      </c>
      <c r="V37" s="104">
        <f t="shared" si="9"/>
        <v>0.625</v>
      </c>
      <c r="W37" s="26">
        <f t="shared" si="10"/>
        <v>29</v>
      </c>
      <c r="X37" s="194">
        <f t="shared" si="11"/>
        <v>5.8000000000000007</v>
      </c>
      <c r="Y37" s="114">
        <v>20</v>
      </c>
      <c r="Z37" s="108">
        <f t="shared" si="12"/>
        <v>16</v>
      </c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09"/>
    </row>
    <row r="38" spans="1:44" s="107" customFormat="1" ht="20.25">
      <c r="A38" s="191">
        <v>32</v>
      </c>
      <c r="B38" s="125">
        <v>439585</v>
      </c>
      <c r="C38" s="126" t="s">
        <v>181</v>
      </c>
      <c r="D38" s="111">
        <v>7</v>
      </c>
      <c r="E38" s="111">
        <v>8</v>
      </c>
      <c r="F38" s="112">
        <v>8</v>
      </c>
      <c r="G38" s="196">
        <v>7</v>
      </c>
      <c r="H38" s="196">
        <v>9</v>
      </c>
      <c r="I38" s="196">
        <f t="shared" si="1"/>
        <v>39</v>
      </c>
      <c r="J38" s="196">
        <f t="shared" si="2"/>
        <v>5.85</v>
      </c>
      <c r="K38" s="197">
        <v>0.50</v>
      </c>
      <c r="L38" s="197">
        <v>1.50</v>
      </c>
      <c r="M38" s="197">
        <v>0.50</v>
      </c>
      <c r="N38" s="197">
        <v>1</v>
      </c>
      <c r="O38" s="197">
        <v>2</v>
      </c>
      <c r="P38" s="197">
        <f t="shared" si="3"/>
        <v>5.50</v>
      </c>
      <c r="Q38" s="197">
        <f t="shared" si="4"/>
        <v>0.27500000000000002</v>
      </c>
      <c r="R38" s="104">
        <f t="shared" si="5"/>
        <v>1.075</v>
      </c>
      <c r="S38" s="104">
        <f t="shared" si="6"/>
        <v>1.2749999999999999</v>
      </c>
      <c r="T38" s="104">
        <f t="shared" si="7"/>
        <v>1.2249999999999999</v>
      </c>
      <c r="U38" s="104">
        <f t="shared" si="8"/>
        <v>1.1000000000000001</v>
      </c>
      <c r="V38" s="104">
        <f t="shared" si="9"/>
        <v>1.45</v>
      </c>
      <c r="W38" s="26">
        <f t="shared" si="10"/>
        <v>44.50</v>
      </c>
      <c r="X38" s="194">
        <f t="shared" si="11"/>
        <v>8.90</v>
      </c>
      <c r="Y38" s="114">
        <v>37</v>
      </c>
      <c r="Z38" s="108">
        <f t="shared" si="12"/>
        <v>29.60</v>
      </c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09"/>
    </row>
    <row r="39" spans="1:44" s="107" customFormat="1" ht="20.25">
      <c r="A39" s="191">
        <v>33</v>
      </c>
      <c r="B39" s="125">
        <v>439586</v>
      </c>
      <c r="C39" s="126" t="s">
        <v>182</v>
      </c>
      <c r="D39" s="111">
        <v>3</v>
      </c>
      <c r="E39" s="111">
        <v>4</v>
      </c>
      <c r="F39" s="112">
        <v>3</v>
      </c>
      <c r="G39" s="196">
        <v>4</v>
      </c>
      <c r="H39" s="196">
        <v>5</v>
      </c>
      <c r="I39" s="196">
        <f t="shared" si="1"/>
        <v>19</v>
      </c>
      <c r="J39" s="196">
        <f t="shared" si="2"/>
        <v>2.85</v>
      </c>
      <c r="K39" s="197">
        <v>0.50</v>
      </c>
      <c r="L39" s="197">
        <v>1</v>
      </c>
      <c r="M39" s="197">
        <v>0.50</v>
      </c>
      <c r="N39" s="197">
        <v>1</v>
      </c>
      <c r="O39" s="197">
        <v>0.50</v>
      </c>
      <c r="P39" s="197">
        <f t="shared" si="3"/>
        <v>3.50</v>
      </c>
      <c r="Q39" s="197">
        <f t="shared" si="4"/>
        <v>0.17500000000000002</v>
      </c>
      <c r="R39" s="104">
        <f t="shared" si="5"/>
        <v>0.475</v>
      </c>
      <c r="S39" s="104">
        <f t="shared" si="6"/>
        <v>0.65</v>
      </c>
      <c r="T39" s="104">
        <f t="shared" si="7"/>
        <v>0.475</v>
      </c>
      <c r="U39" s="104">
        <f t="shared" si="8"/>
        <v>0.65</v>
      </c>
      <c r="V39" s="104">
        <f t="shared" si="9"/>
        <v>0.775</v>
      </c>
      <c r="W39" s="26">
        <f t="shared" si="10"/>
        <v>22.50</v>
      </c>
      <c r="X39" s="194">
        <f t="shared" si="11"/>
        <v>4.50</v>
      </c>
      <c r="Y39" s="114">
        <v>13</v>
      </c>
      <c r="Z39" s="108">
        <f t="shared" si="12"/>
        <v>10.40</v>
      </c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09"/>
    </row>
    <row r="40" spans="1:44" s="107" customFormat="1" ht="20.25">
      <c r="A40" s="191">
        <v>34</v>
      </c>
      <c r="B40" s="125">
        <v>439588</v>
      </c>
      <c r="C40" s="126" t="s">
        <v>183</v>
      </c>
      <c r="D40" s="111">
        <v>8</v>
      </c>
      <c r="E40" s="111">
        <v>9</v>
      </c>
      <c r="F40" s="112">
        <v>12</v>
      </c>
      <c r="G40" s="196">
        <v>13</v>
      </c>
      <c r="H40" s="196">
        <v>9</v>
      </c>
      <c r="I40" s="196">
        <f t="shared" si="1"/>
        <v>51</v>
      </c>
      <c r="J40" s="196">
        <f t="shared" si="2"/>
        <v>7.65</v>
      </c>
      <c r="K40" s="197">
        <v>0.50</v>
      </c>
      <c r="L40" s="197">
        <v>2</v>
      </c>
      <c r="M40" s="197">
        <v>1.50</v>
      </c>
      <c r="N40" s="197">
        <v>0.50</v>
      </c>
      <c r="O40" s="197">
        <v>1.50</v>
      </c>
      <c r="P40" s="197">
        <f t="shared" si="3"/>
        <v>6</v>
      </c>
      <c r="Q40" s="197">
        <f t="shared" si="4"/>
        <v>0.30000000000000004</v>
      </c>
      <c r="R40" s="104">
        <f t="shared" si="5"/>
        <v>1.2249999999999999</v>
      </c>
      <c r="S40" s="104">
        <f t="shared" si="6"/>
        <v>1.45</v>
      </c>
      <c r="T40" s="104">
        <f t="shared" si="7"/>
        <v>1.8749999999999998</v>
      </c>
      <c r="U40" s="104">
        <f t="shared" si="8"/>
        <v>1.975</v>
      </c>
      <c r="V40" s="104">
        <f t="shared" si="9"/>
        <v>1.4249999999999998</v>
      </c>
      <c r="W40" s="26">
        <f t="shared" si="10"/>
        <v>57</v>
      </c>
      <c r="X40" s="194">
        <f t="shared" si="11"/>
        <v>11.40</v>
      </c>
      <c r="Y40" s="114">
        <v>40</v>
      </c>
      <c r="Z40" s="108">
        <f t="shared" si="12"/>
        <v>32</v>
      </c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09"/>
    </row>
    <row r="41" spans="1:44" s="107" customFormat="1" ht="20.25">
      <c r="A41" s="191">
        <v>35</v>
      </c>
      <c r="B41" s="125">
        <v>439592</v>
      </c>
      <c r="C41" s="126" t="s">
        <v>184</v>
      </c>
      <c r="D41" s="111">
        <v>9</v>
      </c>
      <c r="E41" s="111">
        <v>11</v>
      </c>
      <c r="F41" s="112">
        <v>12</v>
      </c>
      <c r="G41" s="196">
        <v>8</v>
      </c>
      <c r="H41" s="196">
        <v>9</v>
      </c>
      <c r="I41" s="196">
        <f t="shared" si="1"/>
        <v>49</v>
      </c>
      <c r="J41" s="196">
        <f t="shared" si="2"/>
        <v>7.35</v>
      </c>
      <c r="K41" s="197">
        <v>4</v>
      </c>
      <c r="L41" s="197">
        <v>2</v>
      </c>
      <c r="M41" s="197">
        <v>4</v>
      </c>
      <c r="N41" s="197">
        <v>3</v>
      </c>
      <c r="O41" s="197">
        <v>2</v>
      </c>
      <c r="P41" s="197">
        <f t="shared" si="3"/>
        <v>15</v>
      </c>
      <c r="Q41" s="197">
        <f t="shared" si="4"/>
        <v>0.75</v>
      </c>
      <c r="R41" s="104">
        <f t="shared" si="5"/>
        <v>1.5499999999999998</v>
      </c>
      <c r="S41" s="104">
        <f t="shared" si="6"/>
        <v>1.75</v>
      </c>
      <c r="T41" s="104">
        <f t="shared" si="7"/>
        <v>1.9999999999999998</v>
      </c>
      <c r="U41" s="104">
        <f t="shared" si="8"/>
        <v>1.35</v>
      </c>
      <c r="V41" s="104">
        <f t="shared" si="9"/>
        <v>1.45</v>
      </c>
      <c r="W41" s="26">
        <f t="shared" si="10"/>
        <v>64</v>
      </c>
      <c r="X41" s="194">
        <f t="shared" si="11"/>
        <v>12.80</v>
      </c>
      <c r="Y41" s="114">
        <v>42</v>
      </c>
      <c r="Z41" s="108">
        <f t="shared" si="12"/>
        <v>33.60</v>
      </c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09"/>
    </row>
    <row r="42" spans="1:44" s="107" customFormat="1" ht="20.25">
      <c r="A42" s="191">
        <v>36</v>
      </c>
      <c r="B42" s="125">
        <v>439594</v>
      </c>
      <c r="C42" s="126" t="s">
        <v>185</v>
      </c>
      <c r="D42" s="111">
        <v>10</v>
      </c>
      <c r="E42" s="111">
        <v>9</v>
      </c>
      <c r="F42" s="112">
        <v>13</v>
      </c>
      <c r="G42" s="196">
        <v>10</v>
      </c>
      <c r="H42" s="196">
        <v>9</v>
      </c>
      <c r="I42" s="196">
        <f t="shared" si="1"/>
        <v>51</v>
      </c>
      <c r="J42" s="196">
        <f t="shared" si="2"/>
        <v>7.65</v>
      </c>
      <c r="K42" s="197">
        <v>3</v>
      </c>
      <c r="L42" s="197">
        <v>4</v>
      </c>
      <c r="M42" s="197">
        <v>2</v>
      </c>
      <c r="N42" s="197">
        <v>3</v>
      </c>
      <c r="O42" s="197">
        <v>2</v>
      </c>
      <c r="P42" s="197">
        <f t="shared" si="3"/>
        <v>14</v>
      </c>
      <c r="Q42" s="197">
        <f t="shared" si="4"/>
        <v>0.70</v>
      </c>
      <c r="R42" s="104">
        <f t="shared" si="5"/>
        <v>1.65</v>
      </c>
      <c r="S42" s="104">
        <f t="shared" si="6"/>
        <v>1.5499999999999998</v>
      </c>
      <c r="T42" s="104">
        <f t="shared" si="7"/>
        <v>2.0499999999999998</v>
      </c>
      <c r="U42" s="104">
        <f t="shared" si="8"/>
        <v>1.65</v>
      </c>
      <c r="V42" s="104">
        <f t="shared" si="9"/>
        <v>1.45</v>
      </c>
      <c r="W42" s="26">
        <f t="shared" si="10"/>
        <v>65</v>
      </c>
      <c r="X42" s="194">
        <f t="shared" si="11"/>
        <v>13</v>
      </c>
      <c r="Y42" s="114">
        <v>46</v>
      </c>
      <c r="Z42" s="108">
        <f t="shared" si="12"/>
        <v>36.800000000000004</v>
      </c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09"/>
    </row>
    <row r="43" spans="1:44" s="107" customFormat="1" ht="20.25">
      <c r="A43" s="191">
        <v>37</v>
      </c>
      <c r="B43" s="125">
        <v>439601</v>
      </c>
      <c r="C43" s="126" t="s">
        <v>186</v>
      </c>
      <c r="D43" s="111">
        <v>4</v>
      </c>
      <c r="E43" s="111">
        <v>6</v>
      </c>
      <c r="F43" s="112">
        <v>4</v>
      </c>
      <c r="G43" s="196">
        <v>8</v>
      </c>
      <c r="H43" s="196">
        <v>7</v>
      </c>
      <c r="I43" s="196">
        <f t="shared" si="1"/>
        <v>29</v>
      </c>
      <c r="J43" s="196">
        <f t="shared" si="2"/>
        <v>4.3499999999999996</v>
      </c>
      <c r="K43" s="197">
        <v>2</v>
      </c>
      <c r="L43" s="197">
        <v>3</v>
      </c>
      <c r="M43" s="197">
        <v>3</v>
      </c>
      <c r="N43" s="197">
        <v>2</v>
      </c>
      <c r="O43" s="197">
        <v>3</v>
      </c>
      <c r="P43" s="197">
        <f t="shared" si="3"/>
        <v>13</v>
      </c>
      <c r="Q43" s="197">
        <f t="shared" si="4"/>
        <v>0.65</v>
      </c>
      <c r="R43" s="104">
        <f t="shared" si="5"/>
        <v>0.70</v>
      </c>
      <c r="S43" s="104">
        <f t="shared" si="6"/>
        <v>1.0499999999999998</v>
      </c>
      <c r="T43" s="104">
        <f t="shared" si="7"/>
        <v>0.75</v>
      </c>
      <c r="U43" s="104">
        <f t="shared" si="8"/>
        <v>1.30</v>
      </c>
      <c r="V43" s="104">
        <f t="shared" si="9"/>
        <v>1.2000000000000002</v>
      </c>
      <c r="W43" s="26">
        <f t="shared" si="10"/>
        <v>42</v>
      </c>
      <c r="X43" s="194">
        <f t="shared" si="11"/>
        <v>8.40</v>
      </c>
      <c r="Y43" s="114">
        <v>28</v>
      </c>
      <c r="Z43" s="108">
        <f t="shared" si="12"/>
        <v>22.40</v>
      </c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09"/>
    </row>
    <row r="44" spans="1:44" s="107" customFormat="1" ht="20.25">
      <c r="A44" s="191">
        <v>38</v>
      </c>
      <c r="B44" s="125">
        <v>439604</v>
      </c>
      <c r="C44" s="126" t="s">
        <v>187</v>
      </c>
      <c r="D44" s="111">
        <v>8</v>
      </c>
      <c r="E44" s="111">
        <v>9</v>
      </c>
      <c r="F44" s="112">
        <v>7</v>
      </c>
      <c r="G44" s="196">
        <v>8</v>
      </c>
      <c r="H44" s="196">
        <v>6</v>
      </c>
      <c r="I44" s="196">
        <f t="shared" si="1"/>
        <v>38</v>
      </c>
      <c r="J44" s="196">
        <f t="shared" si="2"/>
        <v>5.70</v>
      </c>
      <c r="K44" s="197">
        <v>1</v>
      </c>
      <c r="L44" s="197">
        <v>2</v>
      </c>
      <c r="M44" s="197">
        <v>1</v>
      </c>
      <c r="N44" s="197">
        <v>2</v>
      </c>
      <c r="O44" s="197">
        <v>1</v>
      </c>
      <c r="P44" s="197">
        <f t="shared" si="3"/>
        <v>7</v>
      </c>
      <c r="Q44" s="197">
        <f t="shared" si="4"/>
        <v>0.35</v>
      </c>
      <c r="R44" s="104">
        <f t="shared" si="5"/>
        <v>1.25</v>
      </c>
      <c r="S44" s="104">
        <f t="shared" si="6"/>
        <v>1.45</v>
      </c>
      <c r="T44" s="104">
        <f t="shared" si="7"/>
        <v>1.1000000000000001</v>
      </c>
      <c r="U44" s="104">
        <f t="shared" si="8"/>
        <v>1.30</v>
      </c>
      <c r="V44" s="104">
        <f t="shared" si="9"/>
        <v>0.95</v>
      </c>
      <c r="W44" s="26">
        <f t="shared" si="10"/>
        <v>45</v>
      </c>
      <c r="X44" s="194">
        <f t="shared" si="11"/>
        <v>9</v>
      </c>
      <c r="Y44" s="114">
        <v>36</v>
      </c>
      <c r="Z44" s="108">
        <f t="shared" si="12"/>
        <v>28.80</v>
      </c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09"/>
    </row>
    <row r="45" spans="1:44" s="107" customFormat="1" ht="20.25">
      <c r="A45" s="191">
        <v>39</v>
      </c>
      <c r="B45" s="125">
        <v>439606</v>
      </c>
      <c r="C45" s="126" t="s">
        <v>188</v>
      </c>
      <c r="D45" s="111">
        <v>12</v>
      </c>
      <c r="E45" s="111">
        <v>10</v>
      </c>
      <c r="F45" s="112">
        <v>9</v>
      </c>
      <c r="G45" s="196">
        <v>8</v>
      </c>
      <c r="H45" s="196">
        <v>10</v>
      </c>
      <c r="I45" s="196">
        <f t="shared" si="1"/>
        <v>49</v>
      </c>
      <c r="J45" s="196">
        <f t="shared" si="2"/>
        <v>7.35</v>
      </c>
      <c r="K45" s="197">
        <v>2</v>
      </c>
      <c r="L45" s="197">
        <v>3</v>
      </c>
      <c r="M45" s="197">
        <v>2</v>
      </c>
      <c r="N45" s="197">
        <v>3</v>
      </c>
      <c r="O45" s="197">
        <v>4</v>
      </c>
      <c r="P45" s="197">
        <f t="shared" si="3"/>
        <v>14</v>
      </c>
      <c r="Q45" s="197">
        <f t="shared" si="4"/>
        <v>0.70</v>
      </c>
      <c r="R45" s="104">
        <f t="shared" si="5"/>
        <v>1.90</v>
      </c>
      <c r="S45" s="104">
        <f t="shared" si="6"/>
        <v>1.65</v>
      </c>
      <c r="T45" s="104">
        <f t="shared" si="7"/>
        <v>1.45</v>
      </c>
      <c r="U45" s="104">
        <f t="shared" si="8"/>
        <v>1.35</v>
      </c>
      <c r="V45" s="104">
        <f t="shared" si="9"/>
        <v>1.70</v>
      </c>
      <c r="W45" s="26">
        <f t="shared" si="10"/>
        <v>63</v>
      </c>
      <c r="X45" s="194">
        <f t="shared" si="11"/>
        <v>12.60</v>
      </c>
      <c r="Y45" s="114">
        <v>48</v>
      </c>
      <c r="Z45" s="108">
        <f t="shared" si="12"/>
        <v>38.400000000000006</v>
      </c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09"/>
    </row>
    <row r="46" spans="1:44" s="107" customFormat="1" ht="20.25">
      <c r="A46" s="191">
        <v>40</v>
      </c>
      <c r="B46" s="125">
        <v>439609</v>
      </c>
      <c r="C46" s="126" t="s">
        <v>189</v>
      </c>
      <c r="D46" s="111">
        <v>11</v>
      </c>
      <c r="E46" s="111">
        <v>12</v>
      </c>
      <c r="F46" s="112">
        <v>8</v>
      </c>
      <c r="G46" s="196">
        <v>9</v>
      </c>
      <c r="H46" s="196">
        <v>10</v>
      </c>
      <c r="I46" s="196">
        <f t="shared" si="1"/>
        <v>50</v>
      </c>
      <c r="J46" s="196">
        <f t="shared" si="2"/>
        <v>7.50</v>
      </c>
      <c r="K46" s="197">
        <v>3</v>
      </c>
      <c r="L46" s="197">
        <v>1</v>
      </c>
      <c r="M46" s="197">
        <v>2</v>
      </c>
      <c r="N46" s="197">
        <v>4</v>
      </c>
      <c r="O46" s="197">
        <v>5</v>
      </c>
      <c r="P46" s="197">
        <f t="shared" si="3"/>
        <v>15</v>
      </c>
      <c r="Q46" s="197">
        <f t="shared" si="4"/>
        <v>0.75</v>
      </c>
      <c r="R46" s="104">
        <f t="shared" si="5"/>
        <v>1.7999999999999998</v>
      </c>
      <c r="S46" s="104">
        <f t="shared" si="6"/>
        <v>1.85</v>
      </c>
      <c r="T46" s="104">
        <f t="shared" si="7"/>
        <v>1.30</v>
      </c>
      <c r="U46" s="104">
        <f t="shared" si="8"/>
        <v>1.5499999999999998</v>
      </c>
      <c r="V46" s="104">
        <f t="shared" si="9"/>
        <v>1.75</v>
      </c>
      <c r="W46" s="26">
        <f t="shared" si="10"/>
        <v>65</v>
      </c>
      <c r="X46" s="194">
        <f t="shared" si="11"/>
        <v>13</v>
      </c>
      <c r="Y46" s="114">
        <v>48</v>
      </c>
      <c r="Z46" s="108">
        <f t="shared" si="12"/>
        <v>38.400000000000006</v>
      </c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09"/>
    </row>
    <row r="47" spans="1:44" s="107" customFormat="1" ht="20.25">
      <c r="A47" s="191">
        <v>41</v>
      </c>
      <c r="B47" s="125">
        <v>439610</v>
      </c>
      <c r="C47" s="126" t="s">
        <v>190</v>
      </c>
      <c r="D47" s="111">
        <v>12</v>
      </c>
      <c r="E47" s="111">
        <v>11</v>
      </c>
      <c r="F47" s="112">
        <v>12</v>
      </c>
      <c r="G47" s="196">
        <v>13</v>
      </c>
      <c r="H47" s="196">
        <v>14</v>
      </c>
      <c r="I47" s="196">
        <f t="shared" si="1"/>
        <v>62</v>
      </c>
      <c r="J47" s="196">
        <f t="shared" si="2"/>
        <v>9.2999999999999989</v>
      </c>
      <c r="K47" s="197">
        <v>4</v>
      </c>
      <c r="L47" s="197">
        <v>3</v>
      </c>
      <c r="M47" s="197">
        <v>4</v>
      </c>
      <c r="N47" s="197">
        <v>1</v>
      </c>
      <c r="O47" s="197">
        <v>3</v>
      </c>
      <c r="P47" s="197">
        <f t="shared" si="3"/>
        <v>15</v>
      </c>
      <c r="Q47" s="197">
        <f t="shared" si="4"/>
        <v>0.75</v>
      </c>
      <c r="R47" s="104">
        <f t="shared" si="5"/>
        <v>1.9999999999999998</v>
      </c>
      <c r="S47" s="104">
        <f t="shared" si="6"/>
        <v>1.7999999999999998</v>
      </c>
      <c r="T47" s="104">
        <f t="shared" si="7"/>
        <v>1.9999999999999998</v>
      </c>
      <c r="U47" s="104">
        <f t="shared" si="8"/>
        <v>2</v>
      </c>
      <c r="V47" s="104">
        <f t="shared" si="9"/>
        <v>2.25</v>
      </c>
      <c r="W47" s="26">
        <f t="shared" si="10"/>
        <v>77</v>
      </c>
      <c r="X47" s="194">
        <f t="shared" si="11"/>
        <v>15.40</v>
      </c>
      <c r="Y47" s="114">
        <v>63</v>
      </c>
      <c r="Z47" s="108">
        <f t="shared" si="12"/>
        <v>50.400000000000006</v>
      </c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09"/>
    </row>
    <row r="48" spans="1:44" s="107" customFormat="1" ht="20.25">
      <c r="A48" s="191">
        <v>42</v>
      </c>
      <c r="B48" s="125">
        <v>439614</v>
      </c>
      <c r="C48" s="126" t="s">
        <v>191</v>
      </c>
      <c r="D48" s="111">
        <v>2</v>
      </c>
      <c r="E48" s="111">
        <v>3</v>
      </c>
      <c r="F48" s="112">
        <v>1</v>
      </c>
      <c r="G48" s="196">
        <v>2</v>
      </c>
      <c r="H48" s="196">
        <v>3</v>
      </c>
      <c r="I48" s="196">
        <f t="shared" si="1"/>
        <v>11</v>
      </c>
      <c r="J48" s="196">
        <f t="shared" si="2"/>
        <v>1.65</v>
      </c>
      <c r="K48" s="197"/>
      <c r="L48" s="197"/>
      <c r="M48" s="197"/>
      <c r="N48" s="197"/>
      <c r="O48" s="197"/>
      <c r="P48" s="197"/>
      <c r="Q48" s="197"/>
      <c r="R48" s="104">
        <f t="shared" si="5"/>
        <v>0.30</v>
      </c>
      <c r="S48" s="104">
        <f t="shared" si="6"/>
        <v>0.44999999999999996</v>
      </c>
      <c r="T48" s="104">
        <f t="shared" si="7"/>
        <v>0.15</v>
      </c>
      <c r="U48" s="104">
        <f t="shared" si="8"/>
        <v>0.30</v>
      </c>
      <c r="V48" s="104">
        <f t="shared" si="9"/>
        <v>0.44999999999999996</v>
      </c>
      <c r="W48" s="26">
        <f t="shared" si="10"/>
        <v>11</v>
      </c>
      <c r="X48" s="194">
        <f t="shared" si="11"/>
        <v>2.2000000000000002</v>
      </c>
      <c r="Y48" s="114" t="s">
        <v>147</v>
      </c>
      <c r="Z48" s="108" t="e">
        <f t="shared" si="12"/>
        <v>#VALUE!</v>
      </c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09"/>
    </row>
    <row r="49" spans="1:44" s="107" customFormat="1" ht="20.25">
      <c r="A49" s="191">
        <v>43</v>
      </c>
      <c r="B49" s="125">
        <v>439617</v>
      </c>
      <c r="C49" s="126" t="s">
        <v>192</v>
      </c>
      <c r="D49" s="111">
        <v>10</v>
      </c>
      <c r="E49" s="111">
        <v>8</v>
      </c>
      <c r="F49" s="112">
        <v>12</v>
      </c>
      <c r="G49" s="196">
        <v>9</v>
      </c>
      <c r="H49" s="196">
        <v>8</v>
      </c>
      <c r="I49" s="196">
        <f t="shared" si="1"/>
        <v>47</v>
      </c>
      <c r="J49" s="196">
        <f t="shared" si="2"/>
        <v>7.05</v>
      </c>
      <c r="K49" s="197">
        <v>3</v>
      </c>
      <c r="L49" s="197">
        <v>2</v>
      </c>
      <c r="M49" s="197">
        <v>3</v>
      </c>
      <c r="N49" s="197">
        <v>2</v>
      </c>
      <c r="O49" s="197">
        <v>3</v>
      </c>
      <c r="P49" s="197">
        <f t="shared" si="3"/>
        <v>13</v>
      </c>
      <c r="Q49" s="197">
        <f t="shared" si="4"/>
        <v>0.65</v>
      </c>
      <c r="R49" s="104">
        <f t="shared" si="5"/>
        <v>1.65</v>
      </c>
      <c r="S49" s="104">
        <f t="shared" si="6"/>
        <v>1.30</v>
      </c>
      <c r="T49" s="104">
        <f t="shared" si="7"/>
        <v>1.9499999999999997</v>
      </c>
      <c r="U49" s="104">
        <f t="shared" si="8"/>
        <v>1.45</v>
      </c>
      <c r="V49" s="104">
        <f t="shared" si="9"/>
        <v>1.35</v>
      </c>
      <c r="W49" s="26">
        <f t="shared" si="10"/>
        <v>60</v>
      </c>
      <c r="X49" s="194">
        <f t="shared" si="11"/>
        <v>12</v>
      </c>
      <c r="Y49" s="114">
        <v>43</v>
      </c>
      <c r="Z49" s="108">
        <f t="shared" si="12"/>
        <v>34.40</v>
      </c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09"/>
    </row>
    <row r="50" spans="1:44" s="107" customFormat="1" ht="20.25">
      <c r="A50" s="191">
        <v>44</v>
      </c>
      <c r="B50" s="125">
        <v>439619</v>
      </c>
      <c r="C50" s="126" t="s">
        <v>193</v>
      </c>
      <c r="D50" s="111">
        <v>9</v>
      </c>
      <c r="E50" s="111">
        <v>8</v>
      </c>
      <c r="F50" s="112">
        <v>7</v>
      </c>
      <c r="G50" s="196">
        <v>9</v>
      </c>
      <c r="H50" s="196">
        <v>5</v>
      </c>
      <c r="I50" s="196">
        <f t="shared" si="1"/>
        <v>38</v>
      </c>
      <c r="J50" s="196">
        <f t="shared" si="2"/>
        <v>5.70</v>
      </c>
      <c r="K50" s="197">
        <v>3</v>
      </c>
      <c r="L50" s="197">
        <v>2</v>
      </c>
      <c r="M50" s="197">
        <v>3</v>
      </c>
      <c r="N50" s="197">
        <v>2</v>
      </c>
      <c r="O50" s="197">
        <v>3</v>
      </c>
      <c r="P50" s="197">
        <f t="shared" si="3"/>
        <v>13</v>
      </c>
      <c r="Q50" s="197">
        <f t="shared" si="4"/>
        <v>0.65</v>
      </c>
      <c r="R50" s="104">
        <f t="shared" si="5"/>
        <v>1.50</v>
      </c>
      <c r="S50" s="104">
        <f t="shared" si="6"/>
        <v>1.30</v>
      </c>
      <c r="T50" s="104">
        <f t="shared" si="7"/>
        <v>1.2000000000000002</v>
      </c>
      <c r="U50" s="104">
        <f t="shared" si="8"/>
        <v>1.45</v>
      </c>
      <c r="V50" s="104">
        <f t="shared" si="9"/>
        <v>0.90</v>
      </c>
      <c r="W50" s="26">
        <f t="shared" si="10"/>
        <v>51</v>
      </c>
      <c r="X50" s="194">
        <f t="shared" si="11"/>
        <v>10.200000000000001</v>
      </c>
      <c r="Y50" s="114">
        <v>36</v>
      </c>
      <c r="Z50" s="108">
        <f t="shared" si="12"/>
        <v>28.80</v>
      </c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09"/>
    </row>
    <row r="51" spans="1:44" s="107" customFormat="1" ht="20.25">
      <c r="A51" s="191">
        <v>45</v>
      </c>
      <c r="B51" s="125">
        <v>439622</v>
      </c>
      <c r="C51" s="126" t="s">
        <v>194</v>
      </c>
      <c r="D51" s="111">
        <v>9</v>
      </c>
      <c r="E51" s="111">
        <v>5</v>
      </c>
      <c r="F51" s="112">
        <v>6</v>
      </c>
      <c r="G51" s="196">
        <v>7</v>
      </c>
      <c r="H51" s="196">
        <v>9</v>
      </c>
      <c r="I51" s="196">
        <f t="shared" si="1"/>
        <v>36</v>
      </c>
      <c r="J51" s="196">
        <f t="shared" si="2"/>
        <v>5.40</v>
      </c>
      <c r="K51" s="197">
        <v>3</v>
      </c>
      <c r="L51" s="197">
        <v>2</v>
      </c>
      <c r="M51" s="197">
        <v>4</v>
      </c>
      <c r="N51" s="197">
        <v>3</v>
      </c>
      <c r="O51" s="197">
        <v>2</v>
      </c>
      <c r="P51" s="197">
        <f t="shared" si="3"/>
        <v>14</v>
      </c>
      <c r="Q51" s="197">
        <f t="shared" si="4"/>
        <v>0.70</v>
      </c>
      <c r="R51" s="104">
        <f t="shared" si="5"/>
        <v>1.50</v>
      </c>
      <c r="S51" s="104">
        <f t="shared" si="6"/>
        <v>0.85</v>
      </c>
      <c r="T51" s="104">
        <f t="shared" si="7"/>
        <v>1.0999999999999999</v>
      </c>
      <c r="U51" s="104">
        <f t="shared" si="8"/>
        <v>1.2000000000000002</v>
      </c>
      <c r="V51" s="104">
        <f t="shared" si="9"/>
        <v>1.45</v>
      </c>
      <c r="W51" s="26">
        <f t="shared" si="10"/>
        <v>50</v>
      </c>
      <c r="X51" s="194">
        <f t="shared" si="11"/>
        <v>10</v>
      </c>
      <c r="Y51" s="114">
        <v>37</v>
      </c>
      <c r="Z51" s="108">
        <f t="shared" si="12"/>
        <v>29.60</v>
      </c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09"/>
    </row>
    <row r="52" spans="1:44" s="107" customFormat="1" ht="20.25">
      <c r="A52" s="191">
        <v>46</v>
      </c>
      <c r="B52" s="125">
        <v>439624</v>
      </c>
      <c r="C52" s="126" t="s">
        <v>195</v>
      </c>
      <c r="D52" s="111">
        <v>12</v>
      </c>
      <c r="E52" s="111">
        <v>13</v>
      </c>
      <c r="F52" s="112">
        <v>12</v>
      </c>
      <c r="G52" s="196">
        <v>13</v>
      </c>
      <c r="H52" s="196">
        <v>15</v>
      </c>
      <c r="I52" s="196">
        <f t="shared" si="1"/>
        <v>65</v>
      </c>
      <c r="J52" s="196">
        <f t="shared" si="2"/>
        <v>9.75</v>
      </c>
      <c r="K52" s="197">
        <v>3</v>
      </c>
      <c r="L52" s="197">
        <v>4</v>
      </c>
      <c r="M52" s="197">
        <v>5</v>
      </c>
      <c r="N52" s="197">
        <v>3</v>
      </c>
      <c r="O52" s="197">
        <v>4</v>
      </c>
      <c r="P52" s="197">
        <f t="shared" si="3"/>
        <v>19</v>
      </c>
      <c r="Q52" s="197">
        <f t="shared" si="4"/>
        <v>0.95</v>
      </c>
      <c r="R52" s="104">
        <f t="shared" si="5"/>
        <v>1.9499999999999997</v>
      </c>
      <c r="S52" s="104">
        <f t="shared" si="6"/>
        <v>2.15</v>
      </c>
      <c r="T52" s="104">
        <f t="shared" si="7"/>
        <v>2.0499999999999998</v>
      </c>
      <c r="U52" s="104">
        <f t="shared" si="8"/>
        <v>2.10</v>
      </c>
      <c r="V52" s="104">
        <f t="shared" si="9"/>
        <v>2.4500000000000002</v>
      </c>
      <c r="W52" s="26">
        <f t="shared" si="10"/>
        <v>84</v>
      </c>
      <c r="X52" s="194">
        <f t="shared" si="11"/>
        <v>16.80</v>
      </c>
      <c r="Y52" s="114">
        <v>65</v>
      </c>
      <c r="Z52" s="108">
        <f t="shared" si="12"/>
        <v>52</v>
      </c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09"/>
    </row>
    <row r="53" spans="1:44" s="107" customFormat="1" ht="20.25">
      <c r="A53" s="191">
        <v>47</v>
      </c>
      <c r="B53" s="125">
        <v>439627</v>
      </c>
      <c r="C53" s="126" t="s">
        <v>196</v>
      </c>
      <c r="D53" s="111">
        <v>13</v>
      </c>
      <c r="E53" s="111">
        <v>12</v>
      </c>
      <c r="F53" s="112">
        <v>10</v>
      </c>
      <c r="G53" s="196">
        <v>11</v>
      </c>
      <c r="H53" s="196">
        <v>15</v>
      </c>
      <c r="I53" s="196">
        <f t="shared" si="1"/>
        <v>61</v>
      </c>
      <c r="J53" s="196">
        <f t="shared" si="2"/>
        <v>9.15</v>
      </c>
      <c r="K53" s="197">
        <v>3</v>
      </c>
      <c r="L53" s="197">
        <v>5</v>
      </c>
      <c r="M53" s="197">
        <v>4</v>
      </c>
      <c r="N53" s="197">
        <v>3</v>
      </c>
      <c r="O53" s="197">
        <v>2</v>
      </c>
      <c r="P53" s="197">
        <f t="shared" si="3"/>
        <v>17</v>
      </c>
      <c r="Q53" s="197">
        <f t="shared" si="4"/>
        <v>0.85000000000000009</v>
      </c>
      <c r="R53" s="104">
        <f t="shared" si="5"/>
        <v>2.10</v>
      </c>
      <c r="S53" s="104">
        <f t="shared" si="6"/>
        <v>2.0499999999999998</v>
      </c>
      <c r="T53" s="104">
        <f t="shared" si="7"/>
        <v>1.70</v>
      </c>
      <c r="U53" s="104">
        <f t="shared" si="8"/>
        <v>1.7999999999999998</v>
      </c>
      <c r="V53" s="104">
        <f t="shared" si="9"/>
        <v>2.35</v>
      </c>
      <c r="W53" s="26">
        <f t="shared" si="10"/>
        <v>78</v>
      </c>
      <c r="X53" s="194">
        <f t="shared" si="11"/>
        <v>15.60</v>
      </c>
      <c r="Y53" s="114">
        <v>61</v>
      </c>
      <c r="Z53" s="108">
        <f t="shared" si="12"/>
        <v>48.80</v>
      </c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09"/>
    </row>
    <row r="54" spans="1:44" s="107" customFormat="1" ht="20.25">
      <c r="A54" s="191">
        <v>48</v>
      </c>
      <c r="B54" s="125">
        <v>439629</v>
      </c>
      <c r="C54" s="126" t="s">
        <v>197</v>
      </c>
      <c r="D54" s="111"/>
      <c r="E54" s="111"/>
      <c r="F54" s="112"/>
      <c r="G54" s="196"/>
      <c r="H54" s="196"/>
      <c r="I54" s="196"/>
      <c r="J54" s="196"/>
      <c r="K54" s="197"/>
      <c r="L54" s="197"/>
      <c r="M54" s="197"/>
      <c r="N54" s="197"/>
      <c r="O54" s="197"/>
      <c r="P54" s="197"/>
      <c r="Q54" s="197"/>
      <c r="R54" s="104"/>
      <c r="S54" s="104"/>
      <c r="T54" s="104"/>
      <c r="U54" s="104"/>
      <c r="V54" s="104"/>
      <c r="W54" s="26">
        <f t="shared" si="10"/>
        <v>0</v>
      </c>
      <c r="X54" s="194">
        <f t="shared" si="11"/>
        <v>0</v>
      </c>
      <c r="Y54" s="114" t="s">
        <v>147</v>
      </c>
      <c r="Z54" s="108" t="e">
        <f t="shared" si="12"/>
        <v>#VALUE!</v>
      </c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09"/>
    </row>
    <row r="55" spans="1:44" s="107" customFormat="1" ht="20.25">
      <c r="A55" s="191">
        <v>49</v>
      </c>
      <c r="B55" s="125">
        <v>439641</v>
      </c>
      <c r="C55" s="126" t="s">
        <v>118</v>
      </c>
      <c r="D55" s="111">
        <v>11</v>
      </c>
      <c r="E55" s="111">
        <v>13</v>
      </c>
      <c r="F55" s="112">
        <v>12</v>
      </c>
      <c r="G55" s="196">
        <v>14</v>
      </c>
      <c r="H55" s="196">
        <v>10</v>
      </c>
      <c r="I55" s="196">
        <f t="shared" si="1"/>
        <v>60</v>
      </c>
      <c r="J55" s="196">
        <f t="shared" si="2"/>
        <v>9</v>
      </c>
      <c r="K55" s="197">
        <v>3</v>
      </c>
      <c r="L55" s="197">
        <v>4</v>
      </c>
      <c r="M55" s="197">
        <v>5</v>
      </c>
      <c r="N55" s="197">
        <v>3</v>
      </c>
      <c r="O55" s="197">
        <v>2</v>
      </c>
      <c r="P55" s="197">
        <f t="shared" si="3"/>
        <v>17</v>
      </c>
      <c r="Q55" s="197">
        <f t="shared" si="4"/>
        <v>0.85000000000000009</v>
      </c>
      <c r="R55" s="104">
        <f t="shared" si="5"/>
        <v>1.7999999999999998</v>
      </c>
      <c r="S55" s="104">
        <f t="shared" si="6"/>
        <v>2.15</v>
      </c>
      <c r="T55" s="104">
        <f t="shared" si="7"/>
        <v>2.0499999999999998</v>
      </c>
      <c r="U55" s="104">
        <f t="shared" si="8"/>
        <v>2.25</v>
      </c>
      <c r="V55" s="104">
        <f t="shared" si="9"/>
        <v>1.60</v>
      </c>
      <c r="W55" s="26">
        <f t="shared" si="10"/>
        <v>77</v>
      </c>
      <c r="X55" s="194">
        <f t="shared" si="11"/>
        <v>15.40</v>
      </c>
      <c r="Y55" s="114">
        <v>55</v>
      </c>
      <c r="Z55" s="108">
        <f t="shared" si="12"/>
        <v>44</v>
      </c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09"/>
    </row>
    <row r="56" spans="1:44" s="107" customFormat="1" ht="20.25">
      <c r="A56" s="191">
        <v>50</v>
      </c>
      <c r="B56" s="125">
        <v>439651</v>
      </c>
      <c r="C56" s="126" t="s">
        <v>198</v>
      </c>
      <c r="D56" s="111">
        <v>1</v>
      </c>
      <c r="E56" s="111">
        <v>0</v>
      </c>
      <c r="F56" s="112">
        <v>1</v>
      </c>
      <c r="G56" s="196">
        <v>0</v>
      </c>
      <c r="H56" s="196">
        <v>1</v>
      </c>
      <c r="I56" s="196">
        <f t="shared" si="1"/>
        <v>3</v>
      </c>
      <c r="J56" s="196">
        <f t="shared" si="2"/>
        <v>0.44999999999999996</v>
      </c>
      <c r="K56" s="197"/>
      <c r="L56" s="197"/>
      <c r="M56" s="197"/>
      <c r="N56" s="197"/>
      <c r="O56" s="197"/>
      <c r="P56" s="197"/>
      <c r="Q56" s="197"/>
      <c r="R56" s="104">
        <f t="shared" si="5"/>
        <v>0.15</v>
      </c>
      <c r="S56" s="104">
        <f t="shared" si="6"/>
        <v>0</v>
      </c>
      <c r="T56" s="104">
        <f t="shared" si="7"/>
        <v>0.15</v>
      </c>
      <c r="U56" s="104">
        <f t="shared" si="8"/>
        <v>0</v>
      </c>
      <c r="V56" s="104">
        <f t="shared" si="9"/>
        <v>0.15</v>
      </c>
      <c r="W56" s="26">
        <f t="shared" si="10"/>
        <v>3</v>
      </c>
      <c r="X56" s="194">
        <f t="shared" si="11"/>
        <v>0.60000000000000009</v>
      </c>
      <c r="Y56" s="114" t="s">
        <v>147</v>
      </c>
      <c r="Z56" s="108" t="e">
        <f t="shared" si="12"/>
        <v>#VALUE!</v>
      </c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09"/>
    </row>
    <row r="57" spans="1:44" s="107" customFormat="1" ht="20.25">
      <c r="A57" s="191">
        <v>51</v>
      </c>
      <c r="B57" s="125">
        <v>439654</v>
      </c>
      <c r="C57" s="126" t="s">
        <v>199</v>
      </c>
      <c r="D57" s="111">
        <v>4</v>
      </c>
      <c r="E57" s="111">
        <v>5</v>
      </c>
      <c r="F57" s="112">
        <v>6</v>
      </c>
      <c r="G57" s="196">
        <v>5</v>
      </c>
      <c r="H57" s="196">
        <v>7</v>
      </c>
      <c r="I57" s="196">
        <f t="shared" si="1"/>
        <v>27</v>
      </c>
      <c r="J57" s="196">
        <f t="shared" si="2"/>
        <v>4.05</v>
      </c>
      <c r="K57" s="197">
        <v>0</v>
      </c>
      <c r="L57" s="197">
        <v>2</v>
      </c>
      <c r="M57" s="197">
        <v>1</v>
      </c>
      <c r="N57" s="197">
        <v>0</v>
      </c>
      <c r="O57" s="197">
        <v>3</v>
      </c>
      <c r="P57" s="197">
        <f t="shared" si="3"/>
        <v>6</v>
      </c>
      <c r="Q57" s="197">
        <f t="shared" si="4"/>
        <v>0.30000000000000004</v>
      </c>
      <c r="R57" s="104">
        <f t="shared" si="5"/>
        <v>0.60</v>
      </c>
      <c r="S57" s="104">
        <f t="shared" si="6"/>
        <v>0.85</v>
      </c>
      <c r="T57" s="104">
        <f t="shared" si="7"/>
        <v>0.95</v>
      </c>
      <c r="U57" s="104">
        <f t="shared" si="8"/>
        <v>0.75</v>
      </c>
      <c r="V57" s="104">
        <f t="shared" si="9"/>
        <v>1.2000000000000002</v>
      </c>
      <c r="W57" s="26">
        <f t="shared" si="10"/>
        <v>33</v>
      </c>
      <c r="X57" s="194">
        <f t="shared" si="11"/>
        <v>6.60</v>
      </c>
      <c r="Y57" s="114">
        <v>24</v>
      </c>
      <c r="Z57" s="108">
        <f t="shared" si="12"/>
        <v>19.200000000000003</v>
      </c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09"/>
    </row>
    <row r="58" spans="1:44" s="107" customFormat="1" ht="20.25">
      <c r="A58" s="191">
        <v>52</v>
      </c>
      <c r="B58" s="125">
        <v>439655</v>
      </c>
      <c r="C58" s="126" t="s">
        <v>200</v>
      </c>
      <c r="D58" s="111">
        <v>5</v>
      </c>
      <c r="E58" s="111">
        <v>5</v>
      </c>
      <c r="F58" s="112">
        <v>6</v>
      </c>
      <c r="G58" s="196">
        <v>8</v>
      </c>
      <c r="H58" s="196">
        <v>7</v>
      </c>
      <c r="I58" s="196">
        <f t="shared" si="1"/>
        <v>31</v>
      </c>
      <c r="J58" s="196">
        <f t="shared" si="2"/>
        <v>4.6499999999999995</v>
      </c>
      <c r="K58" s="197">
        <v>3</v>
      </c>
      <c r="L58" s="197">
        <v>4</v>
      </c>
      <c r="M58" s="197">
        <v>3</v>
      </c>
      <c r="N58" s="197">
        <v>0</v>
      </c>
      <c r="O58" s="197">
        <v>2</v>
      </c>
      <c r="P58" s="197">
        <f t="shared" si="3"/>
        <v>12</v>
      </c>
      <c r="Q58" s="197">
        <f t="shared" si="4"/>
        <v>0.60000000000000009</v>
      </c>
      <c r="R58" s="104">
        <f t="shared" si="5"/>
        <v>0.90</v>
      </c>
      <c r="S58" s="104">
        <f t="shared" si="6"/>
        <v>0.95</v>
      </c>
      <c r="T58" s="104">
        <f t="shared" si="7"/>
        <v>1.0499999999999998</v>
      </c>
      <c r="U58" s="104">
        <f t="shared" si="8"/>
        <v>1.20</v>
      </c>
      <c r="V58" s="104">
        <f t="shared" si="9"/>
        <v>1.1500000000000001</v>
      </c>
      <c r="W58" s="26">
        <f t="shared" si="10"/>
        <v>43</v>
      </c>
      <c r="X58" s="194">
        <f t="shared" si="11"/>
        <v>8.60</v>
      </c>
      <c r="Y58" s="114">
        <v>23</v>
      </c>
      <c r="Z58" s="108">
        <f t="shared" si="12"/>
        <v>18.400000000000002</v>
      </c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09"/>
    </row>
    <row r="59" spans="1:44" s="107" customFormat="1" ht="20.25">
      <c r="A59" s="191">
        <v>53</v>
      </c>
      <c r="B59" s="125">
        <v>439656</v>
      </c>
      <c r="C59" s="126" t="s">
        <v>201</v>
      </c>
      <c r="D59" s="111">
        <v>8</v>
      </c>
      <c r="E59" s="111">
        <v>9</v>
      </c>
      <c r="F59" s="112">
        <v>7</v>
      </c>
      <c r="G59" s="196">
        <v>8</v>
      </c>
      <c r="H59" s="196">
        <v>6</v>
      </c>
      <c r="I59" s="196">
        <f t="shared" si="1"/>
        <v>38</v>
      </c>
      <c r="J59" s="196">
        <f t="shared" si="2"/>
        <v>5.70</v>
      </c>
      <c r="K59" s="197">
        <v>3</v>
      </c>
      <c r="L59" s="197">
        <v>2</v>
      </c>
      <c r="M59" s="197">
        <v>3</v>
      </c>
      <c r="N59" s="197">
        <v>2</v>
      </c>
      <c r="O59" s="197">
        <v>3</v>
      </c>
      <c r="P59" s="197">
        <f t="shared" si="3"/>
        <v>13</v>
      </c>
      <c r="Q59" s="197">
        <f t="shared" si="4"/>
        <v>0.65</v>
      </c>
      <c r="R59" s="104">
        <f t="shared" si="5"/>
        <v>1.35</v>
      </c>
      <c r="S59" s="104">
        <f t="shared" si="6"/>
        <v>1.45</v>
      </c>
      <c r="T59" s="104">
        <f t="shared" si="7"/>
        <v>1.2000000000000002</v>
      </c>
      <c r="U59" s="104">
        <f t="shared" si="8"/>
        <v>1.30</v>
      </c>
      <c r="V59" s="104">
        <f t="shared" si="9"/>
        <v>1.0499999999999998</v>
      </c>
      <c r="W59" s="26">
        <f t="shared" si="10"/>
        <v>51</v>
      </c>
      <c r="X59" s="194">
        <f t="shared" si="11"/>
        <v>10.200000000000001</v>
      </c>
      <c r="Y59" s="114">
        <v>36</v>
      </c>
      <c r="Z59" s="108">
        <f t="shared" si="12"/>
        <v>28.80</v>
      </c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09"/>
    </row>
    <row r="60" spans="1:44" s="107" customFormat="1" ht="20.25">
      <c r="A60" s="191">
        <v>54</v>
      </c>
      <c r="B60" s="125">
        <v>439661</v>
      </c>
      <c r="C60" s="126" t="s">
        <v>202</v>
      </c>
      <c r="D60" s="111">
        <v>3</v>
      </c>
      <c r="E60" s="111">
        <v>2</v>
      </c>
      <c r="F60" s="112">
        <v>1</v>
      </c>
      <c r="G60" s="196">
        <v>2</v>
      </c>
      <c r="H60" s="196">
        <v>3</v>
      </c>
      <c r="I60" s="196">
        <f t="shared" si="1"/>
        <v>11</v>
      </c>
      <c r="J60" s="196">
        <f t="shared" si="2"/>
        <v>1.65</v>
      </c>
      <c r="K60" s="197">
        <v>1</v>
      </c>
      <c r="L60" s="197">
        <v>2</v>
      </c>
      <c r="M60" s="197">
        <v>1</v>
      </c>
      <c r="N60" s="197">
        <v>2</v>
      </c>
      <c r="O60" s="197">
        <v>1</v>
      </c>
      <c r="P60" s="197">
        <f t="shared" si="3"/>
        <v>7</v>
      </c>
      <c r="Q60" s="197">
        <f t="shared" si="4"/>
        <v>0.35</v>
      </c>
      <c r="R60" s="104">
        <f t="shared" si="5"/>
        <v>0.49999999999999994</v>
      </c>
      <c r="S60" s="104">
        <f t="shared" si="6"/>
        <v>0.40</v>
      </c>
      <c r="T60" s="104">
        <f t="shared" si="7"/>
        <v>0.20</v>
      </c>
      <c r="U60" s="104">
        <f t="shared" si="8"/>
        <v>0.40</v>
      </c>
      <c r="V60" s="104">
        <f t="shared" si="9"/>
        <v>0.49999999999999994</v>
      </c>
      <c r="W60" s="26">
        <f t="shared" si="10"/>
        <v>18</v>
      </c>
      <c r="X60" s="194">
        <f t="shared" si="11"/>
        <v>3.60</v>
      </c>
      <c r="Y60" s="114">
        <v>10</v>
      </c>
      <c r="Z60" s="108">
        <f t="shared" si="12"/>
        <v>8</v>
      </c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09"/>
    </row>
    <row r="61" spans="1:44" s="107" customFormat="1" ht="20.25">
      <c r="A61" s="191">
        <v>55</v>
      </c>
      <c r="B61" s="125">
        <v>439662</v>
      </c>
      <c r="C61" s="126" t="s">
        <v>203</v>
      </c>
      <c r="D61" s="111">
        <v>2</v>
      </c>
      <c r="E61" s="111">
        <v>5</v>
      </c>
      <c r="F61" s="112">
        <v>4</v>
      </c>
      <c r="G61" s="196">
        <v>3</v>
      </c>
      <c r="H61" s="196">
        <v>2</v>
      </c>
      <c r="I61" s="196">
        <f t="shared" si="1"/>
        <v>16</v>
      </c>
      <c r="J61" s="196">
        <f t="shared" si="2"/>
        <v>2.40</v>
      </c>
      <c r="K61" s="197">
        <v>1</v>
      </c>
      <c r="L61" s="197">
        <v>0</v>
      </c>
      <c r="M61" s="197">
        <v>1</v>
      </c>
      <c r="N61" s="197">
        <v>0</v>
      </c>
      <c r="O61" s="197">
        <v>2</v>
      </c>
      <c r="P61" s="197">
        <f t="shared" si="3"/>
        <v>4</v>
      </c>
      <c r="Q61" s="197">
        <f t="shared" si="4"/>
        <v>0.20</v>
      </c>
      <c r="R61" s="104">
        <f t="shared" si="5"/>
        <v>0.35</v>
      </c>
      <c r="S61" s="104">
        <f t="shared" si="6"/>
        <v>0.75</v>
      </c>
      <c r="T61" s="104">
        <f t="shared" si="7"/>
        <v>0.65</v>
      </c>
      <c r="U61" s="104">
        <f t="shared" si="8"/>
        <v>0.44999999999999996</v>
      </c>
      <c r="V61" s="104">
        <f t="shared" si="9"/>
        <v>0.40</v>
      </c>
      <c r="W61" s="26">
        <f t="shared" si="10"/>
        <v>20</v>
      </c>
      <c r="X61" s="194">
        <f t="shared" si="11"/>
        <v>4</v>
      </c>
      <c r="Y61" s="114">
        <v>15</v>
      </c>
      <c r="Z61" s="108">
        <f t="shared" si="12"/>
        <v>12</v>
      </c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09"/>
    </row>
    <row r="62" spans="1:44" s="107" customFormat="1" ht="20.25">
      <c r="A62" s="191">
        <v>56</v>
      </c>
      <c r="B62" s="125">
        <v>439671</v>
      </c>
      <c r="C62" s="126" t="s">
        <v>204</v>
      </c>
      <c r="D62" s="111">
        <v>7</v>
      </c>
      <c r="E62" s="111">
        <v>8</v>
      </c>
      <c r="F62" s="112">
        <v>7</v>
      </c>
      <c r="G62" s="196">
        <v>8</v>
      </c>
      <c r="H62" s="196">
        <v>9</v>
      </c>
      <c r="I62" s="196">
        <f t="shared" si="1"/>
        <v>39</v>
      </c>
      <c r="J62" s="196">
        <f t="shared" si="2"/>
        <v>5.85</v>
      </c>
      <c r="K62" s="197">
        <v>2</v>
      </c>
      <c r="L62" s="197">
        <v>3</v>
      </c>
      <c r="M62" s="197">
        <v>4</v>
      </c>
      <c r="N62" s="197">
        <v>3</v>
      </c>
      <c r="O62" s="197">
        <v>3</v>
      </c>
      <c r="P62" s="197">
        <f t="shared" si="3"/>
        <v>15</v>
      </c>
      <c r="Q62" s="197">
        <f t="shared" si="4"/>
        <v>0.75</v>
      </c>
      <c r="R62" s="104">
        <f t="shared" si="5"/>
        <v>1.1500000000000001</v>
      </c>
      <c r="S62" s="104">
        <f t="shared" si="6"/>
        <v>1.35</v>
      </c>
      <c r="T62" s="104">
        <f t="shared" si="7"/>
        <v>1.25</v>
      </c>
      <c r="U62" s="104">
        <f t="shared" si="8"/>
        <v>1.35</v>
      </c>
      <c r="V62" s="104">
        <f t="shared" si="9"/>
        <v>1.50</v>
      </c>
      <c r="W62" s="26">
        <f t="shared" si="10"/>
        <v>54</v>
      </c>
      <c r="X62" s="194">
        <f t="shared" si="11"/>
        <v>10.80</v>
      </c>
      <c r="Y62" s="114">
        <v>36</v>
      </c>
      <c r="Z62" s="108">
        <f t="shared" si="12"/>
        <v>28.80</v>
      </c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09"/>
    </row>
    <row r="63" spans="1:44" s="107" customFormat="1" ht="20.25">
      <c r="A63" s="191">
        <v>57</v>
      </c>
      <c r="B63" s="125">
        <v>439673</v>
      </c>
      <c r="C63" s="126" t="s">
        <v>205</v>
      </c>
      <c r="D63" s="111">
        <v>5</v>
      </c>
      <c r="E63" s="111">
        <v>2</v>
      </c>
      <c r="F63" s="112">
        <v>5</v>
      </c>
      <c r="G63" s="196">
        <v>3</v>
      </c>
      <c r="H63" s="196">
        <v>5</v>
      </c>
      <c r="I63" s="196">
        <f t="shared" si="1"/>
        <v>20</v>
      </c>
      <c r="J63" s="196">
        <f t="shared" si="2"/>
        <v>3</v>
      </c>
      <c r="K63" s="197">
        <v>1</v>
      </c>
      <c r="L63" s="197">
        <v>0</v>
      </c>
      <c r="M63" s="197">
        <v>1</v>
      </c>
      <c r="N63" s="197">
        <v>0</v>
      </c>
      <c r="O63" s="197">
        <v>1</v>
      </c>
      <c r="P63" s="197">
        <f t="shared" si="3"/>
        <v>3</v>
      </c>
      <c r="Q63" s="197">
        <f t="shared" si="4"/>
        <v>0.15000000000000002</v>
      </c>
      <c r="R63" s="104">
        <f t="shared" si="5"/>
        <v>0.80</v>
      </c>
      <c r="S63" s="104">
        <f t="shared" si="6"/>
        <v>0.30</v>
      </c>
      <c r="T63" s="104">
        <f t="shared" si="7"/>
        <v>0.80</v>
      </c>
      <c r="U63" s="104">
        <f t="shared" si="8"/>
        <v>0.44999999999999996</v>
      </c>
      <c r="V63" s="104">
        <f t="shared" si="9"/>
        <v>0.80</v>
      </c>
      <c r="W63" s="26">
        <f t="shared" si="10"/>
        <v>23</v>
      </c>
      <c r="X63" s="194">
        <f t="shared" si="11"/>
        <v>4.6000000000000005</v>
      </c>
      <c r="Y63" s="114">
        <v>12</v>
      </c>
      <c r="Z63" s="108">
        <f t="shared" si="12"/>
        <v>9.6000000000000014</v>
      </c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09"/>
    </row>
    <row r="64" spans="1:44" s="107" customFormat="1" ht="20.25">
      <c r="A64" s="191">
        <v>58</v>
      </c>
      <c r="B64" s="125">
        <v>439674</v>
      </c>
      <c r="C64" s="126" t="s">
        <v>206</v>
      </c>
      <c r="D64" s="111">
        <v>4</v>
      </c>
      <c r="E64" s="111">
        <v>6</v>
      </c>
      <c r="F64" s="112">
        <v>4</v>
      </c>
      <c r="G64" s="196">
        <v>7</v>
      </c>
      <c r="H64" s="196">
        <v>8</v>
      </c>
      <c r="I64" s="196">
        <f t="shared" si="1"/>
        <v>29</v>
      </c>
      <c r="J64" s="196">
        <f t="shared" si="2"/>
        <v>4.3499999999999996</v>
      </c>
      <c r="K64" s="197">
        <v>1</v>
      </c>
      <c r="L64" s="197">
        <v>2</v>
      </c>
      <c r="M64" s="197">
        <v>1</v>
      </c>
      <c r="N64" s="197">
        <v>2</v>
      </c>
      <c r="O64" s="197">
        <v>3</v>
      </c>
      <c r="P64" s="197">
        <f t="shared" si="3"/>
        <v>9</v>
      </c>
      <c r="Q64" s="197">
        <f t="shared" si="4"/>
        <v>0.45</v>
      </c>
      <c r="R64" s="104">
        <f t="shared" si="5"/>
        <v>0.65</v>
      </c>
      <c r="S64" s="104">
        <f t="shared" si="6"/>
        <v>0.99999999999999989</v>
      </c>
      <c r="T64" s="104">
        <f t="shared" si="7"/>
        <v>0.65</v>
      </c>
      <c r="U64" s="104">
        <f t="shared" si="8"/>
        <v>1.1500000000000001</v>
      </c>
      <c r="V64" s="104">
        <f t="shared" si="9"/>
        <v>1.35</v>
      </c>
      <c r="W64" s="26">
        <f t="shared" si="10"/>
        <v>38</v>
      </c>
      <c r="X64" s="194">
        <f t="shared" si="11"/>
        <v>7.60</v>
      </c>
      <c r="Y64" s="114">
        <v>26</v>
      </c>
      <c r="Z64" s="108">
        <f t="shared" si="12"/>
        <v>20.80</v>
      </c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09"/>
    </row>
    <row r="65" spans="1:44" s="107" customFormat="1" ht="20.25">
      <c r="A65" s="191">
        <v>59</v>
      </c>
      <c r="B65" s="125">
        <v>439675</v>
      </c>
      <c r="C65" s="126" t="s">
        <v>207</v>
      </c>
      <c r="D65" s="111">
        <v>4</v>
      </c>
      <c r="E65" s="111">
        <v>3</v>
      </c>
      <c r="F65" s="112">
        <v>4</v>
      </c>
      <c r="G65" s="196">
        <v>5</v>
      </c>
      <c r="H65" s="196">
        <v>3</v>
      </c>
      <c r="I65" s="196">
        <f t="shared" si="1"/>
        <v>19</v>
      </c>
      <c r="J65" s="196">
        <f t="shared" si="2"/>
        <v>2.85</v>
      </c>
      <c r="K65" s="197">
        <v>1</v>
      </c>
      <c r="L65" s="197">
        <v>2</v>
      </c>
      <c r="M65" s="197">
        <v>1</v>
      </c>
      <c r="N65" s="197">
        <v>3</v>
      </c>
      <c r="O65" s="197">
        <v>1</v>
      </c>
      <c r="P65" s="197">
        <f t="shared" si="3"/>
        <v>8</v>
      </c>
      <c r="Q65" s="197">
        <f t="shared" si="4"/>
        <v>0.40</v>
      </c>
      <c r="R65" s="104">
        <f t="shared" si="5"/>
        <v>0.65</v>
      </c>
      <c r="S65" s="104">
        <f t="shared" si="6"/>
        <v>0.54999999999999993</v>
      </c>
      <c r="T65" s="104">
        <f t="shared" si="7"/>
        <v>0.65</v>
      </c>
      <c r="U65" s="104">
        <f t="shared" si="8"/>
        <v>0.90</v>
      </c>
      <c r="V65" s="104">
        <f t="shared" si="9"/>
        <v>0.49999999999999994</v>
      </c>
      <c r="W65" s="26">
        <f t="shared" si="10"/>
        <v>27</v>
      </c>
      <c r="X65" s="194">
        <f t="shared" si="11"/>
        <v>5.40</v>
      </c>
      <c r="Y65" s="114">
        <v>13</v>
      </c>
      <c r="Z65" s="108">
        <f t="shared" si="12"/>
        <v>10.40</v>
      </c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09"/>
    </row>
    <row r="66" spans="1:44" s="107" customFormat="1" ht="20.25">
      <c r="A66" s="191">
        <v>60</v>
      </c>
      <c r="B66" s="125">
        <v>439677</v>
      </c>
      <c r="C66" s="126" t="s">
        <v>208</v>
      </c>
      <c r="D66" s="111">
        <v>11</v>
      </c>
      <c r="E66" s="111">
        <v>13</v>
      </c>
      <c r="F66" s="112">
        <v>10</v>
      </c>
      <c r="G66" s="196">
        <v>7</v>
      </c>
      <c r="H66" s="196">
        <v>9</v>
      </c>
      <c r="I66" s="196">
        <f t="shared" si="1"/>
        <v>50</v>
      </c>
      <c r="J66" s="196">
        <f t="shared" si="2"/>
        <v>7.50</v>
      </c>
      <c r="K66" s="197">
        <v>0</v>
      </c>
      <c r="L66" s="197">
        <v>2</v>
      </c>
      <c r="M66" s="197">
        <v>3</v>
      </c>
      <c r="N66" s="197">
        <v>2</v>
      </c>
      <c r="O66" s="197">
        <v>1</v>
      </c>
      <c r="P66" s="197">
        <f t="shared" si="3"/>
        <v>8</v>
      </c>
      <c r="Q66" s="197">
        <f t="shared" si="4"/>
        <v>0.40</v>
      </c>
      <c r="R66" s="104">
        <f t="shared" si="5"/>
        <v>1.65</v>
      </c>
      <c r="S66" s="104">
        <f t="shared" si="6"/>
        <v>2.0499999999999998</v>
      </c>
      <c r="T66" s="104">
        <f t="shared" si="7"/>
        <v>1.65</v>
      </c>
      <c r="U66" s="104">
        <f t="shared" si="8"/>
        <v>1.1500000000000001</v>
      </c>
      <c r="V66" s="104">
        <f t="shared" si="9"/>
        <v>1.40</v>
      </c>
      <c r="W66" s="26">
        <f t="shared" si="10"/>
        <v>58</v>
      </c>
      <c r="X66" s="194">
        <f t="shared" si="11"/>
        <v>11.60</v>
      </c>
      <c r="Y66" s="114">
        <v>48</v>
      </c>
      <c r="Z66" s="108">
        <f t="shared" si="12"/>
        <v>38.400000000000006</v>
      </c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09"/>
    </row>
    <row r="67" spans="1:44" s="107" customFormat="1" ht="20.25">
      <c r="A67" s="191">
        <v>61</v>
      </c>
      <c r="B67" s="125">
        <v>439680</v>
      </c>
      <c r="C67" s="126" t="s">
        <v>209</v>
      </c>
      <c r="D67" s="111">
        <v>9</v>
      </c>
      <c r="E67" s="111">
        <v>8</v>
      </c>
      <c r="F67" s="112">
        <v>9</v>
      </c>
      <c r="G67" s="196">
        <v>8</v>
      </c>
      <c r="H67" s="196">
        <v>9</v>
      </c>
      <c r="I67" s="196">
        <f t="shared" si="1"/>
        <v>43</v>
      </c>
      <c r="J67" s="196">
        <f t="shared" si="2"/>
        <v>6.45</v>
      </c>
      <c r="K67" s="197">
        <v>1</v>
      </c>
      <c r="L67" s="197">
        <v>1</v>
      </c>
      <c r="M67" s="197">
        <v>2</v>
      </c>
      <c r="N67" s="197">
        <v>1</v>
      </c>
      <c r="O67" s="197">
        <v>1</v>
      </c>
      <c r="P67" s="197">
        <f t="shared" si="3"/>
        <v>6</v>
      </c>
      <c r="Q67" s="197">
        <f t="shared" si="4"/>
        <v>0.30000000000000004</v>
      </c>
      <c r="R67" s="104">
        <f t="shared" si="5"/>
        <v>1.40</v>
      </c>
      <c r="S67" s="104">
        <f t="shared" si="6"/>
        <v>1.25</v>
      </c>
      <c r="T67" s="104">
        <f t="shared" si="7"/>
        <v>1.45</v>
      </c>
      <c r="U67" s="104">
        <f t="shared" si="8"/>
        <v>1.25</v>
      </c>
      <c r="V67" s="104">
        <f t="shared" si="9"/>
        <v>1.40</v>
      </c>
      <c r="W67" s="26">
        <f t="shared" si="10"/>
        <v>49</v>
      </c>
      <c r="X67" s="194">
        <f t="shared" si="11"/>
        <v>9.8000000000000007</v>
      </c>
      <c r="Y67" s="114">
        <v>36</v>
      </c>
      <c r="Z67" s="108">
        <f t="shared" si="12"/>
        <v>28.80</v>
      </c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09"/>
    </row>
    <row r="68" spans="1:44" s="107" customFormat="1" ht="20.25">
      <c r="A68" s="191">
        <v>62</v>
      </c>
      <c r="B68" s="125">
        <v>439683</v>
      </c>
      <c r="C68" s="126" t="s">
        <v>210</v>
      </c>
      <c r="D68" s="111">
        <v>1</v>
      </c>
      <c r="E68" s="111">
        <v>0</v>
      </c>
      <c r="F68" s="112">
        <v>1</v>
      </c>
      <c r="G68" s="196">
        <v>0</v>
      </c>
      <c r="H68" s="196">
        <v>1</v>
      </c>
      <c r="I68" s="196">
        <f t="shared" si="1"/>
        <v>3</v>
      </c>
      <c r="J68" s="196">
        <f t="shared" si="2"/>
        <v>0.44999999999999996</v>
      </c>
      <c r="K68" s="197"/>
      <c r="L68" s="197"/>
      <c r="M68" s="197"/>
      <c r="N68" s="197"/>
      <c r="O68" s="197"/>
      <c r="P68" s="197">
        <f t="shared" si="3"/>
        <v>0</v>
      </c>
      <c r="Q68" s="197">
        <f t="shared" si="4"/>
        <v>0</v>
      </c>
      <c r="R68" s="104">
        <f t="shared" si="5"/>
        <v>0.15</v>
      </c>
      <c r="S68" s="104">
        <f t="shared" si="6"/>
        <v>0</v>
      </c>
      <c r="T68" s="104">
        <f t="shared" si="7"/>
        <v>0.15</v>
      </c>
      <c r="U68" s="104">
        <f t="shared" si="8"/>
        <v>0</v>
      </c>
      <c r="V68" s="104">
        <f t="shared" si="9"/>
        <v>0.15</v>
      </c>
      <c r="W68" s="26">
        <f t="shared" si="10"/>
        <v>3</v>
      </c>
      <c r="X68" s="194">
        <f t="shared" si="11"/>
        <v>0.60000000000000009</v>
      </c>
      <c r="Y68" s="114" t="s">
        <v>147</v>
      </c>
      <c r="Z68" s="108" t="e">
        <f t="shared" si="12"/>
        <v>#VALUE!</v>
      </c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09"/>
    </row>
    <row r="69" spans="1:44" s="107" customFormat="1" ht="20.25">
      <c r="A69" s="191">
        <v>63</v>
      </c>
      <c r="B69" s="125">
        <v>439686</v>
      </c>
      <c r="C69" s="126" t="s">
        <v>211</v>
      </c>
      <c r="D69" s="111">
        <v>1</v>
      </c>
      <c r="E69" s="111">
        <v>3</v>
      </c>
      <c r="F69" s="112">
        <v>4</v>
      </c>
      <c r="G69" s="196">
        <v>3</v>
      </c>
      <c r="H69" s="196">
        <v>2</v>
      </c>
      <c r="I69" s="196">
        <f t="shared" si="1"/>
        <v>13</v>
      </c>
      <c r="J69" s="196">
        <f t="shared" si="2"/>
        <v>1.95</v>
      </c>
      <c r="K69" s="197">
        <v>1</v>
      </c>
      <c r="L69" s="197">
        <v>2</v>
      </c>
      <c r="M69" s="197">
        <v>1</v>
      </c>
      <c r="N69" s="197">
        <v>0</v>
      </c>
      <c r="O69" s="197">
        <v>1</v>
      </c>
      <c r="P69" s="197">
        <f t="shared" si="3"/>
        <v>5</v>
      </c>
      <c r="Q69" s="197">
        <f t="shared" si="4"/>
        <v>0.25</v>
      </c>
      <c r="R69" s="104">
        <f t="shared" si="5"/>
        <v>0.20</v>
      </c>
      <c r="S69" s="104">
        <f t="shared" si="6"/>
        <v>0.54999999999999993</v>
      </c>
      <c r="T69" s="104">
        <f t="shared" si="7"/>
        <v>0.65</v>
      </c>
      <c r="U69" s="104">
        <f t="shared" si="8"/>
        <v>0.44999999999999996</v>
      </c>
      <c r="V69" s="104">
        <f t="shared" si="9"/>
        <v>0.35</v>
      </c>
      <c r="W69" s="26">
        <f t="shared" si="10"/>
        <v>18</v>
      </c>
      <c r="X69" s="194">
        <f t="shared" si="11"/>
        <v>3.60</v>
      </c>
      <c r="Y69" s="114">
        <v>10</v>
      </c>
      <c r="Z69" s="108">
        <f t="shared" si="12"/>
        <v>8</v>
      </c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09"/>
    </row>
    <row r="70" spans="1:44" s="107" customFormat="1" ht="20.25">
      <c r="A70" s="191">
        <v>64</v>
      </c>
      <c r="B70" s="125">
        <v>439687</v>
      </c>
      <c r="C70" s="126" t="s">
        <v>212</v>
      </c>
      <c r="D70" s="111">
        <v>3</v>
      </c>
      <c r="E70" s="111">
        <v>2</v>
      </c>
      <c r="F70" s="112">
        <v>1</v>
      </c>
      <c r="G70" s="196">
        <v>2</v>
      </c>
      <c r="H70" s="196">
        <v>3</v>
      </c>
      <c r="I70" s="196">
        <f t="shared" si="1"/>
        <v>11</v>
      </c>
      <c r="J70" s="196">
        <f t="shared" si="2"/>
        <v>1.65</v>
      </c>
      <c r="K70" s="197">
        <v>1</v>
      </c>
      <c r="L70" s="197">
        <v>2</v>
      </c>
      <c r="M70" s="197">
        <v>1</v>
      </c>
      <c r="N70" s="197">
        <v>0</v>
      </c>
      <c r="O70" s="197">
        <v>1</v>
      </c>
      <c r="P70" s="197">
        <f t="shared" si="3"/>
        <v>5</v>
      </c>
      <c r="Q70" s="197">
        <f t="shared" si="4"/>
        <v>0.25</v>
      </c>
      <c r="R70" s="104">
        <f t="shared" si="5"/>
        <v>0.49999999999999994</v>
      </c>
      <c r="S70" s="104">
        <f t="shared" si="6"/>
        <v>0.40</v>
      </c>
      <c r="T70" s="104">
        <f t="shared" si="7"/>
        <v>0.20</v>
      </c>
      <c r="U70" s="104">
        <f t="shared" si="8"/>
        <v>0.30</v>
      </c>
      <c r="V70" s="104">
        <f t="shared" si="9"/>
        <v>0.49999999999999994</v>
      </c>
      <c r="W70" s="26">
        <f t="shared" si="10"/>
        <v>16</v>
      </c>
      <c r="X70" s="194">
        <f t="shared" si="11"/>
        <v>3.20</v>
      </c>
      <c r="Y70" s="114">
        <v>6</v>
      </c>
      <c r="Z70" s="108">
        <f t="shared" si="12"/>
        <v>4.8000000000000007</v>
      </c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09"/>
    </row>
    <row r="71" spans="1:44" s="107" customFormat="1" ht="20.25">
      <c r="A71" s="191">
        <v>65</v>
      </c>
      <c r="B71" s="125">
        <v>439693</v>
      </c>
      <c r="C71" s="126" t="s">
        <v>213</v>
      </c>
      <c r="D71" s="111"/>
      <c r="E71" s="111"/>
      <c r="F71" s="112"/>
      <c r="G71" s="196"/>
      <c r="H71" s="196"/>
      <c r="I71" s="196"/>
      <c r="J71" s="196"/>
      <c r="K71" s="197"/>
      <c r="L71" s="197"/>
      <c r="M71" s="197"/>
      <c r="N71" s="197"/>
      <c r="O71" s="197"/>
      <c r="P71" s="197"/>
      <c r="Q71" s="197"/>
      <c r="R71" s="104"/>
      <c r="S71" s="104"/>
      <c r="T71" s="104"/>
      <c r="U71" s="104"/>
      <c r="V71" s="104"/>
      <c r="W71" s="26">
        <f t="shared" si="10"/>
        <v>0</v>
      </c>
      <c r="X71" s="194">
        <f t="shared" si="11"/>
        <v>0</v>
      </c>
      <c r="Y71" s="114" t="s">
        <v>147</v>
      </c>
      <c r="Z71" s="108" t="e">
        <f t="shared" si="12"/>
        <v>#VALUE!</v>
      </c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09"/>
    </row>
    <row r="72" spans="1:44" s="107" customFormat="1" ht="20.25">
      <c r="A72" s="191">
        <v>66</v>
      </c>
      <c r="B72" s="125">
        <v>439694</v>
      </c>
      <c r="C72" s="126" t="s">
        <v>214</v>
      </c>
      <c r="D72" s="111">
        <v>1</v>
      </c>
      <c r="E72" s="111">
        <v>0</v>
      </c>
      <c r="F72" s="112">
        <v>1</v>
      </c>
      <c r="G72" s="196">
        <v>0</v>
      </c>
      <c r="H72" s="196">
        <v>1</v>
      </c>
      <c r="I72" s="196">
        <f t="shared" si="13" ref="I72:I135">SUM(D72:H72)</f>
        <v>3</v>
      </c>
      <c r="J72" s="196">
        <f t="shared" si="14" ref="J72:J135">I72*0.15</f>
        <v>0.44999999999999996</v>
      </c>
      <c r="K72" s="197">
        <v>0</v>
      </c>
      <c r="L72" s="197">
        <v>1</v>
      </c>
      <c r="M72" s="197">
        <v>1</v>
      </c>
      <c r="N72" s="197">
        <v>2</v>
      </c>
      <c r="O72" s="197">
        <v>1</v>
      </c>
      <c r="P72" s="197">
        <f t="shared" si="15" ref="P72:P135">SUM(K72:O72)</f>
        <v>5</v>
      </c>
      <c r="Q72" s="197">
        <f t="shared" si="16" ref="Q72:Q135">P72*0.05</f>
        <v>0.25</v>
      </c>
      <c r="R72" s="104">
        <f t="shared" si="17" ref="R72:R135">D72*0.15+K72*0.05</f>
        <v>0.15</v>
      </c>
      <c r="S72" s="104">
        <f t="shared" si="18" ref="S72:S135">E72*0.15+L72*0.05</f>
        <v>0.05</v>
      </c>
      <c r="T72" s="104">
        <f t="shared" si="19" ref="T72:T135">F72*0.15+M72*0.05</f>
        <v>0.20</v>
      </c>
      <c r="U72" s="104">
        <f t="shared" si="20" ref="U72:U135">G72*0.15+N72*0.05</f>
        <v>0.10</v>
      </c>
      <c r="V72" s="104">
        <f t="shared" si="21" ref="V72:V135">H72*0.15+O72*0.05</f>
        <v>0.20</v>
      </c>
      <c r="W72" s="26">
        <f t="shared" si="22" ref="W72:W135">I72+P72</f>
        <v>8</v>
      </c>
      <c r="X72" s="194">
        <f t="shared" si="23" ref="X72:X135">W72*0.2</f>
        <v>1.60</v>
      </c>
      <c r="Y72" s="114">
        <v>4</v>
      </c>
      <c r="Z72" s="108">
        <f t="shared" si="24" ref="Z72:Z135">Y72*0.8</f>
        <v>3.20</v>
      </c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09"/>
    </row>
    <row r="73" spans="1:44" s="107" customFormat="1" ht="20.25">
      <c r="A73" s="191">
        <v>67</v>
      </c>
      <c r="B73" s="125">
        <v>439696</v>
      </c>
      <c r="C73" s="126" t="s">
        <v>215</v>
      </c>
      <c r="D73" s="111">
        <v>1</v>
      </c>
      <c r="E73" s="111">
        <v>2</v>
      </c>
      <c r="F73" s="112">
        <v>1</v>
      </c>
      <c r="G73" s="196">
        <v>2</v>
      </c>
      <c r="H73" s="196">
        <v>1</v>
      </c>
      <c r="I73" s="196">
        <f t="shared" si="13"/>
        <v>7</v>
      </c>
      <c r="J73" s="196">
        <f t="shared" si="14"/>
        <v>1.05</v>
      </c>
      <c r="K73" s="197"/>
      <c r="L73" s="197"/>
      <c r="M73" s="197"/>
      <c r="N73" s="197"/>
      <c r="O73" s="197"/>
      <c r="P73" s="197"/>
      <c r="Q73" s="197"/>
      <c r="R73" s="104">
        <f t="shared" si="17"/>
        <v>0.15</v>
      </c>
      <c r="S73" s="104">
        <f t="shared" si="18"/>
        <v>0.30</v>
      </c>
      <c r="T73" s="104">
        <f t="shared" si="19"/>
        <v>0.15</v>
      </c>
      <c r="U73" s="104">
        <f t="shared" si="20"/>
        <v>0.30</v>
      </c>
      <c r="V73" s="104">
        <f t="shared" si="21"/>
        <v>0.15</v>
      </c>
      <c r="W73" s="26">
        <f t="shared" si="22"/>
        <v>7</v>
      </c>
      <c r="X73" s="194">
        <f t="shared" si="23"/>
        <v>1.40</v>
      </c>
      <c r="Y73" s="114" t="s">
        <v>147</v>
      </c>
      <c r="Z73" s="108" t="e">
        <f t="shared" si="24"/>
        <v>#VALUE!</v>
      </c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09"/>
    </row>
    <row r="74" spans="1:44" s="107" customFormat="1" ht="20.25">
      <c r="A74" s="191">
        <v>68</v>
      </c>
      <c r="B74" s="125">
        <v>439699</v>
      </c>
      <c r="C74" s="126" t="s">
        <v>216</v>
      </c>
      <c r="D74" s="111">
        <v>8</v>
      </c>
      <c r="E74" s="111">
        <v>7</v>
      </c>
      <c r="F74" s="112">
        <v>8</v>
      </c>
      <c r="G74" s="196">
        <v>7</v>
      </c>
      <c r="H74" s="196">
        <v>9</v>
      </c>
      <c r="I74" s="196">
        <f t="shared" si="13"/>
        <v>39</v>
      </c>
      <c r="J74" s="196">
        <f t="shared" si="14"/>
        <v>5.85</v>
      </c>
      <c r="K74" s="197">
        <v>1</v>
      </c>
      <c r="L74" s="197">
        <v>2</v>
      </c>
      <c r="M74" s="197">
        <v>1</v>
      </c>
      <c r="N74" s="197">
        <v>2</v>
      </c>
      <c r="O74" s="197">
        <v>1</v>
      </c>
      <c r="P74" s="197">
        <f t="shared" si="15"/>
        <v>7</v>
      </c>
      <c r="Q74" s="197">
        <f t="shared" si="16"/>
        <v>0.35</v>
      </c>
      <c r="R74" s="104">
        <f t="shared" si="17"/>
        <v>1.25</v>
      </c>
      <c r="S74" s="104">
        <f t="shared" si="18"/>
        <v>1.1500000000000001</v>
      </c>
      <c r="T74" s="104">
        <f t="shared" si="19"/>
        <v>1.25</v>
      </c>
      <c r="U74" s="104">
        <f t="shared" si="20"/>
        <v>1.1500000000000001</v>
      </c>
      <c r="V74" s="104">
        <f t="shared" si="21"/>
        <v>1.40</v>
      </c>
      <c r="W74" s="26">
        <f t="shared" si="22"/>
        <v>46</v>
      </c>
      <c r="X74" s="194">
        <f t="shared" si="23"/>
        <v>9.2000000000000011</v>
      </c>
      <c r="Y74" s="114">
        <v>38</v>
      </c>
      <c r="Z74" s="108">
        <f t="shared" si="24"/>
        <v>30.40</v>
      </c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09"/>
    </row>
    <row r="75" spans="1:44" s="107" customFormat="1" ht="20.25">
      <c r="A75" s="191">
        <v>69</v>
      </c>
      <c r="B75" s="125">
        <v>439712</v>
      </c>
      <c r="C75" s="126" t="s">
        <v>217</v>
      </c>
      <c r="D75" s="111">
        <v>10</v>
      </c>
      <c r="E75" s="111">
        <v>11</v>
      </c>
      <c r="F75" s="112">
        <v>12</v>
      </c>
      <c r="G75" s="196">
        <v>14</v>
      </c>
      <c r="H75" s="196">
        <v>10</v>
      </c>
      <c r="I75" s="196">
        <f t="shared" si="13"/>
        <v>57</v>
      </c>
      <c r="J75" s="196">
        <f t="shared" si="14"/>
        <v>8.5499999999999989</v>
      </c>
      <c r="K75" s="197">
        <v>2</v>
      </c>
      <c r="L75" s="197">
        <v>3</v>
      </c>
      <c r="M75" s="197">
        <v>4</v>
      </c>
      <c r="N75" s="197">
        <v>3</v>
      </c>
      <c r="O75" s="197">
        <v>2</v>
      </c>
      <c r="P75" s="197">
        <f t="shared" si="15"/>
        <v>14</v>
      </c>
      <c r="Q75" s="197">
        <f t="shared" si="16"/>
        <v>0.70</v>
      </c>
      <c r="R75" s="104">
        <f t="shared" si="17"/>
        <v>1.60</v>
      </c>
      <c r="S75" s="104">
        <f t="shared" si="18"/>
        <v>1.7999999999999998</v>
      </c>
      <c r="T75" s="104">
        <f t="shared" si="19"/>
        <v>1.9999999999999998</v>
      </c>
      <c r="U75" s="104">
        <f t="shared" si="20"/>
        <v>2.25</v>
      </c>
      <c r="V75" s="104">
        <f t="shared" si="21"/>
        <v>1.60</v>
      </c>
      <c r="W75" s="26">
        <f t="shared" si="22"/>
        <v>71</v>
      </c>
      <c r="X75" s="194">
        <f t="shared" si="23"/>
        <v>14.20</v>
      </c>
      <c r="Y75" s="114">
        <v>45</v>
      </c>
      <c r="Z75" s="108">
        <f t="shared" si="24"/>
        <v>36</v>
      </c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09"/>
    </row>
    <row r="76" spans="1:44" s="107" customFormat="1" ht="20.25">
      <c r="A76" s="191">
        <v>70</v>
      </c>
      <c r="B76" s="125">
        <v>439715</v>
      </c>
      <c r="C76" s="126" t="s">
        <v>218</v>
      </c>
      <c r="D76" s="111">
        <v>5</v>
      </c>
      <c r="E76" s="111">
        <v>7</v>
      </c>
      <c r="F76" s="112">
        <v>6</v>
      </c>
      <c r="G76" s="196">
        <v>4</v>
      </c>
      <c r="H76" s="196">
        <v>7</v>
      </c>
      <c r="I76" s="196">
        <f t="shared" si="13"/>
        <v>29</v>
      </c>
      <c r="J76" s="196">
        <f t="shared" si="14"/>
        <v>4.3499999999999996</v>
      </c>
      <c r="K76" s="197">
        <v>2</v>
      </c>
      <c r="L76" s="197">
        <v>3</v>
      </c>
      <c r="M76" s="197">
        <v>4</v>
      </c>
      <c r="N76" s="197">
        <v>2</v>
      </c>
      <c r="O76" s="197">
        <v>3</v>
      </c>
      <c r="P76" s="197">
        <f t="shared" si="15"/>
        <v>14</v>
      </c>
      <c r="Q76" s="197">
        <f t="shared" si="16"/>
        <v>0.70</v>
      </c>
      <c r="R76" s="104">
        <f t="shared" si="17"/>
        <v>0.85</v>
      </c>
      <c r="S76" s="104">
        <f t="shared" si="18"/>
        <v>1.2000000000000002</v>
      </c>
      <c r="T76" s="104">
        <f t="shared" si="19"/>
        <v>1.0999999999999999</v>
      </c>
      <c r="U76" s="104">
        <f t="shared" si="20"/>
        <v>0.70</v>
      </c>
      <c r="V76" s="104">
        <f t="shared" si="21"/>
        <v>1.2000000000000002</v>
      </c>
      <c r="W76" s="26">
        <f t="shared" si="22"/>
        <v>43</v>
      </c>
      <c r="X76" s="194">
        <f t="shared" si="23"/>
        <v>8.60</v>
      </c>
      <c r="Y76" s="114">
        <v>28</v>
      </c>
      <c r="Z76" s="108">
        <f t="shared" si="24"/>
        <v>22.40</v>
      </c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09"/>
    </row>
    <row r="77" spans="1:44" s="107" customFormat="1" ht="20.25">
      <c r="A77" s="191">
        <v>71</v>
      </c>
      <c r="B77" s="125">
        <v>439718</v>
      </c>
      <c r="C77" s="126" t="s">
        <v>219</v>
      </c>
      <c r="D77" s="111">
        <v>6</v>
      </c>
      <c r="E77" s="111">
        <v>7</v>
      </c>
      <c r="F77" s="112">
        <v>6</v>
      </c>
      <c r="G77" s="196">
        <v>5</v>
      </c>
      <c r="H77" s="196">
        <v>8</v>
      </c>
      <c r="I77" s="196">
        <f t="shared" si="13"/>
        <v>32</v>
      </c>
      <c r="J77" s="196">
        <f t="shared" si="14"/>
        <v>4.80</v>
      </c>
      <c r="K77" s="197">
        <v>1</v>
      </c>
      <c r="L77" s="197">
        <v>2</v>
      </c>
      <c r="M77" s="197">
        <v>1</v>
      </c>
      <c r="N77" s="197">
        <v>3</v>
      </c>
      <c r="O77" s="197">
        <v>1</v>
      </c>
      <c r="P77" s="197">
        <f t="shared" si="15"/>
        <v>8</v>
      </c>
      <c r="Q77" s="197">
        <f t="shared" si="16"/>
        <v>0.40</v>
      </c>
      <c r="R77" s="104">
        <f t="shared" si="17"/>
        <v>0.95</v>
      </c>
      <c r="S77" s="104">
        <f t="shared" si="18"/>
        <v>1.1500000000000001</v>
      </c>
      <c r="T77" s="104">
        <f t="shared" si="19"/>
        <v>0.95</v>
      </c>
      <c r="U77" s="104">
        <f t="shared" si="20"/>
        <v>0.90</v>
      </c>
      <c r="V77" s="104">
        <f t="shared" si="21"/>
        <v>1.25</v>
      </c>
      <c r="W77" s="26">
        <f t="shared" si="22"/>
        <v>40</v>
      </c>
      <c r="X77" s="194">
        <f t="shared" si="23"/>
        <v>8</v>
      </c>
      <c r="Y77" s="114">
        <v>27</v>
      </c>
      <c r="Z77" s="108">
        <f t="shared" si="24"/>
        <v>21.60</v>
      </c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09"/>
    </row>
    <row r="78" spans="1:44" s="107" customFormat="1" ht="20.25">
      <c r="A78" s="191">
        <v>72</v>
      </c>
      <c r="B78" s="125">
        <v>439726</v>
      </c>
      <c r="C78" s="126" t="s">
        <v>127</v>
      </c>
      <c r="D78" s="111">
        <v>4</v>
      </c>
      <c r="E78" s="111">
        <v>3</v>
      </c>
      <c r="F78" s="112">
        <v>4</v>
      </c>
      <c r="G78" s="196">
        <v>5</v>
      </c>
      <c r="H78" s="196">
        <v>4</v>
      </c>
      <c r="I78" s="196">
        <f t="shared" si="13"/>
        <v>20</v>
      </c>
      <c r="J78" s="196">
        <f t="shared" si="14"/>
        <v>3</v>
      </c>
      <c r="K78" s="197">
        <v>1</v>
      </c>
      <c r="L78" s="197">
        <v>2</v>
      </c>
      <c r="M78" s="197">
        <v>1</v>
      </c>
      <c r="N78" s="197">
        <v>1</v>
      </c>
      <c r="O78" s="197">
        <v>1</v>
      </c>
      <c r="P78" s="197">
        <f t="shared" si="15"/>
        <v>6</v>
      </c>
      <c r="Q78" s="197">
        <f t="shared" si="16"/>
        <v>0.30000000000000004</v>
      </c>
      <c r="R78" s="104">
        <f t="shared" si="17"/>
        <v>0.65</v>
      </c>
      <c r="S78" s="104">
        <f t="shared" si="18"/>
        <v>0.54999999999999993</v>
      </c>
      <c r="T78" s="104">
        <f t="shared" si="19"/>
        <v>0.65</v>
      </c>
      <c r="U78" s="104">
        <f t="shared" si="20"/>
        <v>0.80</v>
      </c>
      <c r="V78" s="104">
        <f t="shared" si="21"/>
        <v>0.65</v>
      </c>
      <c r="W78" s="26">
        <f t="shared" si="22"/>
        <v>26</v>
      </c>
      <c r="X78" s="194">
        <f t="shared" si="23"/>
        <v>5.20</v>
      </c>
      <c r="Y78" s="114">
        <v>18</v>
      </c>
      <c r="Z78" s="108">
        <f t="shared" si="24"/>
        <v>14.40</v>
      </c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09"/>
    </row>
    <row r="79" spans="1:44" s="107" customFormat="1" ht="20.25">
      <c r="A79" s="191">
        <v>73</v>
      </c>
      <c r="B79" s="125">
        <v>439728</v>
      </c>
      <c r="C79" s="126" t="s">
        <v>220</v>
      </c>
      <c r="D79" s="111">
        <v>12</v>
      </c>
      <c r="E79" s="111">
        <v>15</v>
      </c>
      <c r="F79" s="112">
        <v>11</v>
      </c>
      <c r="G79" s="196">
        <v>10</v>
      </c>
      <c r="H79" s="196">
        <v>13</v>
      </c>
      <c r="I79" s="196">
        <f t="shared" si="13"/>
        <v>61</v>
      </c>
      <c r="J79" s="196">
        <f t="shared" si="14"/>
        <v>9.15</v>
      </c>
      <c r="K79" s="197">
        <v>3</v>
      </c>
      <c r="L79" s="197">
        <v>4</v>
      </c>
      <c r="M79" s="197">
        <v>3</v>
      </c>
      <c r="N79" s="197">
        <v>4</v>
      </c>
      <c r="O79" s="197">
        <v>5</v>
      </c>
      <c r="P79" s="197">
        <f t="shared" si="15"/>
        <v>19</v>
      </c>
      <c r="Q79" s="197">
        <f t="shared" si="16"/>
        <v>0.95</v>
      </c>
      <c r="R79" s="104">
        <f t="shared" si="17"/>
        <v>1.9499999999999997</v>
      </c>
      <c r="S79" s="104">
        <f t="shared" si="18"/>
        <v>2.4500000000000002</v>
      </c>
      <c r="T79" s="104">
        <f t="shared" si="19"/>
        <v>1.7999999999999998</v>
      </c>
      <c r="U79" s="104">
        <f t="shared" si="20"/>
        <v>1.70</v>
      </c>
      <c r="V79" s="104">
        <f t="shared" si="21"/>
        <v>2.2000000000000002</v>
      </c>
      <c r="W79" s="26">
        <f t="shared" si="22"/>
        <v>80</v>
      </c>
      <c r="X79" s="194">
        <f t="shared" si="23"/>
        <v>16</v>
      </c>
      <c r="Y79" s="114">
        <v>56</v>
      </c>
      <c r="Z79" s="108">
        <f t="shared" si="24"/>
        <v>44.80</v>
      </c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09"/>
    </row>
    <row r="80" spans="1:44" s="107" customFormat="1" ht="20.25">
      <c r="A80" s="191">
        <v>74</v>
      </c>
      <c r="B80" s="125">
        <v>439734</v>
      </c>
      <c r="C80" s="126" t="s">
        <v>221</v>
      </c>
      <c r="D80" s="111">
        <v>16</v>
      </c>
      <c r="E80" s="111">
        <v>15</v>
      </c>
      <c r="F80" s="112">
        <v>16</v>
      </c>
      <c r="G80" s="196">
        <v>17</v>
      </c>
      <c r="H80" s="196">
        <v>12</v>
      </c>
      <c r="I80" s="196">
        <f t="shared" si="13"/>
        <v>76</v>
      </c>
      <c r="J80" s="196">
        <f t="shared" si="14"/>
        <v>11.40</v>
      </c>
      <c r="K80" s="197">
        <v>5</v>
      </c>
      <c r="L80" s="197">
        <v>4</v>
      </c>
      <c r="M80" s="197">
        <v>2</v>
      </c>
      <c r="N80" s="197">
        <v>4</v>
      </c>
      <c r="O80" s="197">
        <v>5</v>
      </c>
      <c r="P80" s="197">
        <f t="shared" si="15"/>
        <v>20</v>
      </c>
      <c r="Q80" s="197">
        <f t="shared" si="16"/>
        <v>1</v>
      </c>
      <c r="R80" s="104">
        <f t="shared" si="17"/>
        <v>2.65</v>
      </c>
      <c r="S80" s="104">
        <f t="shared" si="18"/>
        <v>2.4500000000000002</v>
      </c>
      <c r="T80" s="104">
        <f t="shared" si="19"/>
        <v>2.50</v>
      </c>
      <c r="U80" s="104">
        <f t="shared" si="20"/>
        <v>2.75</v>
      </c>
      <c r="V80" s="104">
        <f t="shared" si="21"/>
        <v>2.0499999999999998</v>
      </c>
      <c r="W80" s="26">
        <f t="shared" si="22"/>
        <v>96</v>
      </c>
      <c r="X80" s="194">
        <f t="shared" si="23"/>
        <v>19.200000000000003</v>
      </c>
      <c r="Y80" s="114">
        <v>77</v>
      </c>
      <c r="Z80" s="108">
        <f t="shared" si="24"/>
        <v>61.60</v>
      </c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09"/>
    </row>
    <row r="81" spans="1:44" s="107" customFormat="1" ht="20.25">
      <c r="A81" s="191">
        <v>75</v>
      </c>
      <c r="B81" s="125">
        <v>439737</v>
      </c>
      <c r="C81" s="126" t="s">
        <v>222</v>
      </c>
      <c r="D81" s="111">
        <v>1</v>
      </c>
      <c r="E81" s="111">
        <v>0</v>
      </c>
      <c r="F81" s="112">
        <v>1</v>
      </c>
      <c r="G81" s="196">
        <v>1</v>
      </c>
      <c r="H81" s="196">
        <v>1</v>
      </c>
      <c r="I81" s="196">
        <f t="shared" si="13"/>
        <v>4</v>
      </c>
      <c r="J81" s="196">
        <f t="shared" si="14"/>
        <v>0.60</v>
      </c>
      <c r="K81" s="197"/>
      <c r="L81" s="197"/>
      <c r="M81" s="197"/>
      <c r="N81" s="197"/>
      <c r="O81" s="197"/>
      <c r="P81" s="197"/>
      <c r="Q81" s="197"/>
      <c r="R81" s="104">
        <f t="shared" si="17"/>
        <v>0.15</v>
      </c>
      <c r="S81" s="104">
        <f t="shared" si="18"/>
        <v>0</v>
      </c>
      <c r="T81" s="104">
        <f t="shared" si="19"/>
        <v>0.15</v>
      </c>
      <c r="U81" s="104">
        <f t="shared" si="20"/>
        <v>0.15</v>
      </c>
      <c r="V81" s="104">
        <f t="shared" si="21"/>
        <v>0.15</v>
      </c>
      <c r="W81" s="26">
        <f t="shared" si="22"/>
        <v>4</v>
      </c>
      <c r="X81" s="194">
        <f t="shared" si="23"/>
        <v>0.80</v>
      </c>
      <c r="Y81" s="114" t="s">
        <v>147</v>
      </c>
      <c r="Z81" s="108" t="e">
        <f t="shared" si="24"/>
        <v>#VALUE!</v>
      </c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09"/>
    </row>
    <row r="82" spans="1:44" s="107" customFormat="1" ht="20.25">
      <c r="A82" s="191">
        <v>76</v>
      </c>
      <c r="B82" s="125">
        <v>439738</v>
      </c>
      <c r="C82" s="126" t="s">
        <v>223</v>
      </c>
      <c r="D82" s="111">
        <v>9</v>
      </c>
      <c r="E82" s="111">
        <v>8</v>
      </c>
      <c r="F82" s="112">
        <v>9</v>
      </c>
      <c r="G82" s="196">
        <v>8</v>
      </c>
      <c r="H82" s="196">
        <v>9</v>
      </c>
      <c r="I82" s="196">
        <f t="shared" si="13"/>
        <v>43</v>
      </c>
      <c r="J82" s="196">
        <f t="shared" si="14"/>
        <v>6.45</v>
      </c>
      <c r="K82" s="197">
        <v>2</v>
      </c>
      <c r="L82" s="197">
        <v>3</v>
      </c>
      <c r="M82" s="197">
        <v>4</v>
      </c>
      <c r="N82" s="197">
        <v>3</v>
      </c>
      <c r="O82" s="197">
        <v>2</v>
      </c>
      <c r="P82" s="197">
        <f t="shared" si="15"/>
        <v>14</v>
      </c>
      <c r="Q82" s="197">
        <f t="shared" si="16"/>
        <v>0.70</v>
      </c>
      <c r="R82" s="104">
        <f t="shared" si="17"/>
        <v>1.45</v>
      </c>
      <c r="S82" s="104">
        <f t="shared" si="18"/>
        <v>1.35</v>
      </c>
      <c r="T82" s="104">
        <f t="shared" si="19"/>
        <v>1.5499999999999998</v>
      </c>
      <c r="U82" s="104">
        <f t="shared" si="20"/>
        <v>1.35</v>
      </c>
      <c r="V82" s="104">
        <f t="shared" si="21"/>
        <v>1.45</v>
      </c>
      <c r="W82" s="26">
        <f t="shared" si="22"/>
        <v>57</v>
      </c>
      <c r="X82" s="194">
        <f t="shared" si="23"/>
        <v>11.40</v>
      </c>
      <c r="Y82" s="114">
        <v>42</v>
      </c>
      <c r="Z82" s="108">
        <f t="shared" si="24"/>
        <v>33.60</v>
      </c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09"/>
    </row>
    <row r="83" spans="1:44" s="107" customFormat="1" ht="20.25">
      <c r="A83" s="191">
        <v>77</v>
      </c>
      <c r="B83" s="125">
        <v>439739</v>
      </c>
      <c r="C83" s="126" t="s">
        <v>224</v>
      </c>
      <c r="D83" s="111">
        <v>5</v>
      </c>
      <c r="E83" s="111">
        <v>3</v>
      </c>
      <c r="F83" s="112">
        <v>8</v>
      </c>
      <c r="G83" s="196">
        <v>5</v>
      </c>
      <c r="H83" s="196">
        <v>7</v>
      </c>
      <c r="I83" s="196">
        <f t="shared" si="13"/>
        <v>28</v>
      </c>
      <c r="J83" s="196">
        <f t="shared" si="14"/>
        <v>4.20</v>
      </c>
      <c r="K83" s="197">
        <v>1</v>
      </c>
      <c r="L83" s="197">
        <v>2</v>
      </c>
      <c r="M83" s="197">
        <v>1</v>
      </c>
      <c r="N83" s="197">
        <v>2</v>
      </c>
      <c r="O83" s="197">
        <v>1</v>
      </c>
      <c r="P83" s="197">
        <f t="shared" si="15"/>
        <v>7</v>
      </c>
      <c r="Q83" s="197">
        <f t="shared" si="16"/>
        <v>0.35</v>
      </c>
      <c r="R83" s="104">
        <f t="shared" si="17"/>
        <v>0.80</v>
      </c>
      <c r="S83" s="104">
        <f t="shared" si="18"/>
        <v>0.54999999999999993</v>
      </c>
      <c r="T83" s="104">
        <f t="shared" si="19"/>
        <v>1.25</v>
      </c>
      <c r="U83" s="104">
        <f t="shared" si="20"/>
        <v>0.85</v>
      </c>
      <c r="V83" s="104">
        <f t="shared" si="21"/>
        <v>1.1000000000000001</v>
      </c>
      <c r="W83" s="26">
        <f t="shared" si="22"/>
        <v>35</v>
      </c>
      <c r="X83" s="194">
        <f t="shared" si="23"/>
        <v>7</v>
      </c>
      <c r="Y83" s="114">
        <v>25</v>
      </c>
      <c r="Z83" s="108">
        <f t="shared" si="24"/>
        <v>20</v>
      </c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09"/>
    </row>
    <row r="84" spans="1:44" s="107" customFormat="1" ht="20.25">
      <c r="A84" s="191">
        <v>78</v>
      </c>
      <c r="B84" s="125">
        <v>439740</v>
      </c>
      <c r="C84" s="126" t="s">
        <v>225</v>
      </c>
      <c r="D84" s="111">
        <v>1</v>
      </c>
      <c r="E84" s="111">
        <v>0</v>
      </c>
      <c r="F84" s="112">
        <v>1</v>
      </c>
      <c r="G84" s="196">
        <v>0</v>
      </c>
      <c r="H84" s="196">
        <v>1</v>
      </c>
      <c r="I84" s="196">
        <f t="shared" si="13"/>
        <v>3</v>
      </c>
      <c r="J84" s="196">
        <f t="shared" si="14"/>
        <v>0.44999999999999996</v>
      </c>
      <c r="K84" s="197">
        <v>0</v>
      </c>
      <c r="L84" s="197">
        <v>1</v>
      </c>
      <c r="M84" s="197">
        <v>0</v>
      </c>
      <c r="N84" s="197">
        <v>1</v>
      </c>
      <c r="O84" s="197">
        <v>0</v>
      </c>
      <c r="P84" s="197">
        <f t="shared" si="15"/>
        <v>2</v>
      </c>
      <c r="Q84" s="197">
        <f t="shared" si="16"/>
        <v>0.10</v>
      </c>
      <c r="R84" s="104">
        <f t="shared" si="17"/>
        <v>0.15</v>
      </c>
      <c r="S84" s="104">
        <f t="shared" si="18"/>
        <v>0.05</v>
      </c>
      <c r="T84" s="104">
        <f t="shared" si="19"/>
        <v>0.15</v>
      </c>
      <c r="U84" s="104">
        <f t="shared" si="20"/>
        <v>0.05</v>
      </c>
      <c r="V84" s="104">
        <f t="shared" si="21"/>
        <v>0.15</v>
      </c>
      <c r="W84" s="26">
        <f t="shared" si="22"/>
        <v>5</v>
      </c>
      <c r="X84" s="194">
        <f t="shared" si="23"/>
        <v>1</v>
      </c>
      <c r="Y84" s="114">
        <v>2</v>
      </c>
      <c r="Z84" s="108">
        <f t="shared" si="24"/>
        <v>1.60</v>
      </c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09"/>
    </row>
    <row r="85" spans="1:44" s="107" customFormat="1" ht="20.25">
      <c r="A85" s="191">
        <v>79</v>
      </c>
      <c r="B85" s="125">
        <v>439741</v>
      </c>
      <c r="C85" s="126" t="s">
        <v>226</v>
      </c>
      <c r="D85" s="111">
        <v>8</v>
      </c>
      <c r="E85" s="111">
        <v>5</v>
      </c>
      <c r="F85" s="112">
        <v>8</v>
      </c>
      <c r="G85" s="196">
        <v>7</v>
      </c>
      <c r="H85" s="196">
        <v>5</v>
      </c>
      <c r="I85" s="196">
        <f t="shared" si="13"/>
        <v>33</v>
      </c>
      <c r="J85" s="196">
        <f t="shared" si="14"/>
        <v>4.95</v>
      </c>
      <c r="K85" s="197">
        <v>2</v>
      </c>
      <c r="L85" s="197">
        <v>1</v>
      </c>
      <c r="M85" s="197">
        <v>0</v>
      </c>
      <c r="N85" s="197">
        <v>1</v>
      </c>
      <c r="O85" s="197">
        <v>2</v>
      </c>
      <c r="P85" s="197">
        <f t="shared" si="15"/>
        <v>6</v>
      </c>
      <c r="Q85" s="197">
        <f t="shared" si="16"/>
        <v>0.30000000000000004</v>
      </c>
      <c r="R85" s="104">
        <f t="shared" si="17"/>
        <v>1.30</v>
      </c>
      <c r="S85" s="104">
        <f t="shared" si="18"/>
        <v>0.80</v>
      </c>
      <c r="T85" s="104">
        <f t="shared" si="19"/>
        <v>1.20</v>
      </c>
      <c r="U85" s="104">
        <f t="shared" si="20"/>
        <v>1.1000000000000001</v>
      </c>
      <c r="V85" s="104">
        <f t="shared" si="21"/>
        <v>0.85</v>
      </c>
      <c r="W85" s="26">
        <f t="shared" si="22"/>
        <v>39</v>
      </c>
      <c r="X85" s="194">
        <f t="shared" si="23"/>
        <v>7.8000000000000007</v>
      </c>
      <c r="Y85" s="114">
        <v>26</v>
      </c>
      <c r="Z85" s="108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09"/>
    </row>
    <row r="86" spans="1:44" s="107" customFormat="1" ht="20.25">
      <c r="A86" s="191">
        <v>80</v>
      </c>
      <c r="B86" s="125">
        <v>439742</v>
      </c>
      <c r="C86" s="126" t="s">
        <v>227</v>
      </c>
      <c r="D86" s="111">
        <v>10</v>
      </c>
      <c r="E86" s="111">
        <v>11</v>
      </c>
      <c r="F86" s="112">
        <v>12</v>
      </c>
      <c r="G86" s="196">
        <v>9</v>
      </c>
      <c r="H86" s="196">
        <v>10</v>
      </c>
      <c r="I86" s="196">
        <f t="shared" si="13"/>
        <v>52</v>
      </c>
      <c r="J86" s="196">
        <f t="shared" si="14"/>
        <v>7.80</v>
      </c>
      <c r="K86" s="197">
        <v>3</v>
      </c>
      <c r="L86" s="197">
        <v>1</v>
      </c>
      <c r="M86" s="197">
        <v>2</v>
      </c>
      <c r="N86" s="197">
        <v>3</v>
      </c>
      <c r="O86" s="197">
        <v>2</v>
      </c>
      <c r="P86" s="197">
        <v>5</v>
      </c>
      <c r="Q86" s="197">
        <f t="shared" si="16"/>
        <v>0.25</v>
      </c>
      <c r="R86" s="104">
        <f t="shared" si="17"/>
        <v>1.65</v>
      </c>
      <c r="S86" s="104">
        <f t="shared" si="18"/>
        <v>1.70</v>
      </c>
      <c r="T86" s="104">
        <f t="shared" si="19"/>
        <v>1.90</v>
      </c>
      <c r="U86" s="104">
        <f t="shared" si="20"/>
        <v>1.50</v>
      </c>
      <c r="V86" s="104">
        <f t="shared" si="21"/>
        <v>1.60</v>
      </c>
      <c r="W86" s="26">
        <f t="shared" si="22"/>
        <v>57</v>
      </c>
      <c r="X86" s="194">
        <f t="shared" si="23"/>
        <v>11.40</v>
      </c>
      <c r="Y86" s="114">
        <v>45</v>
      </c>
      <c r="Z86" s="108">
        <f t="shared" si="24"/>
        <v>36</v>
      </c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09"/>
    </row>
    <row r="87" spans="1:44" s="107" customFormat="1" ht="20.25">
      <c r="A87" s="191">
        <v>81</v>
      </c>
      <c r="B87" s="125">
        <v>439743</v>
      </c>
      <c r="C87" s="126" t="s">
        <v>228</v>
      </c>
      <c r="D87" s="111">
        <v>1</v>
      </c>
      <c r="E87" s="111">
        <v>0</v>
      </c>
      <c r="F87" s="112">
        <v>1</v>
      </c>
      <c r="G87" s="196">
        <v>0</v>
      </c>
      <c r="H87" s="196">
        <v>1</v>
      </c>
      <c r="I87" s="196">
        <f t="shared" si="13"/>
        <v>3</v>
      </c>
      <c r="J87" s="196">
        <f t="shared" si="14"/>
        <v>0.44999999999999996</v>
      </c>
      <c r="K87" s="197">
        <v>1</v>
      </c>
      <c r="L87" s="197">
        <v>0</v>
      </c>
      <c r="M87" s="197">
        <v>1</v>
      </c>
      <c r="N87" s="197">
        <v>0</v>
      </c>
      <c r="O87" s="197">
        <v>2</v>
      </c>
      <c r="P87" s="197">
        <f t="shared" si="15"/>
        <v>4</v>
      </c>
      <c r="Q87" s="197">
        <f t="shared" si="16"/>
        <v>0.20</v>
      </c>
      <c r="R87" s="104">
        <f t="shared" si="17"/>
        <v>0.20</v>
      </c>
      <c r="S87" s="104">
        <f t="shared" si="18"/>
        <v>0</v>
      </c>
      <c r="T87" s="104">
        <f t="shared" si="19"/>
        <v>0.20</v>
      </c>
      <c r="U87" s="104">
        <f t="shared" si="20"/>
        <v>0</v>
      </c>
      <c r="V87" s="104">
        <f t="shared" si="21"/>
        <v>0.25</v>
      </c>
      <c r="W87" s="26">
        <f t="shared" si="22"/>
        <v>7</v>
      </c>
      <c r="X87" s="194">
        <f t="shared" si="23"/>
        <v>1.40</v>
      </c>
      <c r="Y87" s="114">
        <v>4</v>
      </c>
      <c r="Z87" s="108">
        <f t="shared" si="24"/>
        <v>3.20</v>
      </c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09"/>
    </row>
    <row r="88" spans="1:44" s="107" customFormat="1" ht="20.25">
      <c r="A88" s="191">
        <v>82</v>
      </c>
      <c r="B88" s="125">
        <v>439747</v>
      </c>
      <c r="C88" s="126" t="s">
        <v>229</v>
      </c>
      <c r="D88" s="111">
        <v>7</v>
      </c>
      <c r="E88" s="111">
        <v>8</v>
      </c>
      <c r="F88" s="112">
        <v>9</v>
      </c>
      <c r="G88" s="196">
        <v>7</v>
      </c>
      <c r="H88" s="196">
        <v>9</v>
      </c>
      <c r="I88" s="196">
        <f t="shared" si="13"/>
        <v>40</v>
      </c>
      <c r="J88" s="196">
        <f t="shared" si="14"/>
        <v>6</v>
      </c>
      <c r="K88" s="197">
        <v>2</v>
      </c>
      <c r="L88" s="197">
        <v>3</v>
      </c>
      <c r="M88" s="197">
        <v>1</v>
      </c>
      <c r="N88" s="197">
        <v>0</v>
      </c>
      <c r="O88" s="197">
        <v>3</v>
      </c>
      <c r="P88" s="197">
        <f t="shared" si="15"/>
        <v>9</v>
      </c>
      <c r="Q88" s="197">
        <f t="shared" si="16"/>
        <v>0.45</v>
      </c>
      <c r="R88" s="104">
        <f t="shared" si="17"/>
        <v>1.1500000000000001</v>
      </c>
      <c r="S88" s="104">
        <f t="shared" si="18"/>
        <v>1.35</v>
      </c>
      <c r="T88" s="104">
        <f t="shared" si="19"/>
        <v>1.40</v>
      </c>
      <c r="U88" s="104">
        <f t="shared" si="20"/>
        <v>1.05</v>
      </c>
      <c r="V88" s="104">
        <f t="shared" si="21"/>
        <v>1.50</v>
      </c>
      <c r="W88" s="26">
        <f t="shared" si="22"/>
        <v>49</v>
      </c>
      <c r="X88" s="194">
        <f t="shared" si="23"/>
        <v>9.8000000000000007</v>
      </c>
      <c r="Y88" s="114">
        <v>36</v>
      </c>
      <c r="Z88" s="108">
        <f t="shared" si="24"/>
        <v>28.80</v>
      </c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09"/>
    </row>
    <row r="89" spans="1:44" s="107" customFormat="1" ht="20.25">
      <c r="A89" s="191">
        <v>83</v>
      </c>
      <c r="B89" s="125">
        <v>439748</v>
      </c>
      <c r="C89" s="126" t="s">
        <v>230</v>
      </c>
      <c r="D89" s="111">
        <v>1</v>
      </c>
      <c r="E89" s="111">
        <v>2</v>
      </c>
      <c r="F89" s="112">
        <v>1</v>
      </c>
      <c r="G89" s="196">
        <v>0</v>
      </c>
      <c r="H89" s="196">
        <v>1</v>
      </c>
      <c r="I89" s="196">
        <f t="shared" si="13"/>
        <v>5</v>
      </c>
      <c r="J89" s="196">
        <f t="shared" si="14"/>
        <v>0.75</v>
      </c>
      <c r="K89" s="197">
        <v>1</v>
      </c>
      <c r="L89" s="197">
        <v>0</v>
      </c>
      <c r="M89" s="197">
        <v>1</v>
      </c>
      <c r="N89" s="197">
        <v>0</v>
      </c>
      <c r="O89" s="197">
        <v>1</v>
      </c>
      <c r="P89" s="197">
        <f t="shared" si="15"/>
        <v>3</v>
      </c>
      <c r="Q89" s="197">
        <f t="shared" si="16"/>
        <v>0.15000000000000002</v>
      </c>
      <c r="R89" s="104">
        <f t="shared" si="17"/>
        <v>0.20</v>
      </c>
      <c r="S89" s="104">
        <f t="shared" si="18"/>
        <v>0.30</v>
      </c>
      <c r="T89" s="104">
        <f t="shared" si="19"/>
        <v>0.20</v>
      </c>
      <c r="U89" s="104">
        <f t="shared" si="20"/>
        <v>0</v>
      </c>
      <c r="V89" s="104">
        <f t="shared" si="21"/>
        <v>0.20</v>
      </c>
      <c r="W89" s="26">
        <f t="shared" si="22"/>
        <v>8</v>
      </c>
      <c r="X89" s="194">
        <f t="shared" si="23"/>
        <v>1.60</v>
      </c>
      <c r="Y89" s="114">
        <v>4</v>
      </c>
      <c r="Z89" s="108">
        <f t="shared" si="24"/>
        <v>3.20</v>
      </c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09"/>
    </row>
    <row r="90" spans="1:44" s="107" customFormat="1" ht="20.25">
      <c r="A90" s="191">
        <v>84</v>
      </c>
      <c r="B90" s="125">
        <v>439749</v>
      </c>
      <c r="C90" s="126" t="s">
        <v>231</v>
      </c>
      <c r="D90" s="111">
        <v>2</v>
      </c>
      <c r="E90" s="111">
        <v>3</v>
      </c>
      <c r="F90" s="112">
        <v>2</v>
      </c>
      <c r="G90" s="196">
        <v>3</v>
      </c>
      <c r="H90" s="196">
        <v>1</v>
      </c>
      <c r="I90" s="196">
        <f t="shared" si="13"/>
        <v>11</v>
      </c>
      <c r="J90" s="196">
        <f t="shared" si="14"/>
        <v>1.65</v>
      </c>
      <c r="K90" s="197">
        <v>0</v>
      </c>
      <c r="L90" s="197">
        <v>1</v>
      </c>
      <c r="M90" s="197">
        <v>2</v>
      </c>
      <c r="N90" s="197">
        <v>1</v>
      </c>
      <c r="O90" s="197">
        <v>0</v>
      </c>
      <c r="P90" s="197">
        <f t="shared" si="15"/>
        <v>4</v>
      </c>
      <c r="Q90" s="197">
        <f t="shared" si="16"/>
        <v>0.20</v>
      </c>
      <c r="R90" s="104">
        <f t="shared" si="17"/>
        <v>0.30</v>
      </c>
      <c r="S90" s="104">
        <f t="shared" si="18"/>
        <v>0.49999999999999994</v>
      </c>
      <c r="T90" s="104">
        <f t="shared" si="19"/>
        <v>0.40</v>
      </c>
      <c r="U90" s="104">
        <f t="shared" si="20"/>
        <v>0.49999999999999994</v>
      </c>
      <c r="V90" s="104">
        <f t="shared" si="21"/>
        <v>0.15</v>
      </c>
      <c r="W90" s="26">
        <f t="shared" si="22"/>
        <v>15</v>
      </c>
      <c r="X90" s="194">
        <f t="shared" si="23"/>
        <v>3</v>
      </c>
      <c r="Y90" s="114">
        <v>6</v>
      </c>
      <c r="Z90" s="108">
        <f t="shared" si="24"/>
        <v>4.8000000000000007</v>
      </c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09"/>
    </row>
    <row r="91" spans="1:44" s="107" customFormat="1" ht="20.25">
      <c r="A91" s="191">
        <v>85</v>
      </c>
      <c r="B91" s="125">
        <v>439750</v>
      </c>
      <c r="C91" s="126" t="s">
        <v>232</v>
      </c>
      <c r="D91" s="111">
        <v>10</v>
      </c>
      <c r="E91" s="111">
        <v>12</v>
      </c>
      <c r="F91" s="112">
        <v>13</v>
      </c>
      <c r="G91" s="196">
        <v>14</v>
      </c>
      <c r="H91" s="196">
        <v>8</v>
      </c>
      <c r="I91" s="196">
        <f t="shared" si="13"/>
        <v>57</v>
      </c>
      <c r="J91" s="196">
        <f t="shared" si="14"/>
        <v>8.5499999999999989</v>
      </c>
      <c r="K91" s="197">
        <v>4</v>
      </c>
      <c r="L91" s="197">
        <v>3</v>
      </c>
      <c r="M91" s="197">
        <v>4</v>
      </c>
      <c r="N91" s="197">
        <v>3</v>
      </c>
      <c r="O91" s="197">
        <v>2</v>
      </c>
      <c r="P91" s="197">
        <f t="shared" si="15"/>
        <v>16</v>
      </c>
      <c r="Q91" s="197">
        <f t="shared" si="16"/>
        <v>0.80</v>
      </c>
      <c r="R91" s="104">
        <f t="shared" si="17"/>
        <v>1.70</v>
      </c>
      <c r="S91" s="104">
        <f t="shared" si="18"/>
        <v>1.9499999999999997</v>
      </c>
      <c r="T91" s="104">
        <f t="shared" si="19"/>
        <v>2.15</v>
      </c>
      <c r="U91" s="104">
        <f t="shared" si="20"/>
        <v>2.25</v>
      </c>
      <c r="V91" s="104">
        <f t="shared" si="21"/>
        <v>1.30</v>
      </c>
      <c r="W91" s="26">
        <f t="shared" si="22"/>
        <v>73</v>
      </c>
      <c r="X91" s="194">
        <f t="shared" si="23"/>
        <v>14.60</v>
      </c>
      <c r="Y91" s="114">
        <v>50</v>
      </c>
      <c r="Z91" s="108">
        <f t="shared" si="24"/>
        <v>40</v>
      </c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09"/>
    </row>
    <row r="92" spans="1:44" s="107" customFormat="1" ht="20.25">
      <c r="A92" s="191">
        <v>86</v>
      </c>
      <c r="B92" s="125">
        <v>439751</v>
      </c>
      <c r="C92" s="126" t="s">
        <v>233</v>
      </c>
      <c r="D92" s="111">
        <v>7</v>
      </c>
      <c r="E92" s="111">
        <v>8</v>
      </c>
      <c r="F92" s="112">
        <v>7</v>
      </c>
      <c r="G92" s="196">
        <v>8</v>
      </c>
      <c r="H92" s="196">
        <v>9</v>
      </c>
      <c r="I92" s="196">
        <f t="shared" si="13"/>
        <v>39</v>
      </c>
      <c r="J92" s="196">
        <f t="shared" si="14"/>
        <v>5.85</v>
      </c>
      <c r="K92" s="197">
        <v>3</v>
      </c>
      <c r="L92" s="197">
        <v>2</v>
      </c>
      <c r="M92" s="197">
        <v>3</v>
      </c>
      <c r="N92" s="197">
        <v>2</v>
      </c>
      <c r="O92" s="197">
        <v>3</v>
      </c>
      <c r="P92" s="197">
        <f t="shared" si="15"/>
        <v>13</v>
      </c>
      <c r="Q92" s="197">
        <f t="shared" si="16"/>
        <v>0.65</v>
      </c>
      <c r="R92" s="104">
        <f t="shared" si="17"/>
        <v>1.2000000000000002</v>
      </c>
      <c r="S92" s="104">
        <f t="shared" si="18"/>
        <v>1.30</v>
      </c>
      <c r="T92" s="104">
        <f t="shared" si="19"/>
        <v>1.2000000000000002</v>
      </c>
      <c r="U92" s="104">
        <f t="shared" si="20"/>
        <v>1.30</v>
      </c>
      <c r="V92" s="104">
        <f t="shared" si="21"/>
        <v>1.50</v>
      </c>
      <c r="W92" s="26">
        <f t="shared" si="22"/>
        <v>52</v>
      </c>
      <c r="X92" s="194">
        <f t="shared" si="23"/>
        <v>10.40</v>
      </c>
      <c r="Y92" s="114">
        <v>27</v>
      </c>
      <c r="Z92" s="108">
        <f t="shared" si="24"/>
        <v>21.60</v>
      </c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09"/>
    </row>
    <row r="93" spans="1:44" s="107" customFormat="1" ht="20.25">
      <c r="A93" s="191">
        <v>87</v>
      </c>
      <c r="B93" s="125">
        <v>439752</v>
      </c>
      <c r="C93" s="126" t="s">
        <v>234</v>
      </c>
      <c r="D93" s="111">
        <v>8</v>
      </c>
      <c r="E93" s="111">
        <v>9</v>
      </c>
      <c r="F93" s="112">
        <v>7</v>
      </c>
      <c r="G93" s="196">
        <v>9</v>
      </c>
      <c r="H93" s="196">
        <v>8</v>
      </c>
      <c r="I93" s="196">
        <f t="shared" si="13"/>
        <v>41</v>
      </c>
      <c r="J93" s="196">
        <f t="shared" si="14"/>
        <v>6.15</v>
      </c>
      <c r="K93" s="197">
        <v>2</v>
      </c>
      <c r="L93" s="197">
        <v>1</v>
      </c>
      <c r="M93" s="197">
        <v>3</v>
      </c>
      <c r="N93" s="197">
        <v>4</v>
      </c>
      <c r="O93" s="197">
        <v>3</v>
      </c>
      <c r="P93" s="197">
        <f t="shared" si="15"/>
        <v>13</v>
      </c>
      <c r="Q93" s="197">
        <f t="shared" si="16"/>
        <v>0.65</v>
      </c>
      <c r="R93" s="104">
        <f t="shared" si="17"/>
        <v>1.30</v>
      </c>
      <c r="S93" s="104">
        <f t="shared" si="18"/>
        <v>1.40</v>
      </c>
      <c r="T93" s="104">
        <f t="shared" si="19"/>
        <v>1.2000000000000002</v>
      </c>
      <c r="U93" s="104">
        <f t="shared" si="20"/>
        <v>1.5499999999999998</v>
      </c>
      <c r="V93" s="104">
        <f t="shared" si="21"/>
        <v>1.35</v>
      </c>
      <c r="W93" s="26">
        <f t="shared" si="22"/>
        <v>54</v>
      </c>
      <c r="X93" s="194">
        <f t="shared" si="23"/>
        <v>10.80</v>
      </c>
      <c r="Y93" s="114">
        <v>36</v>
      </c>
      <c r="Z93" s="108">
        <f t="shared" si="24"/>
        <v>28.80</v>
      </c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09"/>
    </row>
    <row r="94" spans="1:44" s="107" customFormat="1" ht="20.25">
      <c r="A94" s="191">
        <v>88</v>
      </c>
      <c r="B94" s="125">
        <v>439763</v>
      </c>
      <c r="C94" s="126" t="s">
        <v>235</v>
      </c>
      <c r="D94" s="111"/>
      <c r="E94" s="111"/>
      <c r="F94" s="112"/>
      <c r="G94" s="196"/>
      <c r="H94" s="196"/>
      <c r="I94" s="196"/>
      <c r="J94" s="196"/>
      <c r="K94" s="197"/>
      <c r="L94" s="197"/>
      <c r="M94" s="197"/>
      <c r="N94" s="197"/>
      <c r="O94" s="197"/>
      <c r="P94" s="197"/>
      <c r="Q94" s="197"/>
      <c r="R94" s="104"/>
      <c r="S94" s="104"/>
      <c r="T94" s="104"/>
      <c r="U94" s="104"/>
      <c r="V94" s="104"/>
      <c r="W94" s="26">
        <f t="shared" si="22"/>
        <v>0</v>
      </c>
      <c r="X94" s="194">
        <f t="shared" si="23"/>
        <v>0</v>
      </c>
      <c r="Y94" s="114">
        <v>0</v>
      </c>
      <c r="Z94" s="108">
        <f t="shared" si="24"/>
        <v>0</v>
      </c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09"/>
    </row>
    <row r="95" spans="1:44" s="107" customFormat="1" ht="20.25">
      <c r="A95" s="191">
        <v>89</v>
      </c>
      <c r="B95" s="125">
        <v>439767</v>
      </c>
      <c r="C95" s="126" t="s">
        <v>236</v>
      </c>
      <c r="D95" s="111"/>
      <c r="E95" s="111"/>
      <c r="F95" s="112"/>
      <c r="G95" s="196"/>
      <c r="H95" s="196"/>
      <c r="I95" s="196"/>
      <c r="J95" s="196"/>
      <c r="K95" s="197"/>
      <c r="L95" s="197"/>
      <c r="M95" s="197"/>
      <c r="N95" s="197"/>
      <c r="O95" s="197"/>
      <c r="P95" s="197"/>
      <c r="Q95" s="197"/>
      <c r="R95" s="104"/>
      <c r="S95" s="104"/>
      <c r="T95" s="104"/>
      <c r="U95" s="104"/>
      <c r="V95" s="104"/>
      <c r="W95" s="26">
        <f t="shared" si="22"/>
        <v>0</v>
      </c>
      <c r="X95" s="194">
        <f t="shared" si="23"/>
        <v>0</v>
      </c>
      <c r="Y95" s="114">
        <v>0</v>
      </c>
      <c r="Z95" s="108">
        <f t="shared" si="24"/>
        <v>0</v>
      </c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09"/>
    </row>
    <row r="96" spans="1:44" s="107" customFormat="1" ht="20.25">
      <c r="A96" s="191">
        <v>90</v>
      </c>
      <c r="B96" s="125">
        <v>439774</v>
      </c>
      <c r="C96" s="126" t="s">
        <v>237</v>
      </c>
      <c r="D96" s="111">
        <v>7</v>
      </c>
      <c r="E96" s="111">
        <v>8</v>
      </c>
      <c r="F96" s="112">
        <v>6</v>
      </c>
      <c r="G96" s="196">
        <v>5</v>
      </c>
      <c r="H96" s="196">
        <v>6</v>
      </c>
      <c r="I96" s="196">
        <f t="shared" si="13"/>
        <v>32</v>
      </c>
      <c r="J96" s="196">
        <f t="shared" si="14"/>
        <v>4.80</v>
      </c>
      <c r="K96" s="197">
        <v>2</v>
      </c>
      <c r="L96" s="197">
        <v>1</v>
      </c>
      <c r="M96" s="197">
        <v>2</v>
      </c>
      <c r="N96" s="197">
        <v>1</v>
      </c>
      <c r="O96" s="197">
        <v>2</v>
      </c>
      <c r="P96" s="197">
        <f t="shared" si="15"/>
        <v>8</v>
      </c>
      <c r="Q96" s="197">
        <f t="shared" si="16"/>
        <v>0.40</v>
      </c>
      <c r="R96" s="104">
        <f t="shared" si="17"/>
        <v>1.1500000000000001</v>
      </c>
      <c r="S96" s="104">
        <f t="shared" si="18"/>
        <v>1.25</v>
      </c>
      <c r="T96" s="104">
        <f t="shared" si="19"/>
        <v>0.99999999999999989</v>
      </c>
      <c r="U96" s="104">
        <f t="shared" si="20"/>
        <v>0.80</v>
      </c>
      <c r="V96" s="104">
        <f t="shared" si="21"/>
        <v>0.99999999999999989</v>
      </c>
      <c r="W96" s="26">
        <f t="shared" si="22"/>
        <v>40</v>
      </c>
      <c r="X96" s="194">
        <f t="shared" si="23"/>
        <v>8</v>
      </c>
      <c r="Y96" s="114">
        <v>18</v>
      </c>
      <c r="Z96" s="108">
        <f t="shared" si="24"/>
        <v>14.40</v>
      </c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09"/>
    </row>
    <row r="97" spans="1:44" s="107" customFormat="1" ht="20.25">
      <c r="A97" s="191">
        <v>91</v>
      </c>
      <c r="B97" s="125">
        <v>439780</v>
      </c>
      <c r="C97" s="126" t="s">
        <v>238</v>
      </c>
      <c r="D97" s="111">
        <v>9</v>
      </c>
      <c r="E97" s="111">
        <v>8</v>
      </c>
      <c r="F97" s="112">
        <v>9</v>
      </c>
      <c r="G97" s="196">
        <v>7</v>
      </c>
      <c r="H97" s="196">
        <v>8</v>
      </c>
      <c r="I97" s="196">
        <f t="shared" si="13"/>
        <v>41</v>
      </c>
      <c r="J97" s="196">
        <f t="shared" si="14"/>
        <v>6.15</v>
      </c>
      <c r="K97" s="197">
        <v>3</v>
      </c>
      <c r="L97" s="197">
        <v>1</v>
      </c>
      <c r="M97" s="197">
        <v>2</v>
      </c>
      <c r="N97" s="197">
        <v>4</v>
      </c>
      <c r="O97" s="197">
        <v>2</v>
      </c>
      <c r="P97" s="197">
        <f t="shared" si="15"/>
        <v>12</v>
      </c>
      <c r="Q97" s="197">
        <f t="shared" si="16"/>
        <v>0.60000000000000009</v>
      </c>
      <c r="R97" s="104">
        <f t="shared" si="17"/>
        <v>1.50</v>
      </c>
      <c r="S97" s="104">
        <f t="shared" si="18"/>
        <v>1.25</v>
      </c>
      <c r="T97" s="104">
        <f t="shared" si="19"/>
        <v>1.45</v>
      </c>
      <c r="U97" s="104">
        <f t="shared" si="20"/>
        <v>1.25</v>
      </c>
      <c r="V97" s="104">
        <f t="shared" si="21"/>
        <v>1.30</v>
      </c>
      <c r="W97" s="26">
        <f t="shared" si="22"/>
        <v>53</v>
      </c>
      <c r="X97" s="194">
        <f t="shared" si="23"/>
        <v>10.60</v>
      </c>
      <c r="Y97" s="114">
        <v>36</v>
      </c>
      <c r="Z97" s="108">
        <f t="shared" si="24"/>
        <v>28.80</v>
      </c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09"/>
    </row>
    <row r="98" spans="1:44" s="107" customFormat="1" ht="20.25">
      <c r="A98" s="191">
        <v>92</v>
      </c>
      <c r="B98" s="125">
        <v>439781</v>
      </c>
      <c r="C98" s="126" t="s">
        <v>134</v>
      </c>
      <c r="D98" s="111">
        <v>9</v>
      </c>
      <c r="E98" s="111">
        <v>8</v>
      </c>
      <c r="F98" s="112">
        <v>7</v>
      </c>
      <c r="G98" s="196">
        <v>8</v>
      </c>
      <c r="H98" s="196">
        <v>7</v>
      </c>
      <c r="I98" s="196">
        <f t="shared" si="13"/>
        <v>39</v>
      </c>
      <c r="J98" s="196">
        <f t="shared" si="14"/>
        <v>5.85</v>
      </c>
      <c r="K98" s="197">
        <v>3</v>
      </c>
      <c r="L98" s="197">
        <v>2</v>
      </c>
      <c r="M98" s="197">
        <v>3</v>
      </c>
      <c r="N98" s="197">
        <v>1</v>
      </c>
      <c r="O98" s="197">
        <v>2</v>
      </c>
      <c r="P98" s="197">
        <f t="shared" si="15"/>
        <v>11</v>
      </c>
      <c r="Q98" s="197">
        <f t="shared" si="16"/>
        <v>0.55000000000000004</v>
      </c>
      <c r="R98" s="104">
        <f t="shared" si="17"/>
        <v>1.50</v>
      </c>
      <c r="S98" s="104">
        <f t="shared" si="18"/>
        <v>1.30</v>
      </c>
      <c r="T98" s="104">
        <f t="shared" si="19"/>
        <v>1.2000000000000002</v>
      </c>
      <c r="U98" s="104">
        <f t="shared" si="20"/>
        <v>1.25</v>
      </c>
      <c r="V98" s="104">
        <f t="shared" si="21"/>
        <v>1.1500000000000001</v>
      </c>
      <c r="W98" s="26">
        <f t="shared" si="22"/>
        <v>50</v>
      </c>
      <c r="X98" s="194">
        <f t="shared" si="23"/>
        <v>10</v>
      </c>
      <c r="Y98" s="114">
        <v>36</v>
      </c>
      <c r="Z98" s="108">
        <f t="shared" si="24"/>
        <v>28.80</v>
      </c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09"/>
    </row>
    <row r="99" spans="1:44" s="107" customFormat="1" ht="20.25">
      <c r="A99" s="191">
        <v>93</v>
      </c>
      <c r="B99" s="125">
        <v>439784</v>
      </c>
      <c r="C99" s="126" t="s">
        <v>135</v>
      </c>
      <c r="D99" s="111">
        <v>5</v>
      </c>
      <c r="E99" s="111">
        <v>6</v>
      </c>
      <c r="F99" s="112">
        <v>5</v>
      </c>
      <c r="G99" s="196">
        <v>6</v>
      </c>
      <c r="H99" s="196">
        <v>7</v>
      </c>
      <c r="I99" s="196">
        <f t="shared" si="13"/>
        <v>29</v>
      </c>
      <c r="J99" s="196">
        <f t="shared" si="14"/>
        <v>4.3499999999999996</v>
      </c>
      <c r="K99" s="197">
        <v>2</v>
      </c>
      <c r="L99" s="197">
        <v>1</v>
      </c>
      <c r="M99" s="197">
        <v>2</v>
      </c>
      <c r="N99" s="197">
        <v>1</v>
      </c>
      <c r="O99" s="197">
        <v>3</v>
      </c>
      <c r="P99" s="197">
        <f t="shared" si="15"/>
        <v>9</v>
      </c>
      <c r="Q99" s="197">
        <f t="shared" si="16"/>
        <v>0.45</v>
      </c>
      <c r="R99" s="104">
        <f t="shared" si="17"/>
        <v>0.85</v>
      </c>
      <c r="S99" s="104">
        <f t="shared" si="18"/>
        <v>0.95</v>
      </c>
      <c r="T99" s="104">
        <f t="shared" si="19"/>
        <v>0.85</v>
      </c>
      <c r="U99" s="104">
        <f t="shared" si="20"/>
        <v>0.95</v>
      </c>
      <c r="V99" s="104">
        <f t="shared" si="21"/>
        <v>1.2000000000000002</v>
      </c>
      <c r="W99" s="26">
        <f t="shared" si="22"/>
        <v>38</v>
      </c>
      <c r="X99" s="194">
        <f t="shared" si="23"/>
        <v>7.60</v>
      </c>
      <c r="Y99" s="114">
        <v>24</v>
      </c>
      <c r="Z99" s="108">
        <f t="shared" si="24"/>
        <v>19.200000000000003</v>
      </c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09"/>
    </row>
    <row r="100" spans="1:44" s="107" customFormat="1" ht="20.25">
      <c r="A100" s="191">
        <v>94</v>
      </c>
      <c r="B100" s="125">
        <v>439785</v>
      </c>
      <c r="C100" s="126" t="s">
        <v>239</v>
      </c>
      <c r="D100" s="111">
        <v>5</v>
      </c>
      <c r="E100" s="111">
        <v>4</v>
      </c>
      <c r="F100" s="112">
        <v>6</v>
      </c>
      <c r="G100" s="196">
        <v>5</v>
      </c>
      <c r="H100" s="196">
        <v>4</v>
      </c>
      <c r="I100" s="196">
        <f t="shared" si="13"/>
        <v>24</v>
      </c>
      <c r="J100" s="196">
        <f t="shared" si="14"/>
        <v>3.5999999999999996</v>
      </c>
      <c r="K100" s="197">
        <v>2</v>
      </c>
      <c r="L100" s="197">
        <v>1</v>
      </c>
      <c r="M100" s="197">
        <v>3</v>
      </c>
      <c r="N100" s="197">
        <v>2</v>
      </c>
      <c r="O100" s="197">
        <v>1</v>
      </c>
      <c r="P100" s="197">
        <f t="shared" si="15"/>
        <v>9</v>
      </c>
      <c r="Q100" s="197">
        <f t="shared" si="16"/>
        <v>0.45</v>
      </c>
      <c r="R100" s="104">
        <f t="shared" si="17"/>
        <v>0.85</v>
      </c>
      <c r="S100" s="104">
        <f t="shared" si="18"/>
        <v>0.65</v>
      </c>
      <c r="T100" s="104">
        <f t="shared" si="19"/>
        <v>1.0499999999999998</v>
      </c>
      <c r="U100" s="104">
        <f t="shared" si="20"/>
        <v>0.85</v>
      </c>
      <c r="V100" s="104">
        <f t="shared" si="21"/>
        <v>0.65</v>
      </c>
      <c r="W100" s="26">
        <f t="shared" si="22"/>
        <v>33</v>
      </c>
      <c r="X100" s="194">
        <f t="shared" si="23"/>
        <v>6.60</v>
      </c>
      <c r="Y100" s="114">
        <v>22</v>
      </c>
      <c r="Z100" s="108">
        <f t="shared" si="24"/>
        <v>17.60</v>
      </c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09"/>
    </row>
    <row r="101" spans="1:44" s="107" customFormat="1" ht="20.25">
      <c r="A101" s="191">
        <v>95</v>
      </c>
      <c r="B101" s="125">
        <v>439786</v>
      </c>
      <c r="C101" s="126" t="s">
        <v>240</v>
      </c>
      <c r="D101" s="111">
        <v>6</v>
      </c>
      <c r="E101" s="111">
        <v>5</v>
      </c>
      <c r="F101" s="112">
        <v>4</v>
      </c>
      <c r="G101" s="196">
        <v>3</v>
      </c>
      <c r="H101" s="196">
        <v>4</v>
      </c>
      <c r="I101" s="196">
        <f t="shared" si="13"/>
        <v>22</v>
      </c>
      <c r="J101" s="196">
        <f t="shared" si="14"/>
        <v>3.30</v>
      </c>
      <c r="K101" s="197">
        <v>1</v>
      </c>
      <c r="L101" s="197">
        <v>2</v>
      </c>
      <c r="M101" s="197">
        <v>1</v>
      </c>
      <c r="N101" s="197">
        <v>2</v>
      </c>
      <c r="O101" s="197">
        <v>1</v>
      </c>
      <c r="P101" s="197">
        <f t="shared" si="15"/>
        <v>7</v>
      </c>
      <c r="Q101" s="197">
        <f t="shared" si="16"/>
        <v>0.35</v>
      </c>
      <c r="R101" s="104">
        <f t="shared" si="17"/>
        <v>0.95</v>
      </c>
      <c r="S101" s="104">
        <f t="shared" si="18"/>
        <v>0.85</v>
      </c>
      <c r="T101" s="104">
        <f t="shared" si="19"/>
        <v>0.65</v>
      </c>
      <c r="U101" s="104">
        <f t="shared" si="20"/>
        <v>0.54999999999999993</v>
      </c>
      <c r="V101" s="104">
        <f t="shared" si="21"/>
        <v>0.65</v>
      </c>
      <c r="W101" s="26">
        <f t="shared" si="22"/>
        <v>29</v>
      </c>
      <c r="X101" s="194">
        <f t="shared" si="23"/>
        <v>5.8000000000000007</v>
      </c>
      <c r="Y101" s="114">
        <v>23</v>
      </c>
      <c r="Z101" s="108">
        <f t="shared" si="24"/>
        <v>18.400000000000002</v>
      </c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09"/>
    </row>
    <row r="102" spans="1:44" s="107" customFormat="1" ht="20.25">
      <c r="A102" s="191">
        <v>96</v>
      </c>
      <c r="B102" s="125">
        <v>439797</v>
      </c>
      <c r="C102" s="126" t="s">
        <v>241</v>
      </c>
      <c r="D102" s="111">
        <v>13</v>
      </c>
      <c r="E102" s="111">
        <v>10</v>
      </c>
      <c r="F102" s="112">
        <v>12</v>
      </c>
      <c r="G102" s="196">
        <v>13</v>
      </c>
      <c r="H102" s="196">
        <v>16</v>
      </c>
      <c r="I102" s="196">
        <f t="shared" si="13"/>
        <v>64</v>
      </c>
      <c r="J102" s="196">
        <f t="shared" si="14"/>
        <v>9.60</v>
      </c>
      <c r="K102" s="197">
        <v>4</v>
      </c>
      <c r="L102" s="197">
        <v>5</v>
      </c>
      <c r="M102" s="197">
        <v>3</v>
      </c>
      <c r="N102" s="197">
        <v>2</v>
      </c>
      <c r="O102" s="197">
        <v>3</v>
      </c>
      <c r="P102" s="197">
        <f t="shared" si="15"/>
        <v>17</v>
      </c>
      <c r="Q102" s="197">
        <f t="shared" si="16"/>
        <v>0.85000000000000009</v>
      </c>
      <c r="R102" s="104">
        <f t="shared" si="17"/>
        <v>2.15</v>
      </c>
      <c r="S102" s="104">
        <f t="shared" si="18"/>
        <v>1.75</v>
      </c>
      <c r="T102" s="104">
        <f t="shared" si="19"/>
        <v>1.9499999999999997</v>
      </c>
      <c r="U102" s="104">
        <f t="shared" si="20"/>
        <v>2.0499999999999998</v>
      </c>
      <c r="V102" s="104">
        <f t="shared" si="21"/>
        <v>2.5499999999999998</v>
      </c>
      <c r="W102" s="26">
        <f t="shared" si="22"/>
        <v>81</v>
      </c>
      <c r="X102" s="194">
        <f t="shared" si="23"/>
        <v>16.20</v>
      </c>
      <c r="Y102" s="114">
        <v>62</v>
      </c>
      <c r="Z102" s="108">
        <f t="shared" si="24"/>
        <v>49.60</v>
      </c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09"/>
    </row>
    <row r="103" spans="1:44" s="107" customFormat="1" ht="20.25">
      <c r="A103" s="191">
        <v>97</v>
      </c>
      <c r="B103" s="222">
        <v>439801</v>
      </c>
      <c r="C103" s="223" t="s">
        <v>242</v>
      </c>
      <c r="D103" s="111">
        <v>13</v>
      </c>
      <c r="E103" s="111">
        <v>9</v>
      </c>
      <c r="F103" s="112">
        <v>16</v>
      </c>
      <c r="G103" s="196">
        <v>9</v>
      </c>
      <c r="H103" s="196">
        <v>10</v>
      </c>
      <c r="I103" s="196">
        <f t="shared" si="13"/>
        <v>57</v>
      </c>
      <c r="J103" s="196">
        <f t="shared" si="14"/>
        <v>8.5499999999999989</v>
      </c>
      <c r="K103" s="197">
        <v>3</v>
      </c>
      <c r="L103" s="197">
        <v>4</v>
      </c>
      <c r="M103" s="197">
        <v>3</v>
      </c>
      <c r="N103" s="197">
        <v>2</v>
      </c>
      <c r="O103" s="197">
        <v>3</v>
      </c>
      <c r="P103" s="197">
        <f t="shared" si="15"/>
        <v>15</v>
      </c>
      <c r="Q103" s="197">
        <f t="shared" si="16"/>
        <v>0.75</v>
      </c>
      <c r="R103" s="104">
        <f t="shared" si="17"/>
        <v>2.10</v>
      </c>
      <c r="S103" s="104">
        <f t="shared" si="18"/>
        <v>1.5499999999999998</v>
      </c>
      <c r="T103" s="104">
        <f t="shared" si="19"/>
        <v>2.5499999999999998</v>
      </c>
      <c r="U103" s="104">
        <f t="shared" si="20"/>
        <v>1.45</v>
      </c>
      <c r="V103" s="104">
        <f t="shared" si="21"/>
        <v>1.65</v>
      </c>
      <c r="W103" s="26">
        <f t="shared" si="22"/>
        <v>72</v>
      </c>
      <c r="X103" s="194">
        <f t="shared" si="23"/>
        <v>14.40</v>
      </c>
      <c r="Y103" s="224">
        <v>55</v>
      </c>
      <c r="Z103" s="108">
        <f t="shared" si="24"/>
        <v>44</v>
      </c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09"/>
    </row>
    <row r="104" spans="1:44" s="107" customFormat="1" ht="20.25">
      <c r="A104" s="191">
        <v>98</v>
      </c>
      <c r="B104" s="125">
        <v>439803</v>
      </c>
      <c r="C104" s="126" t="s">
        <v>243</v>
      </c>
      <c r="D104" s="111">
        <v>10</v>
      </c>
      <c r="E104" s="111">
        <v>12</v>
      </c>
      <c r="F104" s="112">
        <v>13</v>
      </c>
      <c r="G104" s="196">
        <v>14</v>
      </c>
      <c r="H104" s="196">
        <v>11</v>
      </c>
      <c r="I104" s="196">
        <f t="shared" si="13"/>
        <v>60</v>
      </c>
      <c r="J104" s="196">
        <f t="shared" si="14"/>
        <v>9</v>
      </c>
      <c r="K104" s="197">
        <v>6</v>
      </c>
      <c r="L104" s="197">
        <v>5</v>
      </c>
      <c r="M104" s="197">
        <v>4</v>
      </c>
      <c r="N104" s="197">
        <v>5</v>
      </c>
      <c r="O104" s="197">
        <v>4</v>
      </c>
      <c r="P104" s="197">
        <f t="shared" si="15"/>
        <v>24</v>
      </c>
      <c r="Q104" s="197">
        <f t="shared" si="16"/>
        <v>1.2000000000000002</v>
      </c>
      <c r="R104" s="104">
        <f t="shared" si="17"/>
        <v>1.80</v>
      </c>
      <c r="S104" s="104">
        <f t="shared" si="18"/>
        <v>2.0499999999999998</v>
      </c>
      <c r="T104" s="104">
        <f t="shared" si="19"/>
        <v>2.15</v>
      </c>
      <c r="U104" s="104">
        <f t="shared" si="20"/>
        <v>2.35</v>
      </c>
      <c r="V104" s="104">
        <f t="shared" si="21"/>
        <v>1.85</v>
      </c>
      <c r="W104" s="26">
        <f t="shared" si="22"/>
        <v>84</v>
      </c>
      <c r="X104" s="194">
        <f t="shared" si="23"/>
        <v>16.80</v>
      </c>
      <c r="Y104" s="114">
        <v>60</v>
      </c>
      <c r="Z104" s="108">
        <f t="shared" si="24"/>
        <v>48</v>
      </c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09"/>
    </row>
    <row r="105" spans="1:44" s="107" customFormat="1" ht="20.25">
      <c r="A105" s="191">
        <v>99</v>
      </c>
      <c r="B105" s="125">
        <v>439804</v>
      </c>
      <c r="C105" s="126" t="s">
        <v>244</v>
      </c>
      <c r="D105" s="111">
        <v>12</v>
      </c>
      <c r="E105" s="111">
        <v>13</v>
      </c>
      <c r="F105" s="112">
        <v>13</v>
      </c>
      <c r="G105" s="196">
        <v>11</v>
      </c>
      <c r="H105" s="196">
        <v>14</v>
      </c>
      <c r="I105" s="196">
        <f t="shared" si="13"/>
        <v>63</v>
      </c>
      <c r="J105" s="196">
        <f t="shared" si="14"/>
        <v>9.4499999999999993</v>
      </c>
      <c r="K105" s="197">
        <v>3</v>
      </c>
      <c r="L105" s="197">
        <v>5</v>
      </c>
      <c r="M105" s="197">
        <v>3</v>
      </c>
      <c r="N105" s="197">
        <v>4</v>
      </c>
      <c r="O105" s="197">
        <v>3</v>
      </c>
      <c r="P105" s="197">
        <f t="shared" si="15"/>
        <v>18</v>
      </c>
      <c r="Q105" s="197">
        <f t="shared" si="16"/>
        <v>0.90</v>
      </c>
      <c r="R105" s="104">
        <f t="shared" si="17"/>
        <v>1.9499999999999997</v>
      </c>
      <c r="S105" s="104">
        <f t="shared" si="18"/>
        <v>2.2000000000000002</v>
      </c>
      <c r="T105" s="104">
        <f t="shared" si="19"/>
        <v>2.10</v>
      </c>
      <c r="U105" s="104">
        <f t="shared" si="20"/>
        <v>1.85</v>
      </c>
      <c r="V105" s="104">
        <f t="shared" si="21"/>
        <v>2.25</v>
      </c>
      <c r="W105" s="26">
        <f t="shared" si="22"/>
        <v>81</v>
      </c>
      <c r="X105" s="194">
        <f t="shared" si="23"/>
        <v>16.20</v>
      </c>
      <c r="Y105" s="114">
        <v>57</v>
      </c>
      <c r="Z105" s="108">
        <f t="shared" si="24"/>
        <v>45.60</v>
      </c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09"/>
    </row>
    <row r="106" spans="1:44" s="107" customFormat="1" ht="20.25">
      <c r="A106" s="191">
        <v>100</v>
      </c>
      <c r="B106" s="125">
        <v>439805</v>
      </c>
      <c r="C106" s="126" t="s">
        <v>245</v>
      </c>
      <c r="D106" s="111">
        <v>5</v>
      </c>
      <c r="E106" s="111">
        <v>6</v>
      </c>
      <c r="F106" s="112">
        <v>4</v>
      </c>
      <c r="G106" s="196">
        <v>6</v>
      </c>
      <c r="H106" s="196">
        <v>4</v>
      </c>
      <c r="I106" s="196">
        <f t="shared" si="13"/>
        <v>25</v>
      </c>
      <c r="J106" s="196">
        <f t="shared" si="14"/>
        <v>3.75</v>
      </c>
      <c r="K106" s="197">
        <v>4</v>
      </c>
      <c r="L106" s="197">
        <v>3</v>
      </c>
      <c r="M106" s="197">
        <v>2</v>
      </c>
      <c r="N106" s="197">
        <v>2</v>
      </c>
      <c r="O106" s="197">
        <v>1</v>
      </c>
      <c r="P106" s="197">
        <f t="shared" si="15"/>
        <v>12</v>
      </c>
      <c r="Q106" s="197">
        <f t="shared" si="16"/>
        <v>0.60000000000000009</v>
      </c>
      <c r="R106" s="104">
        <f t="shared" si="17"/>
        <v>0.95</v>
      </c>
      <c r="S106" s="104">
        <f t="shared" si="18"/>
        <v>1.0499999999999998</v>
      </c>
      <c r="T106" s="104">
        <f t="shared" si="19"/>
        <v>0.70</v>
      </c>
      <c r="U106" s="104">
        <f t="shared" si="20"/>
        <v>0.99999999999999989</v>
      </c>
      <c r="V106" s="104">
        <f t="shared" si="21"/>
        <v>0.65</v>
      </c>
      <c r="W106" s="26">
        <f t="shared" si="22"/>
        <v>37</v>
      </c>
      <c r="X106" s="194">
        <f t="shared" si="23"/>
        <v>7.40</v>
      </c>
      <c r="Y106" s="114">
        <v>21</v>
      </c>
      <c r="Z106" s="108">
        <f t="shared" si="24"/>
        <v>16.80</v>
      </c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09"/>
    </row>
    <row r="107" spans="1:44" s="107" customFormat="1" ht="20.25">
      <c r="A107" s="191">
        <v>101</v>
      </c>
      <c r="B107" s="125">
        <v>439809</v>
      </c>
      <c r="C107" s="126" t="s">
        <v>137</v>
      </c>
      <c r="D107" s="111">
        <v>9</v>
      </c>
      <c r="E107" s="111">
        <v>8</v>
      </c>
      <c r="F107" s="112">
        <v>5</v>
      </c>
      <c r="G107" s="196">
        <v>6</v>
      </c>
      <c r="H107" s="196">
        <v>8</v>
      </c>
      <c r="I107" s="196">
        <f t="shared" si="13"/>
        <v>36</v>
      </c>
      <c r="J107" s="196">
        <f t="shared" si="14"/>
        <v>5.40</v>
      </c>
      <c r="K107" s="197">
        <v>2</v>
      </c>
      <c r="L107" s="197">
        <v>1</v>
      </c>
      <c r="M107" s="197">
        <v>4</v>
      </c>
      <c r="N107" s="197">
        <v>3</v>
      </c>
      <c r="O107" s="197">
        <v>1</v>
      </c>
      <c r="P107" s="197">
        <f t="shared" si="15"/>
        <v>11</v>
      </c>
      <c r="Q107" s="197">
        <f t="shared" si="16"/>
        <v>0.55000000000000004</v>
      </c>
      <c r="R107" s="104">
        <f t="shared" si="17"/>
        <v>1.45</v>
      </c>
      <c r="S107" s="104">
        <f t="shared" si="18"/>
        <v>1.25</v>
      </c>
      <c r="T107" s="104">
        <f t="shared" si="19"/>
        <v>0.95</v>
      </c>
      <c r="U107" s="104">
        <f t="shared" si="20"/>
        <v>1.0499999999999998</v>
      </c>
      <c r="V107" s="104">
        <f t="shared" si="21"/>
        <v>1.25</v>
      </c>
      <c r="W107" s="26">
        <f t="shared" si="22"/>
        <v>47</v>
      </c>
      <c r="X107" s="194">
        <f t="shared" si="23"/>
        <v>9.40</v>
      </c>
      <c r="Y107" s="114">
        <v>36</v>
      </c>
      <c r="Z107" s="108">
        <f t="shared" si="24"/>
        <v>28.80</v>
      </c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09"/>
    </row>
    <row r="108" spans="1:44" s="107" customFormat="1" ht="20.25">
      <c r="A108" s="191">
        <v>102</v>
      </c>
      <c r="B108" s="125">
        <v>439810</v>
      </c>
      <c r="C108" s="126" t="s">
        <v>138</v>
      </c>
      <c r="D108" s="111">
        <v>12</v>
      </c>
      <c r="E108" s="111">
        <v>13</v>
      </c>
      <c r="F108" s="112">
        <v>7</v>
      </c>
      <c r="G108" s="196">
        <v>9</v>
      </c>
      <c r="H108" s="196">
        <v>10</v>
      </c>
      <c r="I108" s="196">
        <f t="shared" si="13"/>
        <v>51</v>
      </c>
      <c r="J108" s="196">
        <f t="shared" si="14"/>
        <v>7.65</v>
      </c>
      <c r="K108" s="197">
        <v>4</v>
      </c>
      <c r="L108" s="197">
        <v>3</v>
      </c>
      <c r="M108" s="197">
        <v>4</v>
      </c>
      <c r="N108" s="197">
        <v>3</v>
      </c>
      <c r="O108" s="197">
        <v>2</v>
      </c>
      <c r="P108" s="197">
        <f t="shared" si="15"/>
        <v>16</v>
      </c>
      <c r="Q108" s="197">
        <f t="shared" si="16"/>
        <v>0.80</v>
      </c>
      <c r="R108" s="104">
        <f t="shared" si="17"/>
        <v>1.9999999999999998</v>
      </c>
      <c r="S108" s="104">
        <f t="shared" si="18"/>
        <v>2.10</v>
      </c>
      <c r="T108" s="104">
        <f t="shared" si="19"/>
        <v>1.25</v>
      </c>
      <c r="U108" s="104">
        <f t="shared" si="20"/>
        <v>1.50</v>
      </c>
      <c r="V108" s="104">
        <f t="shared" si="21"/>
        <v>1.60</v>
      </c>
      <c r="W108" s="26">
        <f t="shared" si="22"/>
        <v>67</v>
      </c>
      <c r="X108" s="194">
        <f t="shared" si="23"/>
        <v>13.40</v>
      </c>
      <c r="Y108" s="114">
        <v>50</v>
      </c>
      <c r="Z108" s="108">
        <f t="shared" si="24"/>
        <v>40</v>
      </c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09"/>
    </row>
    <row r="109" spans="1:44" s="107" customFormat="1" ht="20.25">
      <c r="A109" s="191">
        <v>103</v>
      </c>
      <c r="B109" s="125">
        <v>439812</v>
      </c>
      <c r="C109" s="126" t="s">
        <v>246</v>
      </c>
      <c r="D109" s="111">
        <v>1</v>
      </c>
      <c r="E109" s="111">
        <v>2</v>
      </c>
      <c r="F109" s="112">
        <v>1</v>
      </c>
      <c r="G109" s="196">
        <v>2</v>
      </c>
      <c r="H109" s="196">
        <v>1</v>
      </c>
      <c r="I109" s="196">
        <f t="shared" si="13"/>
        <v>7</v>
      </c>
      <c r="J109" s="196">
        <f t="shared" si="14"/>
        <v>1.05</v>
      </c>
      <c r="K109" s="197"/>
      <c r="L109" s="197"/>
      <c r="M109" s="197"/>
      <c r="N109" s="197"/>
      <c r="O109" s="197"/>
      <c r="P109" s="197"/>
      <c r="Q109" s="197"/>
      <c r="R109" s="104">
        <f t="shared" si="17"/>
        <v>0.15</v>
      </c>
      <c r="S109" s="104">
        <f t="shared" si="18"/>
        <v>0.30</v>
      </c>
      <c r="T109" s="104">
        <f t="shared" si="19"/>
        <v>0.15</v>
      </c>
      <c r="U109" s="104">
        <f t="shared" si="20"/>
        <v>0.30</v>
      </c>
      <c r="V109" s="104">
        <f t="shared" si="21"/>
        <v>0.15</v>
      </c>
      <c r="W109" s="26">
        <f t="shared" si="22"/>
        <v>7</v>
      </c>
      <c r="X109" s="194">
        <f t="shared" si="23"/>
        <v>1.40</v>
      </c>
      <c r="Y109" s="114" t="s">
        <v>147</v>
      </c>
      <c r="Z109" s="108" t="e">
        <f t="shared" si="24"/>
        <v>#VALUE!</v>
      </c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09"/>
    </row>
    <row r="110" spans="1:44" s="107" customFormat="1" ht="20.25">
      <c r="A110" s="191">
        <v>104</v>
      </c>
      <c r="B110" s="125">
        <v>439813</v>
      </c>
      <c r="C110" s="126" t="s">
        <v>139</v>
      </c>
      <c r="D110" s="111">
        <v>14</v>
      </c>
      <c r="E110" s="111">
        <v>11</v>
      </c>
      <c r="F110" s="112">
        <v>10</v>
      </c>
      <c r="G110" s="196">
        <v>13</v>
      </c>
      <c r="H110" s="196">
        <v>15</v>
      </c>
      <c r="I110" s="196">
        <f t="shared" si="13"/>
        <v>63</v>
      </c>
      <c r="J110" s="196">
        <f t="shared" si="14"/>
        <v>9.4499999999999993</v>
      </c>
      <c r="K110" s="197">
        <v>4</v>
      </c>
      <c r="L110" s="197">
        <v>3</v>
      </c>
      <c r="M110" s="197">
        <v>3</v>
      </c>
      <c r="N110" s="197">
        <v>2</v>
      </c>
      <c r="O110" s="197">
        <v>4</v>
      </c>
      <c r="P110" s="197">
        <f t="shared" si="15"/>
        <v>16</v>
      </c>
      <c r="Q110" s="197">
        <f t="shared" si="16"/>
        <v>0.80</v>
      </c>
      <c r="R110" s="104">
        <f t="shared" si="17"/>
        <v>2.3000000000000003</v>
      </c>
      <c r="S110" s="104">
        <f t="shared" si="18"/>
        <v>1.7999999999999998</v>
      </c>
      <c r="T110" s="104">
        <f t="shared" si="19"/>
        <v>1.65</v>
      </c>
      <c r="U110" s="104">
        <f t="shared" si="20"/>
        <v>2.0499999999999998</v>
      </c>
      <c r="V110" s="104">
        <f t="shared" si="21"/>
        <v>2.4500000000000002</v>
      </c>
      <c r="W110" s="26">
        <f t="shared" si="22"/>
        <v>79</v>
      </c>
      <c r="X110" s="194">
        <f t="shared" si="23"/>
        <v>15.80</v>
      </c>
      <c r="Y110" s="114">
        <v>61</v>
      </c>
      <c r="Z110" s="108">
        <f t="shared" si="24"/>
        <v>48.80</v>
      </c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09"/>
    </row>
    <row r="111" spans="1:44" s="107" customFormat="1" ht="20.25">
      <c r="A111" s="191">
        <v>105</v>
      </c>
      <c r="B111" s="125">
        <v>439820</v>
      </c>
      <c r="C111" s="126" t="s">
        <v>247</v>
      </c>
      <c r="D111" s="111">
        <v>10</v>
      </c>
      <c r="E111" s="111">
        <v>7</v>
      </c>
      <c r="F111" s="112">
        <v>9</v>
      </c>
      <c r="G111" s="196">
        <v>8</v>
      </c>
      <c r="H111" s="196">
        <v>9</v>
      </c>
      <c r="I111" s="196">
        <f t="shared" si="13"/>
        <v>43</v>
      </c>
      <c r="J111" s="196">
        <f t="shared" si="14"/>
        <v>6.45</v>
      </c>
      <c r="K111" s="197">
        <v>1</v>
      </c>
      <c r="L111" s="197">
        <v>2</v>
      </c>
      <c r="M111" s="197">
        <v>3</v>
      </c>
      <c r="N111" s="197">
        <v>2</v>
      </c>
      <c r="O111" s="197">
        <v>3</v>
      </c>
      <c r="P111" s="197">
        <f t="shared" si="15"/>
        <v>11</v>
      </c>
      <c r="Q111" s="197">
        <f t="shared" si="16"/>
        <v>0.55000000000000004</v>
      </c>
      <c r="R111" s="104">
        <f t="shared" si="17"/>
        <v>1.55</v>
      </c>
      <c r="S111" s="104">
        <f t="shared" si="18"/>
        <v>1.1500000000000001</v>
      </c>
      <c r="T111" s="104">
        <f t="shared" si="19"/>
        <v>1.50</v>
      </c>
      <c r="U111" s="104">
        <f t="shared" si="20"/>
        <v>1.30</v>
      </c>
      <c r="V111" s="104">
        <f t="shared" si="21"/>
        <v>1.50</v>
      </c>
      <c r="W111" s="26">
        <f t="shared" si="22"/>
        <v>54</v>
      </c>
      <c r="X111" s="194">
        <f t="shared" si="23"/>
        <v>10.80</v>
      </c>
      <c r="Y111" s="114">
        <v>42</v>
      </c>
      <c r="Z111" s="108">
        <f t="shared" si="24"/>
        <v>33.60</v>
      </c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09"/>
    </row>
    <row r="112" spans="1:44" s="107" customFormat="1" ht="20.25">
      <c r="A112" s="191">
        <v>106</v>
      </c>
      <c r="B112" s="125">
        <v>439823</v>
      </c>
      <c r="C112" s="126" t="s">
        <v>248</v>
      </c>
      <c r="D112" s="111">
        <v>1</v>
      </c>
      <c r="E112" s="111">
        <v>2</v>
      </c>
      <c r="F112" s="112">
        <v>1</v>
      </c>
      <c r="G112" s="196">
        <v>2</v>
      </c>
      <c r="H112" s="196">
        <v>1</v>
      </c>
      <c r="I112" s="196">
        <f t="shared" si="13"/>
        <v>7</v>
      </c>
      <c r="J112" s="196">
        <f t="shared" si="14"/>
        <v>1.05</v>
      </c>
      <c r="K112" s="197">
        <v>1</v>
      </c>
      <c r="L112" s="197">
        <v>0</v>
      </c>
      <c r="M112" s="197">
        <v>1</v>
      </c>
      <c r="N112" s="197">
        <v>0</v>
      </c>
      <c r="O112" s="197">
        <v>0</v>
      </c>
      <c r="P112" s="197">
        <f t="shared" si="15"/>
        <v>2</v>
      </c>
      <c r="Q112" s="197">
        <f t="shared" si="16"/>
        <v>0.10</v>
      </c>
      <c r="R112" s="104">
        <f t="shared" si="17"/>
        <v>0.20</v>
      </c>
      <c r="S112" s="104">
        <f t="shared" si="18"/>
        <v>0.30</v>
      </c>
      <c r="T112" s="104">
        <f t="shared" si="19"/>
        <v>0.20</v>
      </c>
      <c r="U112" s="104">
        <f t="shared" si="20"/>
        <v>0.30</v>
      </c>
      <c r="V112" s="104">
        <f t="shared" si="21"/>
        <v>0.15</v>
      </c>
      <c r="W112" s="26">
        <f t="shared" si="22"/>
        <v>9</v>
      </c>
      <c r="X112" s="194">
        <f t="shared" si="23"/>
        <v>1.80</v>
      </c>
      <c r="Y112" s="114">
        <v>4</v>
      </c>
      <c r="Z112" s="108">
        <f t="shared" si="24"/>
        <v>3.20</v>
      </c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09"/>
    </row>
    <row r="113" spans="1:44" s="107" customFormat="1" ht="20.25">
      <c r="A113" s="191">
        <v>107</v>
      </c>
      <c r="B113" s="125">
        <v>439824</v>
      </c>
      <c r="C113" s="126" t="s">
        <v>249</v>
      </c>
      <c r="D113" s="111">
        <v>12</v>
      </c>
      <c r="E113" s="111">
        <v>11</v>
      </c>
      <c r="F113" s="112">
        <v>10</v>
      </c>
      <c r="G113" s="196">
        <v>12</v>
      </c>
      <c r="H113" s="196">
        <v>10</v>
      </c>
      <c r="I113" s="196">
        <f t="shared" si="13"/>
        <v>55</v>
      </c>
      <c r="J113" s="196">
        <f t="shared" si="14"/>
        <v>8.25</v>
      </c>
      <c r="K113" s="197">
        <v>3</v>
      </c>
      <c r="L113" s="197">
        <v>4</v>
      </c>
      <c r="M113" s="197">
        <v>3</v>
      </c>
      <c r="N113" s="197">
        <v>4</v>
      </c>
      <c r="O113" s="197">
        <v>3</v>
      </c>
      <c r="P113" s="197">
        <f t="shared" si="15"/>
        <v>17</v>
      </c>
      <c r="Q113" s="197">
        <f t="shared" si="16"/>
        <v>0.85000000000000009</v>
      </c>
      <c r="R113" s="104">
        <f t="shared" si="17"/>
        <v>1.9499999999999997</v>
      </c>
      <c r="S113" s="104">
        <f t="shared" si="18"/>
        <v>1.85</v>
      </c>
      <c r="T113" s="104">
        <f t="shared" si="19"/>
        <v>1.65</v>
      </c>
      <c r="U113" s="104">
        <f t="shared" si="20"/>
        <v>1.9999999999999998</v>
      </c>
      <c r="V113" s="104">
        <f t="shared" si="21"/>
        <v>1.65</v>
      </c>
      <c r="W113" s="26">
        <f t="shared" si="22"/>
        <v>72</v>
      </c>
      <c r="X113" s="194">
        <f t="shared" si="23"/>
        <v>14.40</v>
      </c>
      <c r="Y113" s="114">
        <v>47</v>
      </c>
      <c r="Z113" s="108">
        <f t="shared" si="24"/>
        <v>37.60</v>
      </c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09"/>
    </row>
    <row r="114" spans="1:44" s="107" customFormat="1" ht="20.25">
      <c r="A114" s="191">
        <v>108</v>
      </c>
      <c r="B114" s="125">
        <v>439827</v>
      </c>
      <c r="C114" s="126" t="s">
        <v>250</v>
      </c>
      <c r="D114" s="111">
        <v>1</v>
      </c>
      <c r="E114" s="111">
        <v>2</v>
      </c>
      <c r="F114" s="112">
        <v>1</v>
      </c>
      <c r="G114" s="196">
        <v>2</v>
      </c>
      <c r="H114" s="196">
        <v>5</v>
      </c>
      <c r="I114" s="196">
        <f t="shared" si="13"/>
        <v>11</v>
      </c>
      <c r="J114" s="196">
        <f t="shared" si="14"/>
        <v>1.65</v>
      </c>
      <c r="K114" s="197">
        <v>2</v>
      </c>
      <c r="L114" s="197">
        <v>3</v>
      </c>
      <c r="M114" s="197">
        <v>2</v>
      </c>
      <c r="N114" s="197">
        <v>3</v>
      </c>
      <c r="O114" s="197">
        <v>1</v>
      </c>
      <c r="P114" s="197">
        <f t="shared" si="15"/>
        <v>11</v>
      </c>
      <c r="Q114" s="197">
        <f t="shared" si="16"/>
        <v>0.55000000000000004</v>
      </c>
      <c r="R114" s="104">
        <f t="shared" si="17"/>
        <v>0.25</v>
      </c>
      <c r="S114" s="104">
        <f t="shared" si="18"/>
        <v>0.45</v>
      </c>
      <c r="T114" s="104">
        <f t="shared" si="19"/>
        <v>0.25</v>
      </c>
      <c r="U114" s="104">
        <f t="shared" si="20"/>
        <v>0.45</v>
      </c>
      <c r="V114" s="104">
        <f t="shared" si="21"/>
        <v>0.80</v>
      </c>
      <c r="W114" s="26">
        <f t="shared" si="22"/>
        <v>22</v>
      </c>
      <c r="X114" s="194">
        <f t="shared" si="23"/>
        <v>4.4000000000000004</v>
      </c>
      <c r="Y114" s="114">
        <v>12</v>
      </c>
      <c r="Z114" s="108">
        <f t="shared" si="24"/>
        <v>9.6000000000000014</v>
      </c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09"/>
    </row>
    <row r="115" spans="1:44" s="107" customFormat="1" ht="20.25">
      <c r="A115" s="191">
        <v>109</v>
      </c>
      <c r="B115" s="125">
        <v>439828</v>
      </c>
      <c r="C115" s="126" t="s">
        <v>251</v>
      </c>
      <c r="D115" s="111">
        <v>8</v>
      </c>
      <c r="E115" s="111">
        <v>9</v>
      </c>
      <c r="F115" s="112">
        <v>9</v>
      </c>
      <c r="G115" s="196">
        <v>8</v>
      </c>
      <c r="H115" s="196">
        <v>9</v>
      </c>
      <c r="I115" s="196">
        <f t="shared" si="13"/>
        <v>43</v>
      </c>
      <c r="J115" s="196">
        <f t="shared" si="14"/>
        <v>6.45</v>
      </c>
      <c r="K115" s="197">
        <v>4</v>
      </c>
      <c r="L115" s="197">
        <v>3</v>
      </c>
      <c r="M115" s="197">
        <v>4</v>
      </c>
      <c r="N115" s="197">
        <v>3</v>
      </c>
      <c r="O115" s="197">
        <v>2</v>
      </c>
      <c r="P115" s="197">
        <f t="shared" si="15"/>
        <v>16</v>
      </c>
      <c r="Q115" s="197">
        <f t="shared" si="16"/>
        <v>0.80</v>
      </c>
      <c r="R115" s="104">
        <f t="shared" si="17"/>
        <v>1.40</v>
      </c>
      <c r="S115" s="104">
        <f t="shared" si="18"/>
        <v>1.50</v>
      </c>
      <c r="T115" s="104">
        <f t="shared" si="19"/>
        <v>1.5499999999999998</v>
      </c>
      <c r="U115" s="104">
        <f t="shared" si="20"/>
        <v>1.35</v>
      </c>
      <c r="V115" s="104">
        <f t="shared" si="21"/>
        <v>1.45</v>
      </c>
      <c r="W115" s="26">
        <f t="shared" si="22"/>
        <v>59</v>
      </c>
      <c r="X115" s="194">
        <f t="shared" si="23"/>
        <v>11.80</v>
      </c>
      <c r="Y115" s="114">
        <v>39</v>
      </c>
      <c r="Z115" s="108">
        <f t="shared" si="24"/>
        <v>31.200000000000003</v>
      </c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09"/>
    </row>
    <row r="116" spans="1:44" s="107" customFormat="1" ht="20.25">
      <c r="A116" s="191">
        <v>110</v>
      </c>
      <c r="B116" s="125">
        <v>439829</v>
      </c>
      <c r="C116" s="126" t="s">
        <v>252</v>
      </c>
      <c r="D116" s="111"/>
      <c r="E116" s="111"/>
      <c r="F116" s="112"/>
      <c r="G116" s="196"/>
      <c r="H116" s="196"/>
      <c r="I116" s="196"/>
      <c r="J116" s="196"/>
      <c r="K116" s="197"/>
      <c r="L116" s="197"/>
      <c r="M116" s="197"/>
      <c r="N116" s="197"/>
      <c r="O116" s="197"/>
      <c r="P116" s="197"/>
      <c r="Q116" s="197"/>
      <c r="R116" s="104"/>
      <c r="S116" s="104"/>
      <c r="T116" s="104"/>
      <c r="U116" s="104"/>
      <c r="V116" s="104"/>
      <c r="W116" s="26">
        <f t="shared" si="22"/>
        <v>0</v>
      </c>
      <c r="X116" s="194">
        <f t="shared" si="23"/>
        <v>0</v>
      </c>
      <c r="Y116" s="114" t="s">
        <v>147</v>
      </c>
      <c r="Z116" s="108" t="e">
        <f t="shared" si="24"/>
        <v>#VALUE!</v>
      </c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09"/>
    </row>
    <row r="117" spans="1:44" s="107" customFormat="1" ht="20.25">
      <c r="A117" s="191">
        <v>111</v>
      </c>
      <c r="B117" s="125">
        <v>439830</v>
      </c>
      <c r="C117" s="126" t="s">
        <v>253</v>
      </c>
      <c r="D117" s="111">
        <v>7</v>
      </c>
      <c r="E117" s="111">
        <v>8</v>
      </c>
      <c r="F117" s="112">
        <v>9</v>
      </c>
      <c r="G117" s="196">
        <v>6</v>
      </c>
      <c r="H117" s="196">
        <v>8</v>
      </c>
      <c r="I117" s="196">
        <f t="shared" si="13"/>
        <v>38</v>
      </c>
      <c r="J117" s="196">
        <f t="shared" si="14"/>
        <v>5.70</v>
      </c>
      <c r="K117" s="197">
        <v>5</v>
      </c>
      <c r="L117" s="197">
        <v>4</v>
      </c>
      <c r="M117" s="197">
        <v>3</v>
      </c>
      <c r="N117" s="197">
        <v>4</v>
      </c>
      <c r="O117" s="197">
        <v>3</v>
      </c>
      <c r="P117" s="197">
        <f t="shared" si="15"/>
        <v>19</v>
      </c>
      <c r="Q117" s="197">
        <f t="shared" si="16"/>
        <v>0.95</v>
      </c>
      <c r="R117" s="104">
        <f t="shared" si="17"/>
        <v>1.30</v>
      </c>
      <c r="S117" s="104">
        <f t="shared" si="18"/>
        <v>1.40</v>
      </c>
      <c r="T117" s="104">
        <f t="shared" si="19"/>
        <v>1.50</v>
      </c>
      <c r="U117" s="104">
        <f t="shared" si="20"/>
        <v>1.0999999999999999</v>
      </c>
      <c r="V117" s="104">
        <f t="shared" si="21"/>
        <v>1.35</v>
      </c>
      <c r="W117" s="26">
        <f t="shared" si="22"/>
        <v>57</v>
      </c>
      <c r="X117" s="194">
        <f t="shared" si="23"/>
        <v>11.40</v>
      </c>
      <c r="Y117" s="114">
        <v>35</v>
      </c>
      <c r="Z117" s="108">
        <f t="shared" si="24"/>
        <v>28</v>
      </c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09"/>
    </row>
    <row r="118" spans="1:44" s="107" customFormat="1" ht="20.25">
      <c r="A118" s="191">
        <v>112</v>
      </c>
      <c r="B118" s="125">
        <v>439831</v>
      </c>
      <c r="C118" s="126" t="s">
        <v>254</v>
      </c>
      <c r="D118" s="111">
        <v>8</v>
      </c>
      <c r="E118" s="111">
        <v>12</v>
      </c>
      <c r="F118" s="112">
        <v>11</v>
      </c>
      <c r="G118" s="196">
        <v>9</v>
      </c>
      <c r="H118" s="196">
        <v>8</v>
      </c>
      <c r="I118" s="196">
        <f t="shared" si="13"/>
        <v>48</v>
      </c>
      <c r="J118" s="196">
        <f t="shared" si="14"/>
        <v>7.1999999999999993</v>
      </c>
      <c r="K118" s="197">
        <v>4</v>
      </c>
      <c r="L118" s="197">
        <v>3</v>
      </c>
      <c r="M118" s="197">
        <v>4</v>
      </c>
      <c r="N118" s="197">
        <v>2</v>
      </c>
      <c r="O118" s="197">
        <v>3</v>
      </c>
      <c r="P118" s="197">
        <f t="shared" si="15"/>
        <v>16</v>
      </c>
      <c r="Q118" s="197">
        <f t="shared" si="16"/>
        <v>0.80</v>
      </c>
      <c r="R118" s="104">
        <f t="shared" si="17"/>
        <v>1.40</v>
      </c>
      <c r="S118" s="104">
        <f t="shared" si="18"/>
        <v>1.9499999999999997</v>
      </c>
      <c r="T118" s="104">
        <f t="shared" si="19"/>
        <v>1.85</v>
      </c>
      <c r="U118" s="104">
        <f t="shared" si="20"/>
        <v>1.45</v>
      </c>
      <c r="V118" s="104">
        <f t="shared" si="21"/>
        <v>1.35</v>
      </c>
      <c r="W118" s="26">
        <f t="shared" si="22"/>
        <v>64</v>
      </c>
      <c r="X118" s="194">
        <f t="shared" si="23"/>
        <v>12.80</v>
      </c>
      <c r="Y118" s="114">
        <v>39</v>
      </c>
      <c r="Z118" s="108">
        <f t="shared" si="24"/>
        <v>31.200000000000003</v>
      </c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09"/>
    </row>
    <row r="119" spans="1:44" s="107" customFormat="1" ht="20.25">
      <c r="A119" s="191">
        <v>113</v>
      </c>
      <c r="B119" s="125">
        <v>439832</v>
      </c>
      <c r="C119" s="126" t="s">
        <v>255</v>
      </c>
      <c r="D119" s="111"/>
      <c r="E119" s="111"/>
      <c r="F119" s="112"/>
      <c r="G119" s="196"/>
      <c r="H119" s="196"/>
      <c r="I119" s="196"/>
      <c r="J119" s="196"/>
      <c r="K119" s="197"/>
      <c r="L119" s="197"/>
      <c r="M119" s="197"/>
      <c r="N119" s="197"/>
      <c r="O119" s="197"/>
      <c r="P119" s="197"/>
      <c r="Q119" s="197"/>
      <c r="R119" s="104"/>
      <c r="S119" s="104"/>
      <c r="T119" s="104"/>
      <c r="U119" s="104"/>
      <c r="V119" s="104"/>
      <c r="W119" s="26">
        <f t="shared" si="22"/>
        <v>0</v>
      </c>
      <c r="X119" s="194">
        <f t="shared" si="23"/>
        <v>0</v>
      </c>
      <c r="Y119" s="114" t="s">
        <v>147</v>
      </c>
      <c r="Z119" s="108" t="e">
        <f t="shared" si="24"/>
        <v>#VALUE!</v>
      </c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10"/>
      <c r="AR119" s="109"/>
    </row>
    <row r="120" spans="1:44" s="107" customFormat="1" ht="20.25">
      <c r="A120" s="191">
        <v>114</v>
      </c>
      <c r="B120" s="125">
        <v>439840</v>
      </c>
      <c r="C120" s="126" t="s">
        <v>256</v>
      </c>
      <c r="D120" s="111">
        <v>9</v>
      </c>
      <c r="E120" s="111">
        <v>8</v>
      </c>
      <c r="F120" s="112">
        <v>7</v>
      </c>
      <c r="G120" s="196">
        <v>9</v>
      </c>
      <c r="H120" s="196">
        <v>7</v>
      </c>
      <c r="I120" s="196">
        <f t="shared" si="13"/>
        <v>40</v>
      </c>
      <c r="J120" s="196">
        <f t="shared" si="14"/>
        <v>6</v>
      </c>
      <c r="K120" s="197">
        <v>3</v>
      </c>
      <c r="L120" s="197">
        <v>2</v>
      </c>
      <c r="M120" s="197">
        <v>3</v>
      </c>
      <c r="N120" s="197">
        <v>2</v>
      </c>
      <c r="O120" s="197">
        <v>4</v>
      </c>
      <c r="P120" s="197">
        <f t="shared" si="15"/>
        <v>14</v>
      </c>
      <c r="Q120" s="197">
        <f t="shared" si="16"/>
        <v>0.70</v>
      </c>
      <c r="R120" s="104">
        <f t="shared" si="17"/>
        <v>1.50</v>
      </c>
      <c r="S120" s="104">
        <f t="shared" si="18"/>
        <v>1.30</v>
      </c>
      <c r="T120" s="104">
        <f t="shared" si="19"/>
        <v>1.2000000000000002</v>
      </c>
      <c r="U120" s="104">
        <f t="shared" si="20"/>
        <v>1.45</v>
      </c>
      <c r="V120" s="104">
        <f t="shared" si="21"/>
        <v>1.25</v>
      </c>
      <c r="W120" s="26">
        <f t="shared" si="22"/>
        <v>54</v>
      </c>
      <c r="X120" s="194">
        <f t="shared" si="23"/>
        <v>10.80</v>
      </c>
      <c r="Y120" s="114">
        <v>37</v>
      </c>
      <c r="Z120" s="108">
        <f t="shared" si="24"/>
        <v>29.60</v>
      </c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  <c r="AO120" s="110"/>
      <c r="AP120" s="110"/>
      <c r="AQ120" s="110"/>
      <c r="AR120" s="109"/>
    </row>
    <row r="121" spans="1:44" s="107" customFormat="1" ht="20.25">
      <c r="A121" s="191">
        <v>115</v>
      </c>
      <c r="B121" s="125">
        <v>439841</v>
      </c>
      <c r="C121" s="126" t="s">
        <v>257</v>
      </c>
      <c r="D121" s="111">
        <v>6</v>
      </c>
      <c r="E121" s="111">
        <v>5</v>
      </c>
      <c r="F121" s="112">
        <v>4</v>
      </c>
      <c r="G121" s="196">
        <v>5</v>
      </c>
      <c r="H121" s="196">
        <v>6</v>
      </c>
      <c r="I121" s="196">
        <f t="shared" si="13"/>
        <v>26</v>
      </c>
      <c r="J121" s="196">
        <f t="shared" si="14"/>
        <v>3.90</v>
      </c>
      <c r="K121" s="197">
        <v>4</v>
      </c>
      <c r="L121" s="197">
        <v>2</v>
      </c>
      <c r="M121" s="197">
        <v>3</v>
      </c>
      <c r="N121" s="197">
        <v>1</v>
      </c>
      <c r="O121" s="197">
        <v>2</v>
      </c>
      <c r="P121" s="197">
        <f t="shared" si="15"/>
        <v>12</v>
      </c>
      <c r="Q121" s="197">
        <f t="shared" si="16"/>
        <v>0.60000000000000009</v>
      </c>
      <c r="R121" s="104">
        <f t="shared" si="17"/>
        <v>1.0999999999999999</v>
      </c>
      <c r="S121" s="104">
        <f t="shared" si="18"/>
        <v>0.85</v>
      </c>
      <c r="T121" s="104">
        <f t="shared" si="19"/>
        <v>0.75</v>
      </c>
      <c r="U121" s="104">
        <f t="shared" si="20"/>
        <v>0.80</v>
      </c>
      <c r="V121" s="104">
        <f t="shared" si="21"/>
        <v>0.99999999999999989</v>
      </c>
      <c r="W121" s="26">
        <f t="shared" si="22"/>
        <v>38</v>
      </c>
      <c r="X121" s="194">
        <f t="shared" si="23"/>
        <v>7.60</v>
      </c>
      <c r="Y121" s="114">
        <v>33</v>
      </c>
      <c r="Z121" s="108">
        <f t="shared" si="24"/>
        <v>26.40</v>
      </c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10"/>
      <c r="AQ121" s="110"/>
      <c r="AR121" s="109"/>
    </row>
    <row r="122" spans="1:44" s="107" customFormat="1" ht="20.25">
      <c r="A122" s="191">
        <v>116</v>
      </c>
      <c r="B122" s="125">
        <v>439842</v>
      </c>
      <c r="C122" s="126" t="s">
        <v>258</v>
      </c>
      <c r="D122" s="111">
        <v>10</v>
      </c>
      <c r="E122" s="111">
        <v>11</v>
      </c>
      <c r="F122" s="112">
        <v>12</v>
      </c>
      <c r="G122" s="196">
        <v>13</v>
      </c>
      <c r="H122" s="196">
        <v>14</v>
      </c>
      <c r="I122" s="196">
        <f t="shared" si="13"/>
        <v>60</v>
      </c>
      <c r="J122" s="196">
        <f t="shared" si="14"/>
        <v>9</v>
      </c>
      <c r="K122" s="197">
        <v>4</v>
      </c>
      <c r="L122" s="197">
        <v>1</v>
      </c>
      <c r="M122" s="197">
        <v>4</v>
      </c>
      <c r="N122" s="197">
        <v>5</v>
      </c>
      <c r="O122" s="197">
        <v>1</v>
      </c>
      <c r="P122" s="197">
        <f t="shared" si="15"/>
        <v>15</v>
      </c>
      <c r="Q122" s="197">
        <f t="shared" si="16"/>
        <v>0.75</v>
      </c>
      <c r="R122" s="104">
        <f t="shared" si="17"/>
        <v>1.70</v>
      </c>
      <c r="S122" s="104">
        <f t="shared" si="18"/>
        <v>1.70</v>
      </c>
      <c r="T122" s="104">
        <f t="shared" si="19"/>
        <v>1.9999999999999998</v>
      </c>
      <c r="U122" s="104">
        <f t="shared" si="20"/>
        <v>2.2000000000000002</v>
      </c>
      <c r="V122" s="104">
        <f t="shared" si="21"/>
        <v>2.15</v>
      </c>
      <c r="W122" s="26">
        <f t="shared" si="22"/>
        <v>75</v>
      </c>
      <c r="X122" s="194">
        <f t="shared" si="23"/>
        <v>15</v>
      </c>
      <c r="Y122" s="114">
        <v>52</v>
      </c>
      <c r="Z122" s="108">
        <f t="shared" si="24"/>
        <v>41.60</v>
      </c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09"/>
    </row>
    <row r="123" spans="1:44" s="107" customFormat="1" ht="20.25">
      <c r="A123" s="191">
        <v>117</v>
      </c>
      <c r="B123" s="125">
        <v>439843</v>
      </c>
      <c r="C123" s="126" t="s">
        <v>259</v>
      </c>
      <c r="D123" s="111">
        <v>10</v>
      </c>
      <c r="E123" s="111">
        <v>13</v>
      </c>
      <c r="F123" s="112">
        <v>11</v>
      </c>
      <c r="G123" s="196">
        <v>8</v>
      </c>
      <c r="H123" s="196">
        <v>11</v>
      </c>
      <c r="I123" s="196">
        <f t="shared" si="13"/>
        <v>53</v>
      </c>
      <c r="J123" s="196">
        <f t="shared" si="14"/>
        <v>7.9499999999999993</v>
      </c>
      <c r="K123" s="197">
        <v>2</v>
      </c>
      <c r="L123" s="197">
        <v>1</v>
      </c>
      <c r="M123" s="197">
        <v>3</v>
      </c>
      <c r="N123" s="197">
        <v>2</v>
      </c>
      <c r="O123" s="197">
        <v>2</v>
      </c>
      <c r="P123" s="197">
        <f t="shared" si="15"/>
        <v>10</v>
      </c>
      <c r="Q123" s="197">
        <f t="shared" si="16"/>
        <v>0.50</v>
      </c>
      <c r="R123" s="104">
        <f t="shared" si="17"/>
        <v>1.60</v>
      </c>
      <c r="S123" s="104">
        <f t="shared" si="18"/>
        <v>2</v>
      </c>
      <c r="T123" s="104">
        <f t="shared" si="19"/>
        <v>1.7999999999999998</v>
      </c>
      <c r="U123" s="104">
        <f t="shared" si="20"/>
        <v>1.30</v>
      </c>
      <c r="V123" s="104">
        <f t="shared" si="21"/>
        <v>1.75</v>
      </c>
      <c r="W123" s="26">
        <f t="shared" si="22"/>
        <v>63</v>
      </c>
      <c r="X123" s="194">
        <f t="shared" si="23"/>
        <v>12.60</v>
      </c>
      <c r="Y123" s="114">
        <v>50</v>
      </c>
      <c r="Z123" s="108">
        <f t="shared" si="24"/>
        <v>40</v>
      </c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09"/>
    </row>
    <row r="124" spans="1:44" s="107" customFormat="1" ht="20.25">
      <c r="A124" s="191">
        <v>118</v>
      </c>
      <c r="B124" s="125">
        <v>439845</v>
      </c>
      <c r="C124" s="126" t="s">
        <v>260</v>
      </c>
      <c r="D124" s="111">
        <v>12</v>
      </c>
      <c r="E124" s="111">
        <v>13</v>
      </c>
      <c r="F124" s="112">
        <v>14</v>
      </c>
      <c r="G124" s="196">
        <v>15</v>
      </c>
      <c r="H124" s="196">
        <v>16</v>
      </c>
      <c r="I124" s="196">
        <f t="shared" si="13"/>
        <v>70</v>
      </c>
      <c r="J124" s="196">
        <f t="shared" si="14"/>
        <v>10.50</v>
      </c>
      <c r="K124" s="197">
        <v>3</v>
      </c>
      <c r="L124" s="197">
        <v>4</v>
      </c>
      <c r="M124" s="197">
        <v>5</v>
      </c>
      <c r="N124" s="197">
        <v>1</v>
      </c>
      <c r="O124" s="197">
        <v>2</v>
      </c>
      <c r="P124" s="197">
        <f t="shared" si="15"/>
        <v>15</v>
      </c>
      <c r="Q124" s="197">
        <f t="shared" si="16"/>
        <v>0.75</v>
      </c>
      <c r="R124" s="104">
        <f t="shared" si="17"/>
        <v>1.9499999999999997</v>
      </c>
      <c r="S124" s="104">
        <f t="shared" si="18"/>
        <v>2.15</v>
      </c>
      <c r="T124" s="104">
        <f t="shared" si="19"/>
        <v>2.35</v>
      </c>
      <c r="U124" s="104">
        <f t="shared" si="20"/>
        <v>2.2999999999999998</v>
      </c>
      <c r="V124" s="104">
        <f t="shared" si="21"/>
        <v>2.50</v>
      </c>
      <c r="W124" s="26">
        <f t="shared" si="22"/>
        <v>85</v>
      </c>
      <c r="X124" s="194">
        <f t="shared" si="23"/>
        <v>17</v>
      </c>
      <c r="Y124" s="114">
        <v>62</v>
      </c>
      <c r="Z124" s="108">
        <f t="shared" si="24"/>
        <v>49.60</v>
      </c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09"/>
    </row>
    <row r="125" spans="1:44" s="107" customFormat="1" ht="20.25">
      <c r="A125" s="191">
        <v>119</v>
      </c>
      <c r="B125" s="125">
        <v>439851</v>
      </c>
      <c r="C125" s="126" t="s">
        <v>261</v>
      </c>
      <c r="D125" s="111">
        <v>9</v>
      </c>
      <c r="E125" s="111">
        <v>11</v>
      </c>
      <c r="F125" s="112">
        <v>12</v>
      </c>
      <c r="G125" s="196">
        <v>11</v>
      </c>
      <c r="H125" s="196">
        <v>10</v>
      </c>
      <c r="I125" s="196">
        <f t="shared" si="13"/>
        <v>53</v>
      </c>
      <c r="J125" s="196">
        <f t="shared" si="14"/>
        <v>7.9499999999999993</v>
      </c>
      <c r="K125" s="197">
        <v>2</v>
      </c>
      <c r="L125" s="197">
        <v>3</v>
      </c>
      <c r="M125" s="197">
        <v>2</v>
      </c>
      <c r="N125" s="197">
        <v>3</v>
      </c>
      <c r="O125" s="197">
        <v>4</v>
      </c>
      <c r="P125" s="197">
        <f t="shared" si="15"/>
        <v>14</v>
      </c>
      <c r="Q125" s="197">
        <f t="shared" si="16"/>
        <v>0.70</v>
      </c>
      <c r="R125" s="104">
        <f t="shared" si="17"/>
        <v>1.45</v>
      </c>
      <c r="S125" s="104">
        <f t="shared" si="18"/>
        <v>1.7999999999999998</v>
      </c>
      <c r="T125" s="104">
        <f t="shared" si="19"/>
        <v>1.90</v>
      </c>
      <c r="U125" s="104">
        <f t="shared" si="20"/>
        <v>1.7999999999999998</v>
      </c>
      <c r="V125" s="104">
        <f t="shared" si="21"/>
        <v>1.70</v>
      </c>
      <c r="W125" s="26">
        <f t="shared" si="22"/>
        <v>67</v>
      </c>
      <c r="X125" s="194">
        <f t="shared" si="23"/>
        <v>13.40</v>
      </c>
      <c r="Y125" s="114">
        <v>42</v>
      </c>
      <c r="Z125" s="108">
        <f t="shared" si="24"/>
        <v>33.60</v>
      </c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09"/>
    </row>
    <row r="126" spans="1:44" s="107" customFormat="1" ht="20.25">
      <c r="A126" s="191">
        <v>120</v>
      </c>
      <c r="B126" s="125">
        <v>439852</v>
      </c>
      <c r="C126" s="126" t="s">
        <v>262</v>
      </c>
      <c r="D126" s="111"/>
      <c r="E126" s="111"/>
      <c r="F126" s="112"/>
      <c r="G126" s="196"/>
      <c r="H126" s="196"/>
      <c r="I126" s="196"/>
      <c r="J126" s="196"/>
      <c r="K126" s="197"/>
      <c r="L126" s="197"/>
      <c r="M126" s="197"/>
      <c r="N126" s="197"/>
      <c r="O126" s="197"/>
      <c r="P126" s="197"/>
      <c r="Q126" s="197"/>
      <c r="R126" s="104"/>
      <c r="S126" s="104"/>
      <c r="T126" s="104"/>
      <c r="U126" s="104"/>
      <c r="V126" s="104"/>
      <c r="W126" s="26">
        <f t="shared" si="22"/>
        <v>0</v>
      </c>
      <c r="X126" s="194">
        <f t="shared" si="23"/>
        <v>0</v>
      </c>
      <c r="Y126" s="114" t="s">
        <v>147</v>
      </c>
      <c r="Z126" s="108" t="e">
        <f t="shared" si="24"/>
        <v>#VALUE!</v>
      </c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09"/>
    </row>
    <row r="127" spans="1:44" s="107" customFormat="1" ht="20.25">
      <c r="A127" s="191">
        <v>121</v>
      </c>
      <c r="B127" s="125">
        <v>439864</v>
      </c>
      <c r="C127" s="126" t="s">
        <v>263</v>
      </c>
      <c r="D127" s="111">
        <v>9</v>
      </c>
      <c r="E127" s="111">
        <v>11</v>
      </c>
      <c r="F127" s="112">
        <v>13</v>
      </c>
      <c r="G127" s="196">
        <v>14</v>
      </c>
      <c r="H127" s="196">
        <v>11</v>
      </c>
      <c r="I127" s="196">
        <f t="shared" si="13"/>
        <v>58</v>
      </c>
      <c r="J127" s="196">
        <f t="shared" si="14"/>
        <v>8.6999999999999993</v>
      </c>
      <c r="K127" s="197">
        <v>4</v>
      </c>
      <c r="L127" s="197">
        <v>3</v>
      </c>
      <c r="M127" s="197">
        <v>4</v>
      </c>
      <c r="N127" s="197">
        <v>3</v>
      </c>
      <c r="O127" s="197">
        <v>3</v>
      </c>
      <c r="P127" s="197">
        <f t="shared" si="15"/>
        <v>17</v>
      </c>
      <c r="Q127" s="197">
        <f t="shared" si="16"/>
        <v>0.85000000000000009</v>
      </c>
      <c r="R127" s="104">
        <f t="shared" si="17"/>
        <v>1.5499999999999998</v>
      </c>
      <c r="S127" s="104">
        <f t="shared" si="18"/>
        <v>1.7999999999999998</v>
      </c>
      <c r="T127" s="104">
        <f t="shared" si="19"/>
        <v>2.15</v>
      </c>
      <c r="U127" s="104">
        <f t="shared" si="20"/>
        <v>2.25</v>
      </c>
      <c r="V127" s="104">
        <f t="shared" si="21"/>
        <v>1.7999999999999998</v>
      </c>
      <c r="W127" s="26">
        <f t="shared" si="22"/>
        <v>75</v>
      </c>
      <c r="X127" s="194">
        <f t="shared" si="23"/>
        <v>15</v>
      </c>
      <c r="Y127" s="114">
        <v>44</v>
      </c>
      <c r="Z127" s="108">
        <f t="shared" si="24"/>
        <v>35.200000000000003</v>
      </c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09"/>
    </row>
    <row r="128" spans="1:44" s="107" customFormat="1" ht="20.25">
      <c r="A128" s="191">
        <v>122</v>
      </c>
      <c r="B128" s="125">
        <v>439867</v>
      </c>
      <c r="C128" s="126" t="s">
        <v>264</v>
      </c>
      <c r="D128" s="111">
        <v>7</v>
      </c>
      <c r="E128" s="111">
        <v>6</v>
      </c>
      <c r="F128" s="112">
        <v>11</v>
      </c>
      <c r="G128" s="196">
        <v>12</v>
      </c>
      <c r="H128" s="196">
        <v>10</v>
      </c>
      <c r="I128" s="196">
        <f t="shared" si="13"/>
        <v>46</v>
      </c>
      <c r="J128" s="196">
        <f t="shared" si="14"/>
        <v>6.90</v>
      </c>
      <c r="K128" s="197">
        <v>4</v>
      </c>
      <c r="L128" s="197">
        <v>3</v>
      </c>
      <c r="M128" s="197">
        <v>2</v>
      </c>
      <c r="N128" s="197">
        <v>4</v>
      </c>
      <c r="O128" s="197">
        <v>1</v>
      </c>
      <c r="P128" s="197">
        <f t="shared" si="15"/>
        <v>14</v>
      </c>
      <c r="Q128" s="197">
        <f t="shared" si="16"/>
        <v>0.70</v>
      </c>
      <c r="R128" s="104">
        <f t="shared" si="17"/>
        <v>1.25</v>
      </c>
      <c r="S128" s="104">
        <f t="shared" si="18"/>
        <v>1.0499999999999998</v>
      </c>
      <c r="T128" s="104">
        <f t="shared" si="19"/>
        <v>1.75</v>
      </c>
      <c r="U128" s="104">
        <f t="shared" si="20"/>
        <v>1.9999999999999998</v>
      </c>
      <c r="V128" s="104">
        <f t="shared" si="21"/>
        <v>1.55</v>
      </c>
      <c r="W128" s="26">
        <f t="shared" si="22"/>
        <v>60</v>
      </c>
      <c r="X128" s="194">
        <f t="shared" si="23"/>
        <v>12</v>
      </c>
      <c r="Y128" s="114">
        <v>42</v>
      </c>
      <c r="Z128" s="108">
        <f t="shared" si="24"/>
        <v>33.60</v>
      </c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09"/>
    </row>
    <row r="129" spans="1:44" s="107" customFormat="1" ht="20.25">
      <c r="A129" s="191">
        <v>123</v>
      </c>
      <c r="B129" s="125">
        <v>439868</v>
      </c>
      <c r="C129" s="126" t="s">
        <v>265</v>
      </c>
      <c r="D129" s="111">
        <v>11</v>
      </c>
      <c r="E129" s="111">
        <v>12</v>
      </c>
      <c r="F129" s="112">
        <v>15</v>
      </c>
      <c r="G129" s="196">
        <v>9</v>
      </c>
      <c r="H129" s="196">
        <v>8</v>
      </c>
      <c r="I129" s="196">
        <f t="shared" si="13"/>
        <v>55</v>
      </c>
      <c r="J129" s="196">
        <f t="shared" si="14"/>
        <v>8.25</v>
      </c>
      <c r="K129" s="197">
        <v>3</v>
      </c>
      <c r="L129" s="197">
        <v>4</v>
      </c>
      <c r="M129" s="197">
        <v>3</v>
      </c>
      <c r="N129" s="197">
        <v>2</v>
      </c>
      <c r="O129" s="197">
        <v>4</v>
      </c>
      <c r="P129" s="197">
        <f t="shared" si="15"/>
        <v>16</v>
      </c>
      <c r="Q129" s="197">
        <f t="shared" si="16"/>
        <v>0.80</v>
      </c>
      <c r="R129" s="104">
        <f t="shared" si="17"/>
        <v>1.7999999999999998</v>
      </c>
      <c r="S129" s="104">
        <f t="shared" si="18"/>
        <v>1.9999999999999998</v>
      </c>
      <c r="T129" s="104">
        <f t="shared" si="19"/>
        <v>2.40</v>
      </c>
      <c r="U129" s="104">
        <f t="shared" si="20"/>
        <v>1.45</v>
      </c>
      <c r="V129" s="104">
        <f t="shared" si="21"/>
        <v>1.40</v>
      </c>
      <c r="W129" s="26">
        <f t="shared" si="22"/>
        <v>71</v>
      </c>
      <c r="X129" s="194">
        <f t="shared" si="23"/>
        <v>14.20</v>
      </c>
      <c r="Y129" s="114">
        <v>50</v>
      </c>
      <c r="Z129" s="108">
        <f t="shared" si="24"/>
        <v>40</v>
      </c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09"/>
    </row>
    <row r="130" spans="1:44" s="107" customFormat="1" ht="20.25">
      <c r="A130" s="191">
        <v>124</v>
      </c>
      <c r="B130" s="125">
        <v>439873</v>
      </c>
      <c r="C130" s="126" t="s">
        <v>266</v>
      </c>
      <c r="D130" s="111"/>
      <c r="E130" s="111"/>
      <c r="F130" s="112"/>
      <c r="G130" s="196"/>
      <c r="H130" s="196"/>
      <c r="I130" s="196"/>
      <c r="J130" s="196"/>
      <c r="K130" s="197"/>
      <c r="L130" s="197"/>
      <c r="M130" s="197"/>
      <c r="N130" s="197"/>
      <c r="O130" s="197"/>
      <c r="P130" s="197"/>
      <c r="Q130" s="197"/>
      <c r="R130" s="104"/>
      <c r="S130" s="104"/>
      <c r="T130" s="104"/>
      <c r="U130" s="104"/>
      <c r="V130" s="104"/>
      <c r="W130" s="26">
        <f t="shared" si="22"/>
        <v>0</v>
      </c>
      <c r="X130" s="194">
        <f t="shared" si="23"/>
        <v>0</v>
      </c>
      <c r="Y130" s="114" t="s">
        <v>147</v>
      </c>
      <c r="Z130" s="108" t="e">
        <f t="shared" si="24"/>
        <v>#VALUE!</v>
      </c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09"/>
    </row>
    <row r="131" spans="1:44" s="107" customFormat="1" ht="20.25">
      <c r="A131" s="191">
        <v>125</v>
      </c>
      <c r="B131" s="125">
        <v>439876</v>
      </c>
      <c r="C131" s="126" t="s">
        <v>267</v>
      </c>
      <c r="D131" s="111"/>
      <c r="E131" s="111"/>
      <c r="F131" s="112"/>
      <c r="G131" s="196"/>
      <c r="H131" s="196"/>
      <c r="I131" s="196"/>
      <c r="J131" s="196"/>
      <c r="K131" s="197"/>
      <c r="L131" s="197"/>
      <c r="M131" s="197"/>
      <c r="N131" s="197"/>
      <c r="O131" s="197"/>
      <c r="P131" s="197"/>
      <c r="Q131" s="197"/>
      <c r="R131" s="104"/>
      <c r="S131" s="104"/>
      <c r="T131" s="104"/>
      <c r="U131" s="104"/>
      <c r="V131" s="104"/>
      <c r="W131" s="26">
        <f t="shared" si="22"/>
        <v>0</v>
      </c>
      <c r="X131" s="194">
        <f t="shared" si="23"/>
        <v>0</v>
      </c>
      <c r="Y131" s="114" t="s">
        <v>147</v>
      </c>
      <c r="Z131" s="108" t="e">
        <f t="shared" si="24"/>
        <v>#VALUE!</v>
      </c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09"/>
    </row>
    <row r="132" spans="1:44" s="107" customFormat="1" ht="20.25">
      <c r="A132" s="191">
        <v>126</v>
      </c>
      <c r="B132" s="125">
        <v>439883</v>
      </c>
      <c r="C132" s="126" t="s">
        <v>268</v>
      </c>
      <c r="D132" s="111">
        <v>6</v>
      </c>
      <c r="E132" s="111">
        <v>5</v>
      </c>
      <c r="F132" s="112">
        <v>4</v>
      </c>
      <c r="G132" s="196">
        <v>3</v>
      </c>
      <c r="H132" s="196">
        <v>2</v>
      </c>
      <c r="I132" s="196">
        <f t="shared" si="13"/>
        <v>20</v>
      </c>
      <c r="J132" s="196">
        <f t="shared" si="14"/>
        <v>3</v>
      </c>
      <c r="K132" s="197">
        <v>1</v>
      </c>
      <c r="L132" s="197">
        <v>2</v>
      </c>
      <c r="M132" s="197">
        <v>1</v>
      </c>
      <c r="N132" s="197">
        <v>2</v>
      </c>
      <c r="O132" s="197">
        <v>1</v>
      </c>
      <c r="P132" s="197">
        <f t="shared" si="15"/>
        <v>7</v>
      </c>
      <c r="Q132" s="197">
        <f t="shared" si="16"/>
        <v>0.35</v>
      </c>
      <c r="R132" s="104">
        <f t="shared" si="17"/>
        <v>0.95</v>
      </c>
      <c r="S132" s="104">
        <f t="shared" si="18"/>
        <v>0.85</v>
      </c>
      <c r="T132" s="104">
        <f t="shared" si="19"/>
        <v>0.65</v>
      </c>
      <c r="U132" s="104">
        <f t="shared" si="20"/>
        <v>0.54999999999999993</v>
      </c>
      <c r="V132" s="104">
        <f t="shared" si="21"/>
        <v>0.35</v>
      </c>
      <c r="W132" s="26">
        <f t="shared" si="22"/>
        <v>27</v>
      </c>
      <c r="X132" s="194">
        <f t="shared" si="23"/>
        <v>5.40</v>
      </c>
      <c r="Y132" s="114">
        <v>15</v>
      </c>
      <c r="Z132" s="108">
        <f t="shared" si="24"/>
        <v>12</v>
      </c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0"/>
      <c r="AR132" s="109"/>
    </row>
    <row r="133" spans="1:44" s="107" customFormat="1" ht="20.25">
      <c r="A133" s="191">
        <v>127</v>
      </c>
      <c r="B133" s="125">
        <v>439892</v>
      </c>
      <c r="C133" s="126" t="s">
        <v>269</v>
      </c>
      <c r="D133" s="111">
        <v>11</v>
      </c>
      <c r="E133" s="111">
        <v>10</v>
      </c>
      <c r="F133" s="112">
        <v>11</v>
      </c>
      <c r="G133" s="196">
        <v>9</v>
      </c>
      <c r="H133" s="196">
        <v>13</v>
      </c>
      <c r="I133" s="196">
        <f t="shared" si="13"/>
        <v>54</v>
      </c>
      <c r="J133" s="196">
        <f t="shared" si="14"/>
        <v>8.10</v>
      </c>
      <c r="K133" s="197">
        <v>5</v>
      </c>
      <c r="L133" s="197">
        <v>4</v>
      </c>
      <c r="M133" s="197">
        <v>5</v>
      </c>
      <c r="N133" s="197">
        <v>4</v>
      </c>
      <c r="O133" s="197">
        <v>3</v>
      </c>
      <c r="P133" s="197">
        <f t="shared" si="15"/>
        <v>21</v>
      </c>
      <c r="Q133" s="197">
        <f t="shared" si="16"/>
        <v>1.05</v>
      </c>
      <c r="R133" s="104">
        <f t="shared" si="17"/>
        <v>1.90</v>
      </c>
      <c r="S133" s="104">
        <f t="shared" si="18"/>
        <v>1.70</v>
      </c>
      <c r="T133" s="104">
        <f t="shared" si="19"/>
        <v>1.90</v>
      </c>
      <c r="U133" s="104">
        <f t="shared" si="20"/>
        <v>1.5499999999999998</v>
      </c>
      <c r="V133" s="104">
        <f t="shared" si="21"/>
        <v>2.10</v>
      </c>
      <c r="W133" s="26">
        <f t="shared" si="22"/>
        <v>75</v>
      </c>
      <c r="X133" s="194">
        <f t="shared" si="23"/>
        <v>15</v>
      </c>
      <c r="Y133" s="114">
        <v>52</v>
      </c>
      <c r="Z133" s="108">
        <f t="shared" si="24"/>
        <v>41.60</v>
      </c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09"/>
    </row>
    <row r="134" spans="1:44" s="107" customFormat="1" ht="20.25">
      <c r="A134" s="191">
        <v>128</v>
      </c>
      <c r="B134" s="125">
        <v>439894</v>
      </c>
      <c r="C134" s="126" t="s">
        <v>270</v>
      </c>
      <c r="D134" s="111">
        <v>12</v>
      </c>
      <c r="E134" s="111">
        <v>11</v>
      </c>
      <c r="F134" s="112">
        <v>13</v>
      </c>
      <c r="G134" s="196">
        <v>8</v>
      </c>
      <c r="H134" s="196">
        <v>9</v>
      </c>
      <c r="I134" s="196">
        <f t="shared" si="13"/>
        <v>53</v>
      </c>
      <c r="J134" s="196">
        <f t="shared" si="14"/>
        <v>7.9499999999999993</v>
      </c>
      <c r="K134" s="197">
        <v>4</v>
      </c>
      <c r="L134" s="197">
        <v>3</v>
      </c>
      <c r="M134" s="197">
        <v>2</v>
      </c>
      <c r="N134" s="197">
        <v>3</v>
      </c>
      <c r="O134" s="197">
        <v>4</v>
      </c>
      <c r="P134" s="197">
        <f t="shared" si="15"/>
        <v>16</v>
      </c>
      <c r="Q134" s="197">
        <f t="shared" si="16"/>
        <v>0.80</v>
      </c>
      <c r="R134" s="104">
        <f t="shared" si="17"/>
        <v>1.9999999999999998</v>
      </c>
      <c r="S134" s="104">
        <f t="shared" si="18"/>
        <v>1.7999999999999998</v>
      </c>
      <c r="T134" s="104">
        <f t="shared" si="19"/>
        <v>2.0499999999999998</v>
      </c>
      <c r="U134" s="104">
        <f t="shared" si="20"/>
        <v>1.35</v>
      </c>
      <c r="V134" s="104">
        <f t="shared" si="21"/>
        <v>1.5499999999999998</v>
      </c>
      <c r="W134" s="26">
        <f t="shared" si="22"/>
        <v>69</v>
      </c>
      <c r="X134" s="194">
        <f t="shared" si="23"/>
        <v>13.80</v>
      </c>
      <c r="Y134" s="114">
        <v>50</v>
      </c>
      <c r="Z134" s="108">
        <f t="shared" si="24"/>
        <v>40</v>
      </c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09"/>
    </row>
    <row r="135" spans="1:44" s="107" customFormat="1" ht="20.25">
      <c r="A135" s="191">
        <v>129</v>
      </c>
      <c r="B135" s="125">
        <v>439895</v>
      </c>
      <c r="C135" s="126" t="s">
        <v>271</v>
      </c>
      <c r="D135" s="111">
        <v>9</v>
      </c>
      <c r="E135" s="111">
        <v>10</v>
      </c>
      <c r="F135" s="112">
        <v>11</v>
      </c>
      <c r="G135" s="196">
        <v>12</v>
      </c>
      <c r="H135" s="196">
        <v>13</v>
      </c>
      <c r="I135" s="196">
        <f t="shared" si="13"/>
        <v>55</v>
      </c>
      <c r="J135" s="196">
        <f t="shared" si="14"/>
        <v>8.25</v>
      </c>
      <c r="K135" s="197">
        <v>3</v>
      </c>
      <c r="L135" s="197">
        <v>2</v>
      </c>
      <c r="M135" s="197">
        <v>4</v>
      </c>
      <c r="N135" s="197">
        <v>3</v>
      </c>
      <c r="O135" s="197">
        <v>1</v>
      </c>
      <c r="P135" s="197">
        <f t="shared" si="15"/>
        <v>13</v>
      </c>
      <c r="Q135" s="197">
        <f t="shared" si="16"/>
        <v>0.65</v>
      </c>
      <c r="R135" s="104">
        <f t="shared" si="17"/>
        <v>1.50</v>
      </c>
      <c r="S135" s="104">
        <f t="shared" si="18"/>
        <v>1.60</v>
      </c>
      <c r="T135" s="104">
        <f t="shared" si="19"/>
        <v>1.85</v>
      </c>
      <c r="U135" s="104">
        <f t="shared" si="20"/>
        <v>1.9499999999999997</v>
      </c>
      <c r="V135" s="104">
        <f t="shared" si="21"/>
        <v>2</v>
      </c>
      <c r="W135" s="26">
        <f t="shared" si="22"/>
        <v>68</v>
      </c>
      <c r="X135" s="194">
        <f t="shared" si="23"/>
        <v>13.60</v>
      </c>
      <c r="Y135" s="114">
        <v>48</v>
      </c>
      <c r="Z135" s="108">
        <f t="shared" si="24"/>
        <v>38.400000000000006</v>
      </c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09"/>
    </row>
    <row r="136" spans="5:7" ht="21" thickBot="1">
      <c r="E136" s="113"/>
      <c r="G136" s="115"/>
    </row>
    <row r="137" spans="1:26" ht="20.25">
      <c r="A137" s="161" t="s">
        <v>16</v>
      </c>
      <c r="B137" s="162"/>
      <c r="C137" s="163"/>
      <c r="D137" s="6">
        <f t="shared" si="25" ref="D137:Z137">COUNT(D7:D135)</f>
        <v>119</v>
      </c>
      <c r="E137" s="6">
        <f t="shared" si="25"/>
        <v>119</v>
      </c>
      <c r="F137" s="6">
        <f t="shared" si="25"/>
        <v>119</v>
      </c>
      <c r="G137" s="6">
        <f t="shared" si="25"/>
        <v>119</v>
      </c>
      <c r="H137" s="6">
        <f t="shared" si="25"/>
        <v>119</v>
      </c>
      <c r="I137" s="6">
        <f t="shared" si="25"/>
        <v>119</v>
      </c>
      <c r="J137" s="6">
        <f t="shared" si="25"/>
        <v>119</v>
      </c>
      <c r="K137" s="6">
        <f t="shared" si="25"/>
        <v>110</v>
      </c>
      <c r="L137" s="6">
        <f t="shared" si="25"/>
        <v>110</v>
      </c>
      <c r="M137" s="6">
        <f t="shared" si="25"/>
        <v>110</v>
      </c>
      <c r="N137" s="6">
        <f t="shared" si="25"/>
        <v>110</v>
      </c>
      <c r="O137" s="6">
        <f t="shared" si="25"/>
        <v>110</v>
      </c>
      <c r="P137" s="6">
        <f t="shared" si="25"/>
        <v>111</v>
      </c>
      <c r="Q137" s="6">
        <f t="shared" si="25"/>
        <v>111</v>
      </c>
      <c r="R137" s="6">
        <f t="shared" si="25"/>
        <v>119</v>
      </c>
      <c r="S137" s="6">
        <f t="shared" si="25"/>
        <v>119</v>
      </c>
      <c r="T137" s="6">
        <f t="shared" si="25"/>
        <v>119</v>
      </c>
      <c r="U137" s="6">
        <f t="shared" si="25"/>
        <v>119</v>
      </c>
      <c r="V137" s="6">
        <f t="shared" si="25"/>
        <v>119</v>
      </c>
      <c r="W137" s="6">
        <f t="shared" si="25"/>
        <v>129</v>
      </c>
      <c r="X137" s="6">
        <f t="shared" si="25"/>
        <v>129</v>
      </c>
      <c r="Y137" s="6">
        <f t="shared" si="25"/>
        <v>113</v>
      </c>
      <c r="Z137" s="6">
        <f t="shared" si="25"/>
        <v>112</v>
      </c>
    </row>
    <row r="138" spans="1:26" ht="21" customHeight="1">
      <c r="A138" s="134" t="s">
        <v>17</v>
      </c>
      <c r="B138" s="135"/>
      <c r="C138" s="136"/>
      <c r="D138" s="7">
        <v>20</v>
      </c>
      <c r="E138" s="8">
        <v>20</v>
      </c>
      <c r="F138" s="8">
        <v>20</v>
      </c>
      <c r="G138" s="8">
        <v>20</v>
      </c>
      <c r="H138" s="73">
        <v>20</v>
      </c>
      <c r="I138" s="9">
        <f>SUM(D138:H138)</f>
        <v>100</v>
      </c>
      <c r="J138" s="74">
        <f>I138*0.15</f>
        <v>15</v>
      </c>
      <c r="K138" s="71">
        <v>6</v>
      </c>
      <c r="L138" s="11">
        <v>6</v>
      </c>
      <c r="M138" s="11">
        <v>6</v>
      </c>
      <c r="N138" s="11">
        <v>6</v>
      </c>
      <c r="O138" s="72">
        <v>6</v>
      </c>
      <c r="P138" s="69">
        <f>SUM(K138:O138)</f>
        <v>30</v>
      </c>
      <c r="Q138" s="79">
        <f>P138*0.05</f>
        <v>1.50</v>
      </c>
      <c r="R138" s="80">
        <f>(D138*0.15+K138*0.05)</f>
        <v>3.30</v>
      </c>
      <c r="S138" s="13">
        <f>((E138*0.15+L138*0.05))</f>
        <v>3.30</v>
      </c>
      <c r="T138" s="13">
        <f t="shared" si="26" ref="T138:U138">((F138*0.15+M138*0.05))</f>
        <v>3.30</v>
      </c>
      <c r="U138" s="13">
        <f t="shared" si="26"/>
        <v>3.30</v>
      </c>
      <c r="V138" s="14">
        <f>((H138*0.15+O138*0.05))</f>
        <v>3.30</v>
      </c>
      <c r="W138" s="82">
        <v>130</v>
      </c>
      <c r="X138" s="81">
        <f>W138*0.2</f>
        <v>26</v>
      </c>
      <c r="Y138" s="12">
        <v>100</v>
      </c>
      <c r="Z138" s="69">
        <f>Y138*0.8</f>
        <v>80</v>
      </c>
    </row>
    <row r="139" spans="1:26" ht="20.25">
      <c r="A139" s="134" t="s">
        <v>79</v>
      </c>
      <c r="B139" s="135"/>
      <c r="C139" s="136"/>
      <c r="D139" s="7">
        <f>D138*0.4</f>
        <v>8</v>
      </c>
      <c r="E139" s="8">
        <f>E138*0.4</f>
        <v>8</v>
      </c>
      <c r="F139" s="8">
        <f t="shared" si="27" ref="F139:J139">F138*0.4</f>
        <v>8</v>
      </c>
      <c r="G139" s="8">
        <f t="shared" si="27"/>
        <v>8</v>
      </c>
      <c r="H139" s="73">
        <f t="shared" si="27"/>
        <v>8</v>
      </c>
      <c r="I139" s="9">
        <f t="shared" si="27"/>
        <v>40</v>
      </c>
      <c r="J139" s="74">
        <f t="shared" si="27"/>
        <v>6</v>
      </c>
      <c r="K139" s="71">
        <f>K138*0.4</f>
        <v>2.4000000000000004</v>
      </c>
      <c r="L139" s="11">
        <f>L138*0.4</f>
        <v>2.4000000000000004</v>
      </c>
      <c r="M139" s="11">
        <f t="shared" si="28" ref="M139:Z139">M138*0.4</f>
        <v>2.4000000000000004</v>
      </c>
      <c r="N139" s="11">
        <f t="shared" si="28"/>
        <v>2.4000000000000004</v>
      </c>
      <c r="O139" s="72">
        <f t="shared" si="28"/>
        <v>2.4000000000000004</v>
      </c>
      <c r="P139" s="69">
        <f t="shared" si="28"/>
        <v>12</v>
      </c>
      <c r="Q139" s="79">
        <f t="shared" si="28"/>
        <v>0.60000000000000009</v>
      </c>
      <c r="R139" s="80">
        <f t="shared" si="28"/>
        <v>1.32</v>
      </c>
      <c r="S139" s="13">
        <f t="shared" si="28"/>
        <v>1.32</v>
      </c>
      <c r="T139" s="13">
        <f t="shared" si="28"/>
        <v>1.32</v>
      </c>
      <c r="U139" s="13">
        <f t="shared" si="28"/>
        <v>1.32</v>
      </c>
      <c r="V139" s="14">
        <f t="shared" si="28"/>
        <v>1.32</v>
      </c>
      <c r="W139" s="82">
        <f t="shared" si="28"/>
        <v>52</v>
      </c>
      <c r="X139" s="81">
        <f t="shared" si="28"/>
        <v>10.40</v>
      </c>
      <c r="Y139" s="12">
        <f t="shared" si="28"/>
        <v>40</v>
      </c>
      <c r="Z139" s="69">
        <f t="shared" si="28"/>
        <v>32</v>
      </c>
    </row>
    <row r="140" spans="1:26" ht="21" customHeight="1">
      <c r="A140" s="134" t="s">
        <v>18</v>
      </c>
      <c r="B140" s="135"/>
      <c r="C140" s="136"/>
      <c r="D140" s="7">
        <f t="shared" si="29" ref="D140:H140">COUNTIF(D7:D135,"&gt;=8")</f>
        <v>56</v>
      </c>
      <c r="E140" s="7">
        <f t="shared" si="29"/>
        <v>57</v>
      </c>
      <c r="F140" s="7">
        <f t="shared" si="29"/>
        <v>50</v>
      </c>
      <c r="G140" s="7">
        <f t="shared" si="29"/>
        <v>56</v>
      </c>
      <c r="H140" s="7">
        <f t="shared" si="29"/>
        <v>60</v>
      </c>
      <c r="I140" s="7">
        <f>COUNTIF(I7:I135,"&gt;=40")</f>
        <v>48</v>
      </c>
      <c r="J140" s="7">
        <f>COUNTIF(J7:J135,"&gt;=6")</f>
        <v>48</v>
      </c>
      <c r="K140" s="7">
        <f>COUNTIF(K7:K135,"&gt;=2.4")</f>
        <v>46</v>
      </c>
      <c r="L140" s="7">
        <f t="shared" si="30" ref="L140:O140">COUNTIF(L7:L135,"&gt;=2.4")</f>
        <v>36</v>
      </c>
      <c r="M140" s="7">
        <f t="shared" si="30"/>
        <v>49</v>
      </c>
      <c r="N140" s="7">
        <f t="shared" si="30"/>
        <v>38</v>
      </c>
      <c r="O140" s="7">
        <f t="shared" si="30"/>
        <v>38</v>
      </c>
      <c r="P140" s="7">
        <f>COUNTIF(P7:P135,"&gt;=12")</f>
        <v>51</v>
      </c>
      <c r="Q140" s="7">
        <f>COUNTIF(Q7:Q135,"&gt;=.6")</f>
        <v>51</v>
      </c>
      <c r="R140" s="7">
        <f>COUNTIF(R7:R135,"&gt;=1.32")</f>
        <v>50</v>
      </c>
      <c r="S140" s="7">
        <f t="shared" si="31" ref="S140:V140">COUNTIF(S7:S135,"&gt;=1.32")</f>
        <v>45</v>
      </c>
      <c r="T140" s="7">
        <f t="shared" si="31"/>
        <v>43</v>
      </c>
      <c r="U140" s="7">
        <f t="shared" si="31"/>
        <v>43</v>
      </c>
      <c r="V140" s="7">
        <f t="shared" si="31"/>
        <v>54</v>
      </c>
      <c r="W140" s="7">
        <f>COUNTIF(W7:W135,"&gt;=52")</f>
        <v>48</v>
      </c>
      <c r="X140" s="7">
        <f>COUNTIF(X7:X135,"&gt;=10.4")</f>
        <v>48</v>
      </c>
      <c r="Y140" s="7">
        <f>COUNTIF(Y7:Y135,"&gt;=40")</f>
        <v>40</v>
      </c>
      <c r="Z140" s="7">
        <f>COUNTIF(Z7:Z135,"&gt;=32")</f>
        <v>40</v>
      </c>
    </row>
    <row r="141" spans="1:26" ht="20.25">
      <c r="A141" s="134" t="s">
        <v>19</v>
      </c>
      <c r="B141" s="135"/>
      <c r="C141" s="136"/>
      <c r="D141" s="75" t="str">
        <f t="shared" si="32" ref="D141:Z141">IF(((D140/COUNT(D7:D135))*100)&gt;=60,"3",IF(AND(((D140/COUNT(D7:D135))*100)&lt;60,((D140/COUNT(D7:D135))*100)&gt;=50),"2",IF(AND(((D140/COUNT(D7:D135))*100)&lt;50,((D140/COUNT(D7:D135))*100)&gt;=40),"1","0")))</f>
        <v>1</v>
      </c>
      <c r="E141" s="75" t="str">
        <f t="shared" si="32"/>
        <v>1</v>
      </c>
      <c r="F141" s="75" t="str">
        <f t="shared" si="32"/>
        <v>1</v>
      </c>
      <c r="G141" s="75" t="str">
        <f t="shared" si="32"/>
        <v>1</v>
      </c>
      <c r="H141" s="75" t="str">
        <f t="shared" si="32"/>
        <v>2</v>
      </c>
      <c r="I141" s="75" t="str">
        <f t="shared" si="32"/>
        <v>1</v>
      </c>
      <c r="J141" s="75" t="str">
        <f t="shared" si="32"/>
        <v>1</v>
      </c>
      <c r="K141" s="75" t="str">
        <f t="shared" si="32"/>
        <v>1</v>
      </c>
      <c r="L141" s="75" t="str">
        <f t="shared" si="32"/>
        <v>0</v>
      </c>
      <c r="M141" s="75" t="str">
        <f t="shared" si="32"/>
        <v>1</v>
      </c>
      <c r="N141" s="75" t="str">
        <f t="shared" si="32"/>
        <v>0</v>
      </c>
      <c r="O141" s="75" t="str">
        <f t="shared" si="32"/>
        <v>0</v>
      </c>
      <c r="P141" s="75" t="str">
        <f t="shared" si="32"/>
        <v>1</v>
      </c>
      <c r="Q141" s="75" t="str">
        <f t="shared" si="32"/>
        <v>1</v>
      </c>
      <c r="R141" s="75" t="str">
        <f t="shared" si="32"/>
        <v>1</v>
      </c>
      <c r="S141" s="75" t="str">
        <f t="shared" si="32"/>
        <v>0</v>
      </c>
      <c r="T141" s="75" t="str">
        <f t="shared" si="32"/>
        <v>0</v>
      </c>
      <c r="U141" s="75" t="str">
        <f t="shared" si="32"/>
        <v>0</v>
      </c>
      <c r="V141" s="75" t="str">
        <f t="shared" si="32"/>
        <v>1</v>
      </c>
      <c r="W141" s="75" t="str">
        <f t="shared" si="32"/>
        <v>0</v>
      </c>
      <c r="X141" s="75" t="str">
        <f t="shared" si="32"/>
        <v>0</v>
      </c>
      <c r="Y141" s="75" t="str">
        <f t="shared" si="32"/>
        <v>0</v>
      </c>
      <c r="Z141" s="75" t="str">
        <f t="shared" si="32"/>
        <v>0</v>
      </c>
    </row>
    <row r="142" spans="1:26" ht="21" thickBot="1">
      <c r="A142" s="137" t="s">
        <v>20</v>
      </c>
      <c r="B142" s="138"/>
      <c r="C142" s="139"/>
      <c r="D142" s="10">
        <f t="shared" si="33" ref="D142:Z142">((D140/COUNT(D7:D135))*D141)</f>
        <v>0.47058823529411764</v>
      </c>
      <c r="E142" s="10">
        <f t="shared" si="33"/>
        <v>0.47899159663865548</v>
      </c>
      <c r="F142" s="10">
        <f t="shared" si="33"/>
        <v>0.42016806722689076</v>
      </c>
      <c r="G142" s="10">
        <f t="shared" si="33"/>
        <v>0.47058823529411764</v>
      </c>
      <c r="H142" s="10">
        <f t="shared" si="33"/>
        <v>1.0084033613445378</v>
      </c>
      <c r="I142" s="10">
        <f t="shared" si="33"/>
        <v>0.40336134453781514</v>
      </c>
      <c r="J142" s="10">
        <f t="shared" si="33"/>
        <v>0.40336134453781514</v>
      </c>
      <c r="K142" s="10">
        <f t="shared" si="33"/>
        <v>0.41818181818181815</v>
      </c>
      <c r="L142" s="10">
        <f t="shared" si="33"/>
        <v>0</v>
      </c>
      <c r="M142" s="10">
        <f t="shared" si="33"/>
        <v>0.44545454545454544</v>
      </c>
      <c r="N142" s="10">
        <f t="shared" si="33"/>
        <v>0</v>
      </c>
      <c r="O142" s="10">
        <f t="shared" si="33"/>
        <v>0</v>
      </c>
      <c r="P142" s="10">
        <f t="shared" si="33"/>
        <v>0.45945945945945948</v>
      </c>
      <c r="Q142" s="10">
        <f t="shared" si="33"/>
        <v>0.45945945945945948</v>
      </c>
      <c r="R142" s="10">
        <f t="shared" si="33"/>
        <v>0.42016806722689076</v>
      </c>
      <c r="S142" s="10">
        <f t="shared" si="33"/>
        <v>0</v>
      </c>
      <c r="T142" s="10">
        <f t="shared" si="33"/>
        <v>0</v>
      </c>
      <c r="U142" s="10">
        <f t="shared" si="33"/>
        <v>0</v>
      </c>
      <c r="V142" s="10">
        <f t="shared" si="33"/>
        <v>0.45378151260504201</v>
      </c>
      <c r="W142" s="10">
        <f t="shared" si="33"/>
        <v>0</v>
      </c>
      <c r="X142" s="10">
        <f t="shared" si="33"/>
        <v>0</v>
      </c>
      <c r="Y142" s="10">
        <f t="shared" si="33"/>
        <v>0</v>
      </c>
      <c r="Z142" s="10">
        <f t="shared" si="33"/>
        <v>0</v>
      </c>
    </row>
    <row r="143" spans="1:4" ht="21" thickBot="1">
      <c r="A143" s="2"/>
      <c r="B143" s="2"/>
      <c r="C143" s="2"/>
      <c r="D143" s="2"/>
    </row>
    <row r="144" spans="1:19" ht="20.25">
      <c r="A144" s="140" t="s">
        <v>21</v>
      </c>
      <c r="B144" s="141"/>
      <c r="C144" s="142"/>
      <c r="D144" s="2"/>
      <c r="E144" s="143" t="s">
        <v>22</v>
      </c>
      <c r="F144" s="144"/>
      <c r="G144" s="144"/>
      <c r="H144" s="144"/>
      <c r="I144" s="144"/>
      <c r="J144" s="144"/>
      <c r="K144" s="144"/>
      <c r="L144" s="144"/>
      <c r="M144" s="144"/>
      <c r="N144" s="145"/>
      <c r="O144" s="70" t="s">
        <v>12</v>
      </c>
      <c r="P144" s="17" t="s">
        <v>3</v>
      </c>
      <c r="Q144" s="17" t="s">
        <v>4</v>
      </c>
      <c r="R144" s="17" t="s">
        <v>5</v>
      </c>
      <c r="S144" s="18" t="s">
        <v>6</v>
      </c>
    </row>
    <row r="145" spans="1:19" ht="21" thickBot="1">
      <c r="A145" s="19" t="s">
        <v>80</v>
      </c>
      <c r="B145" s="3"/>
      <c r="C145" s="20"/>
      <c r="D145" s="2"/>
      <c r="E145" s="146"/>
      <c r="F145" s="147"/>
      <c r="G145" s="147"/>
      <c r="H145" s="147"/>
      <c r="I145" s="147"/>
      <c r="J145" s="147"/>
      <c r="K145" s="147"/>
      <c r="L145" s="147"/>
      <c r="M145" s="147"/>
      <c r="N145" s="148"/>
      <c r="O145" s="4">
        <f>(R142*0.2+Z142*0.8)</f>
        <v>0.084033613445378158</v>
      </c>
      <c r="P145" s="4">
        <f>(S142*0.2+Z142*0.8)</f>
        <v>0</v>
      </c>
      <c r="Q145" s="4">
        <f>(T142*0.2+Z142*0.8)</f>
        <v>0</v>
      </c>
      <c r="R145" s="4">
        <f>(U142*0.2+Z142*0.8)</f>
        <v>0</v>
      </c>
      <c r="S145" s="5">
        <f>(V142*0.2+Z142*0.8)</f>
        <v>0.090756302521008414</v>
      </c>
    </row>
    <row r="146" spans="1:4" ht="20.25">
      <c r="A146" s="19" t="s">
        <v>81</v>
      </c>
      <c r="B146" s="3"/>
      <c r="C146" s="20"/>
      <c r="D146" s="2"/>
    </row>
    <row r="147" spans="1:4" ht="21" thickBot="1">
      <c r="A147" s="21" t="s">
        <v>82</v>
      </c>
      <c r="B147" s="22"/>
      <c r="C147" s="23"/>
      <c r="D147" s="2"/>
    </row>
  </sheetData>
  <mergeCells count="22">
    <mergeCell ref="A139:C139"/>
    <mergeCell ref="A140:C140"/>
    <mergeCell ref="A141:C141"/>
    <mergeCell ref="A142:C142"/>
    <mergeCell ref="A144:C144"/>
    <mergeCell ref="E144:N145"/>
    <mergeCell ref="Y4:Y6"/>
    <mergeCell ref="Z4:Z6"/>
    <mergeCell ref="D5:J5"/>
    <mergeCell ref="K5:Q5"/>
    <mergeCell ref="A137:C137"/>
    <mergeCell ref="A138:C138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  <pageSetup orientation="portrait" paperSize="1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0f8a42d-a265-421a-9bc7-e4330d1c3a53}">
  <dimension ref="A1:AR147"/>
  <sheetViews>
    <sheetView zoomScale="70" zoomScaleNormal="70" workbookViewId="0" topLeftCell="H136">
      <selection pane="topLeft" activeCell="T142" sqref="T142"/>
    </sheetView>
  </sheetViews>
  <sheetFormatPr defaultColWidth="8.854285714285714" defaultRowHeight="20.25"/>
  <cols>
    <col min="1" max="1" width="8.571428571428571" style="1" bestFit="1" customWidth="1"/>
    <col min="2" max="2" width="19.714285714285715" style="1" bestFit="1" customWidth="1"/>
    <col min="3" max="3" width="49.142857142857146" style="1" customWidth="1"/>
    <col min="4" max="5" width="13.285714285714286" style="123" bestFit="1" customWidth="1"/>
    <col min="6" max="6" width="13.285714285714286" style="236" bestFit="1" customWidth="1"/>
    <col min="7" max="8" width="13.285714285714286" style="123" bestFit="1" customWidth="1"/>
    <col min="9" max="9" width="15.714285714285714" style="1" bestFit="1" customWidth="1"/>
    <col min="10" max="10" width="18.428571428571427" style="1" customWidth="1"/>
    <col min="11" max="15" width="13.714285714285714" style="1" customWidth="1"/>
    <col min="16" max="17" width="15.714285714285714" style="1" customWidth="1"/>
    <col min="18" max="18" width="19.142857142857142" style="1" customWidth="1"/>
    <col min="19" max="19" width="14.571428571428571" style="1" customWidth="1"/>
    <col min="20" max="20" width="14.714285714285714" style="1" customWidth="1"/>
    <col min="21" max="21" width="14.285714285714286" style="1" customWidth="1"/>
    <col min="22" max="22" width="17.428571428571427" style="1" customWidth="1"/>
    <col min="23" max="23" width="29.142857142857142" style="1" customWidth="1"/>
    <col min="24" max="24" width="17.857142857142858" style="1" customWidth="1"/>
    <col min="25" max="25" width="17.428571428571427" style="1" customWidth="1"/>
    <col min="26" max="26" width="12.714285714285714" style="1" customWidth="1"/>
    <col min="27" max="43" width="8.857142857142858" style="110"/>
    <col min="44" max="44" width="8.857142857142858" style="109"/>
    <col min="45" max="265" width="8.857142857142858" style="107"/>
    <col min="266" max="16384" width="8.857142857142858" style="1"/>
  </cols>
  <sheetData>
    <row r="1" spans="1:26" ht="20.25">
      <c r="A1" s="164" t="s">
        <v>103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spans="1:26" ht="21" thickBot="1">
      <c r="A2" s="164" t="str">
        <f>'1'!A2:Z2</f>
        <v xml:space="preserve"> DEPARTMENT OF ARTS (BA PART 1)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26" ht="20.25">
      <c r="A3" s="188" t="s">
        <v>85</v>
      </c>
      <c r="B3" s="189"/>
      <c r="C3" s="221" t="s">
        <v>272</v>
      </c>
      <c r="D3" s="188" t="s">
        <v>100</v>
      </c>
      <c r="E3" s="122"/>
      <c r="F3" s="190" t="s">
        <v>104</v>
      </c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</row>
    <row r="4" spans="1:28" ht="21" customHeight="1">
      <c r="A4" s="191" t="s">
        <v>0</v>
      </c>
      <c r="B4" s="192" t="s">
        <v>1</v>
      </c>
      <c r="C4" s="191" t="s">
        <v>2</v>
      </c>
      <c r="D4" s="191" t="s">
        <v>101</v>
      </c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3" t="s">
        <v>102</v>
      </c>
      <c r="S4" s="193"/>
      <c r="T4" s="193"/>
      <c r="U4" s="193"/>
      <c r="V4" s="193"/>
      <c r="W4" s="26" t="s">
        <v>15</v>
      </c>
      <c r="X4" s="194" t="s">
        <v>14</v>
      </c>
      <c r="Y4" s="195" t="s">
        <v>83</v>
      </c>
      <c r="Z4" s="195" t="s">
        <v>84</v>
      </c>
      <c r="AA4" s="107"/>
      <c r="AB4" s="107"/>
    </row>
    <row r="5" spans="1:28" ht="20.25">
      <c r="A5" s="191"/>
      <c r="B5" s="192"/>
      <c r="C5" s="191"/>
      <c r="D5" s="225" t="s">
        <v>11</v>
      </c>
      <c r="E5" s="225"/>
      <c r="F5" s="225"/>
      <c r="G5" s="225"/>
      <c r="H5" s="225"/>
      <c r="I5" s="225"/>
      <c r="J5" s="225"/>
      <c r="K5" s="197" t="s">
        <v>89</v>
      </c>
      <c r="L5" s="197"/>
      <c r="M5" s="197"/>
      <c r="N5" s="197"/>
      <c r="O5" s="197"/>
      <c r="P5" s="197"/>
      <c r="Q5" s="197"/>
      <c r="R5" s="193"/>
      <c r="S5" s="193"/>
      <c r="T5" s="193"/>
      <c r="U5" s="193"/>
      <c r="V5" s="193"/>
      <c r="W5" s="26" t="s">
        <v>13</v>
      </c>
      <c r="X5" s="194"/>
      <c r="Y5" s="195"/>
      <c r="Z5" s="195"/>
      <c r="AA5" s="107"/>
      <c r="AB5" s="107"/>
    </row>
    <row r="6" spans="1:28" ht="20.25">
      <c r="A6" s="191"/>
      <c r="B6" s="192"/>
      <c r="C6" s="191"/>
      <c r="D6" s="225" t="s">
        <v>9</v>
      </c>
      <c r="E6" s="225" t="s">
        <v>86</v>
      </c>
      <c r="F6" s="226" t="s">
        <v>8</v>
      </c>
      <c r="G6" s="225" t="s">
        <v>87</v>
      </c>
      <c r="H6" s="225" t="s">
        <v>88</v>
      </c>
      <c r="I6" s="225" t="s">
        <v>10</v>
      </c>
      <c r="J6" s="225" t="s">
        <v>97</v>
      </c>
      <c r="K6" s="197" t="s">
        <v>90</v>
      </c>
      <c r="L6" s="197" t="s">
        <v>91</v>
      </c>
      <c r="M6" s="197" t="s">
        <v>92</v>
      </c>
      <c r="N6" s="197" t="s">
        <v>93</v>
      </c>
      <c r="O6" s="197" t="s">
        <v>94</v>
      </c>
      <c r="P6" s="197" t="s">
        <v>95</v>
      </c>
      <c r="Q6" s="197" t="s">
        <v>98</v>
      </c>
      <c r="R6" s="104" t="s">
        <v>12</v>
      </c>
      <c r="S6" s="193" t="s">
        <v>3</v>
      </c>
      <c r="T6" s="193" t="s">
        <v>4</v>
      </c>
      <c r="U6" s="193" t="s">
        <v>5</v>
      </c>
      <c r="V6" s="193" t="s">
        <v>6</v>
      </c>
      <c r="W6" s="26" t="s">
        <v>96</v>
      </c>
      <c r="X6" s="194"/>
      <c r="Y6" s="195"/>
      <c r="Z6" s="195"/>
      <c r="AA6" s="107"/>
      <c r="AB6" s="107"/>
    </row>
    <row r="7" spans="1:44" s="107" customFormat="1" ht="20.25">
      <c r="A7" s="191">
        <v>1</v>
      </c>
      <c r="B7" s="125">
        <v>439472</v>
      </c>
      <c r="C7" s="126" t="s">
        <v>151</v>
      </c>
      <c r="D7" s="227">
        <v>12</v>
      </c>
      <c r="E7" s="227">
        <v>13</v>
      </c>
      <c r="F7" s="228">
        <v>9</v>
      </c>
      <c r="G7" s="225">
        <v>8</v>
      </c>
      <c r="H7" s="225">
        <v>9</v>
      </c>
      <c r="I7" s="225">
        <f>SUM(D7:H7)</f>
        <v>51</v>
      </c>
      <c r="J7" s="225">
        <f>I7*0.15</f>
        <v>7.65</v>
      </c>
      <c r="K7" s="197">
        <v>3</v>
      </c>
      <c r="L7" s="197">
        <v>2</v>
      </c>
      <c r="M7" s="197">
        <v>4</v>
      </c>
      <c r="N7" s="197">
        <v>3</v>
      </c>
      <c r="O7" s="197">
        <v>2</v>
      </c>
      <c r="P7" s="197">
        <f>SUM(K7:O7)</f>
        <v>14</v>
      </c>
      <c r="Q7" s="197">
        <f>P7*0.05</f>
        <v>0.70</v>
      </c>
      <c r="R7" s="104">
        <f>D7*0.15+K7:K7*0.05</f>
        <v>1.9499999999999997</v>
      </c>
      <c r="S7" s="104">
        <f t="shared" si="0" ref="S7:V7">E7*0.15+L7:L7*0.05</f>
        <v>2.0499999999999998</v>
      </c>
      <c r="T7" s="104">
        <f t="shared" si="0"/>
        <v>1.5499999999999998</v>
      </c>
      <c r="U7" s="104">
        <f t="shared" si="0"/>
        <v>1.35</v>
      </c>
      <c r="V7" s="104">
        <f t="shared" si="0"/>
        <v>1.45</v>
      </c>
      <c r="W7" s="26">
        <f>I7+P7</f>
        <v>65</v>
      </c>
      <c r="X7" s="194">
        <f>W7*0.2</f>
        <v>13</v>
      </c>
      <c r="Y7" s="114">
        <v>55</v>
      </c>
      <c r="Z7" s="195">
        <f>Y7*0.8</f>
        <v>44</v>
      </c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09"/>
    </row>
    <row r="8" spans="1:44" s="107" customFormat="1" ht="20.25">
      <c r="A8" s="191">
        <v>2</v>
      </c>
      <c r="B8" s="125">
        <v>439474</v>
      </c>
      <c r="C8" s="126" t="s">
        <v>152</v>
      </c>
      <c r="D8" s="227">
        <v>18</v>
      </c>
      <c r="E8" s="227">
        <v>16</v>
      </c>
      <c r="F8" s="228">
        <v>17</v>
      </c>
      <c r="G8" s="225">
        <v>11</v>
      </c>
      <c r="H8" s="225">
        <v>12</v>
      </c>
      <c r="I8" s="225">
        <f t="shared" si="1" ref="I8:I71">SUM(D8:H8)</f>
        <v>74</v>
      </c>
      <c r="J8" s="225">
        <f t="shared" si="2" ref="J8:J71">I8*0.15</f>
        <v>11.10</v>
      </c>
      <c r="K8" s="197">
        <v>4</v>
      </c>
      <c r="L8" s="197">
        <v>5</v>
      </c>
      <c r="M8" s="197">
        <v>6</v>
      </c>
      <c r="N8" s="197">
        <v>5</v>
      </c>
      <c r="O8" s="197">
        <v>4</v>
      </c>
      <c r="P8" s="197">
        <f t="shared" si="3" ref="P8:P71">SUM(K8:O8)</f>
        <v>24</v>
      </c>
      <c r="Q8" s="197">
        <f t="shared" si="4" ref="Q8:Q71">P8*0.05</f>
        <v>1.2000000000000002</v>
      </c>
      <c r="R8" s="104">
        <f t="shared" si="5" ref="R8:R71">D8*0.15+K8:K8*0.05</f>
        <v>2.90</v>
      </c>
      <c r="S8" s="104">
        <f t="shared" si="6" ref="S8:S71">E8*0.15+L8:L8*0.05</f>
        <v>2.65</v>
      </c>
      <c r="T8" s="104">
        <f t="shared" si="7" ref="T8:T71">F8*0.15+M8:M8*0.05</f>
        <v>2.8499999999999996</v>
      </c>
      <c r="U8" s="104">
        <f t="shared" si="8" ref="U8:U71">G8*0.15+N8:N8*0.05</f>
        <v>1.90</v>
      </c>
      <c r="V8" s="104">
        <f t="shared" si="9" ref="V8:V71">H8*0.15+O8:O8*0.05</f>
        <v>1.9999999999999998</v>
      </c>
      <c r="W8" s="26">
        <f t="shared" si="10" ref="W8:W71">I8+P8</f>
        <v>98</v>
      </c>
      <c r="X8" s="194">
        <f t="shared" si="11" ref="X8:X71">W8*0.2</f>
        <v>19.60</v>
      </c>
      <c r="Y8" s="114">
        <v>75</v>
      </c>
      <c r="Z8" s="195">
        <f t="shared" si="12" ref="Z8:Z71">Y8*0.8</f>
        <v>60</v>
      </c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09"/>
    </row>
    <row r="9" spans="1:44" s="107" customFormat="1" ht="20.25">
      <c r="A9" s="191">
        <v>3</v>
      </c>
      <c r="B9" s="125">
        <v>439478</v>
      </c>
      <c r="C9" s="126" t="s">
        <v>153</v>
      </c>
      <c r="D9" s="227">
        <v>10</v>
      </c>
      <c r="E9" s="227">
        <v>11</v>
      </c>
      <c r="F9" s="228">
        <v>12</v>
      </c>
      <c r="G9" s="225">
        <v>9</v>
      </c>
      <c r="H9" s="225">
        <v>10</v>
      </c>
      <c r="I9" s="225">
        <f t="shared" si="1"/>
        <v>52</v>
      </c>
      <c r="J9" s="225">
        <f t="shared" si="2"/>
        <v>7.80</v>
      </c>
      <c r="K9" s="197">
        <v>2</v>
      </c>
      <c r="L9" s="197">
        <v>3</v>
      </c>
      <c r="M9" s="197">
        <v>4</v>
      </c>
      <c r="N9" s="197">
        <v>5</v>
      </c>
      <c r="O9" s="197">
        <v>3</v>
      </c>
      <c r="P9" s="197">
        <f t="shared" si="3"/>
        <v>17</v>
      </c>
      <c r="Q9" s="197">
        <f t="shared" si="4"/>
        <v>0.85000000000000009</v>
      </c>
      <c r="R9" s="104">
        <f t="shared" si="5"/>
        <v>1.60</v>
      </c>
      <c r="S9" s="104">
        <f t="shared" si="6"/>
        <v>1.7999999999999998</v>
      </c>
      <c r="T9" s="104">
        <f t="shared" si="7"/>
        <v>1.9999999999999998</v>
      </c>
      <c r="U9" s="104">
        <f t="shared" si="8"/>
        <v>1.60</v>
      </c>
      <c r="V9" s="104">
        <f t="shared" si="9"/>
        <v>1.65</v>
      </c>
      <c r="W9" s="26">
        <f t="shared" si="10"/>
        <v>69</v>
      </c>
      <c r="X9" s="194">
        <f t="shared" si="11"/>
        <v>13.80</v>
      </c>
      <c r="Y9" s="114">
        <v>52</v>
      </c>
      <c r="Z9" s="195">
        <f t="shared" si="12"/>
        <v>41.60</v>
      </c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09"/>
    </row>
    <row r="10" spans="1:44" s="107" customFormat="1" ht="20.25">
      <c r="A10" s="191">
        <v>4</v>
      </c>
      <c r="B10" s="125">
        <v>439479</v>
      </c>
      <c r="C10" s="126" t="s">
        <v>154</v>
      </c>
      <c r="D10" s="227">
        <v>11</v>
      </c>
      <c r="E10" s="227">
        <v>10</v>
      </c>
      <c r="F10" s="228">
        <v>12</v>
      </c>
      <c r="G10" s="225">
        <v>11</v>
      </c>
      <c r="H10" s="225">
        <v>12</v>
      </c>
      <c r="I10" s="225">
        <f t="shared" si="1"/>
        <v>56</v>
      </c>
      <c r="J10" s="225">
        <f t="shared" si="2"/>
        <v>8.40</v>
      </c>
      <c r="K10" s="197">
        <v>2</v>
      </c>
      <c r="L10" s="197">
        <v>3</v>
      </c>
      <c r="M10" s="197">
        <v>2.50</v>
      </c>
      <c r="N10" s="197">
        <v>2</v>
      </c>
      <c r="O10" s="197">
        <v>2.50</v>
      </c>
      <c r="P10" s="197">
        <f t="shared" si="3"/>
        <v>12</v>
      </c>
      <c r="Q10" s="197">
        <f t="shared" si="4"/>
        <v>0.60000000000000009</v>
      </c>
      <c r="R10" s="104">
        <f t="shared" si="5"/>
        <v>1.75</v>
      </c>
      <c r="S10" s="104">
        <f t="shared" si="6"/>
        <v>1.65</v>
      </c>
      <c r="T10" s="104">
        <f t="shared" si="7"/>
        <v>1.9249999999999998</v>
      </c>
      <c r="U10" s="104">
        <f t="shared" si="8"/>
        <v>1.75</v>
      </c>
      <c r="V10" s="104">
        <f t="shared" si="9"/>
        <v>1.9249999999999998</v>
      </c>
      <c r="W10" s="26">
        <f t="shared" si="10"/>
        <v>68</v>
      </c>
      <c r="X10" s="194">
        <f t="shared" si="11"/>
        <v>13.60</v>
      </c>
      <c r="Y10" s="114">
        <v>40</v>
      </c>
      <c r="Z10" s="195">
        <f t="shared" si="12"/>
        <v>32</v>
      </c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09"/>
    </row>
    <row r="11" spans="1:44" s="107" customFormat="1" ht="20.25">
      <c r="A11" s="191">
        <v>5</v>
      </c>
      <c r="B11" s="125">
        <v>439489</v>
      </c>
      <c r="C11" s="126" t="s">
        <v>155</v>
      </c>
      <c r="D11" s="227">
        <v>3</v>
      </c>
      <c r="E11" s="227">
        <v>2</v>
      </c>
      <c r="F11" s="228">
        <v>3</v>
      </c>
      <c r="G11" s="225">
        <v>2</v>
      </c>
      <c r="H11" s="225">
        <v>9</v>
      </c>
      <c r="I11" s="225">
        <f t="shared" si="1"/>
        <v>19</v>
      </c>
      <c r="J11" s="225">
        <f t="shared" si="2"/>
        <v>2.85</v>
      </c>
      <c r="K11" s="197">
        <v>2</v>
      </c>
      <c r="L11" s="197">
        <v>1</v>
      </c>
      <c r="M11" s="197">
        <v>1</v>
      </c>
      <c r="N11" s="197">
        <v>2</v>
      </c>
      <c r="O11" s="197">
        <v>3</v>
      </c>
      <c r="P11" s="197">
        <f t="shared" si="3"/>
        <v>9</v>
      </c>
      <c r="Q11" s="197">
        <f t="shared" si="4"/>
        <v>0.45</v>
      </c>
      <c r="R11" s="104">
        <f t="shared" si="5"/>
        <v>0.54999999999999993</v>
      </c>
      <c r="S11" s="104">
        <f t="shared" si="6"/>
        <v>0.35</v>
      </c>
      <c r="T11" s="104">
        <f t="shared" si="7"/>
        <v>0.49999999999999994</v>
      </c>
      <c r="U11" s="104">
        <f t="shared" si="8"/>
        <v>0.40</v>
      </c>
      <c r="V11" s="104">
        <f t="shared" si="9"/>
        <v>1.50</v>
      </c>
      <c r="W11" s="26">
        <f t="shared" si="10"/>
        <v>28</v>
      </c>
      <c r="X11" s="194">
        <f t="shared" si="11"/>
        <v>5.60</v>
      </c>
      <c r="Y11" s="114">
        <v>13</v>
      </c>
      <c r="Z11" s="195">
        <f t="shared" si="12"/>
        <v>10.40</v>
      </c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09"/>
    </row>
    <row r="12" spans="1:44" s="107" customFormat="1" ht="20.25">
      <c r="A12" s="191">
        <v>6</v>
      </c>
      <c r="B12" s="125">
        <v>439490</v>
      </c>
      <c r="C12" s="126" t="s">
        <v>156</v>
      </c>
      <c r="D12" s="227">
        <v>14</v>
      </c>
      <c r="E12" s="227">
        <v>13</v>
      </c>
      <c r="F12" s="228">
        <v>12</v>
      </c>
      <c r="G12" s="225">
        <v>12</v>
      </c>
      <c r="H12" s="225">
        <v>13</v>
      </c>
      <c r="I12" s="225">
        <f t="shared" si="1"/>
        <v>64</v>
      </c>
      <c r="J12" s="225">
        <f t="shared" si="2"/>
        <v>9.60</v>
      </c>
      <c r="K12" s="197">
        <v>3</v>
      </c>
      <c r="L12" s="197">
        <v>4</v>
      </c>
      <c r="M12" s="197">
        <v>3</v>
      </c>
      <c r="N12" s="197">
        <v>4</v>
      </c>
      <c r="O12" s="197">
        <v>3</v>
      </c>
      <c r="P12" s="197">
        <f t="shared" si="3"/>
        <v>17</v>
      </c>
      <c r="Q12" s="197">
        <f t="shared" si="4"/>
        <v>0.85000000000000009</v>
      </c>
      <c r="R12" s="104">
        <f t="shared" si="5"/>
        <v>2.25</v>
      </c>
      <c r="S12" s="104">
        <f t="shared" si="6"/>
        <v>2.15</v>
      </c>
      <c r="T12" s="104">
        <f t="shared" si="7"/>
        <v>1.9499999999999997</v>
      </c>
      <c r="U12" s="104">
        <f t="shared" si="8"/>
        <v>1.9999999999999998</v>
      </c>
      <c r="V12" s="104">
        <f t="shared" si="9"/>
        <v>2.10</v>
      </c>
      <c r="W12" s="26">
        <f t="shared" si="10"/>
        <v>81</v>
      </c>
      <c r="X12" s="194">
        <f t="shared" si="11"/>
        <v>16.20</v>
      </c>
      <c r="Y12" s="114">
        <v>40</v>
      </c>
      <c r="Z12" s="195">
        <f t="shared" si="12"/>
        <v>32</v>
      </c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09"/>
    </row>
    <row r="13" spans="1:44" s="107" customFormat="1" ht="20.25">
      <c r="A13" s="191">
        <v>7</v>
      </c>
      <c r="B13" s="125">
        <v>439491</v>
      </c>
      <c r="C13" s="126" t="s">
        <v>157</v>
      </c>
      <c r="D13" s="227">
        <v>2</v>
      </c>
      <c r="E13" s="227">
        <v>65</v>
      </c>
      <c r="F13" s="228">
        <v>4</v>
      </c>
      <c r="G13" s="225">
        <v>6</v>
      </c>
      <c r="H13" s="225">
        <v>1</v>
      </c>
      <c r="I13" s="225">
        <f t="shared" si="1"/>
        <v>78</v>
      </c>
      <c r="J13" s="225">
        <f t="shared" si="2"/>
        <v>11.70</v>
      </c>
      <c r="K13" s="197">
        <v>4</v>
      </c>
      <c r="L13" s="197">
        <v>4</v>
      </c>
      <c r="M13" s="197">
        <v>5</v>
      </c>
      <c r="N13" s="197">
        <v>6</v>
      </c>
      <c r="O13" s="197">
        <v>5</v>
      </c>
      <c r="P13" s="197">
        <f t="shared" si="3"/>
        <v>24</v>
      </c>
      <c r="Q13" s="197">
        <f t="shared" si="4"/>
        <v>1.2000000000000002</v>
      </c>
      <c r="R13" s="104">
        <f t="shared" si="5"/>
        <v>0.50</v>
      </c>
      <c r="S13" s="104">
        <f t="shared" si="6"/>
        <v>9.9499999999999993</v>
      </c>
      <c r="T13" s="104">
        <f t="shared" si="7"/>
        <v>0.85</v>
      </c>
      <c r="U13" s="104">
        <f t="shared" si="8"/>
        <v>1.20</v>
      </c>
      <c r="V13" s="104">
        <f t="shared" si="9"/>
        <v>0.40</v>
      </c>
      <c r="W13" s="26">
        <f t="shared" si="10"/>
        <v>102</v>
      </c>
      <c r="X13" s="194">
        <f t="shared" si="11"/>
        <v>20.400000000000002</v>
      </c>
      <c r="Y13" s="114">
        <v>25</v>
      </c>
      <c r="Z13" s="195">
        <f t="shared" si="12"/>
        <v>20</v>
      </c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09"/>
    </row>
    <row r="14" spans="1:44" s="107" customFormat="1" ht="20.25">
      <c r="A14" s="191">
        <v>8</v>
      </c>
      <c r="B14" s="125">
        <v>439496</v>
      </c>
      <c r="C14" s="126" t="s">
        <v>158</v>
      </c>
      <c r="D14" s="227">
        <v>4</v>
      </c>
      <c r="E14" s="227">
        <v>12</v>
      </c>
      <c r="F14" s="228">
        <v>13</v>
      </c>
      <c r="G14" s="225">
        <v>14</v>
      </c>
      <c r="H14" s="225">
        <v>8</v>
      </c>
      <c r="I14" s="225">
        <f t="shared" si="1"/>
        <v>51</v>
      </c>
      <c r="J14" s="225">
        <f t="shared" si="2"/>
        <v>7.65</v>
      </c>
      <c r="K14" s="197">
        <v>2</v>
      </c>
      <c r="L14" s="197">
        <v>3</v>
      </c>
      <c r="M14" s="197">
        <v>4</v>
      </c>
      <c r="N14" s="197">
        <v>3</v>
      </c>
      <c r="O14" s="197">
        <v>2</v>
      </c>
      <c r="P14" s="197">
        <f t="shared" si="3"/>
        <v>14</v>
      </c>
      <c r="Q14" s="197">
        <f t="shared" si="4"/>
        <v>0.70</v>
      </c>
      <c r="R14" s="104">
        <f t="shared" si="5"/>
        <v>0.70</v>
      </c>
      <c r="S14" s="104">
        <f t="shared" si="6"/>
        <v>1.9499999999999997</v>
      </c>
      <c r="T14" s="104">
        <f t="shared" si="7"/>
        <v>2.15</v>
      </c>
      <c r="U14" s="104">
        <f t="shared" si="8"/>
        <v>2.25</v>
      </c>
      <c r="V14" s="104">
        <f t="shared" si="9"/>
        <v>1.30</v>
      </c>
      <c r="W14" s="26">
        <f t="shared" si="10"/>
        <v>65</v>
      </c>
      <c r="X14" s="194">
        <f t="shared" si="11"/>
        <v>13</v>
      </c>
      <c r="Y14" s="114">
        <v>16</v>
      </c>
      <c r="Z14" s="195">
        <f t="shared" si="12"/>
        <v>12.80</v>
      </c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09"/>
    </row>
    <row r="15" spans="1:44" s="107" customFormat="1" ht="20.25">
      <c r="A15" s="191">
        <v>9</v>
      </c>
      <c r="B15" s="125">
        <v>439497</v>
      </c>
      <c r="C15" s="126" t="s">
        <v>159</v>
      </c>
      <c r="D15" s="227">
        <v>9</v>
      </c>
      <c r="E15" s="227">
        <v>11</v>
      </c>
      <c r="F15" s="228">
        <v>10</v>
      </c>
      <c r="G15" s="225">
        <v>12</v>
      </c>
      <c r="H15" s="225">
        <v>13</v>
      </c>
      <c r="I15" s="225">
        <f t="shared" si="1"/>
        <v>55</v>
      </c>
      <c r="J15" s="225">
        <f t="shared" si="2"/>
        <v>8.25</v>
      </c>
      <c r="K15" s="197">
        <v>3</v>
      </c>
      <c r="L15" s="197">
        <v>4</v>
      </c>
      <c r="M15" s="197">
        <v>3</v>
      </c>
      <c r="N15" s="197">
        <v>4</v>
      </c>
      <c r="O15" s="197">
        <v>3</v>
      </c>
      <c r="P15" s="197">
        <f t="shared" si="3"/>
        <v>17</v>
      </c>
      <c r="Q15" s="197">
        <f t="shared" si="4"/>
        <v>0.85000000000000009</v>
      </c>
      <c r="R15" s="104">
        <f t="shared" si="5"/>
        <v>1.50</v>
      </c>
      <c r="S15" s="104">
        <f t="shared" si="6"/>
        <v>1.85</v>
      </c>
      <c r="T15" s="104">
        <f t="shared" si="7"/>
        <v>1.65</v>
      </c>
      <c r="U15" s="104">
        <f t="shared" si="8"/>
        <v>1.9999999999999998</v>
      </c>
      <c r="V15" s="104">
        <f t="shared" si="9"/>
        <v>2.10</v>
      </c>
      <c r="W15" s="26">
        <f t="shared" si="10"/>
        <v>72</v>
      </c>
      <c r="X15" s="194">
        <f t="shared" si="11"/>
        <v>14.40</v>
      </c>
      <c r="Y15" s="114">
        <v>62</v>
      </c>
      <c r="Z15" s="195">
        <f t="shared" si="12"/>
        <v>49.60</v>
      </c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09"/>
    </row>
    <row r="16" spans="1:44" s="107" customFormat="1" ht="20.25">
      <c r="A16" s="191">
        <v>10</v>
      </c>
      <c r="B16" s="125">
        <v>439506</v>
      </c>
      <c r="C16" s="126" t="s">
        <v>160</v>
      </c>
      <c r="D16" s="227">
        <v>5</v>
      </c>
      <c r="E16" s="227">
        <v>4</v>
      </c>
      <c r="F16" s="228">
        <v>3</v>
      </c>
      <c r="G16" s="225">
        <v>2</v>
      </c>
      <c r="H16" s="225">
        <v>3</v>
      </c>
      <c r="I16" s="225">
        <f t="shared" si="1"/>
        <v>17</v>
      </c>
      <c r="J16" s="225">
        <f t="shared" si="2"/>
        <v>2.5499999999999998</v>
      </c>
      <c r="K16" s="197">
        <v>1</v>
      </c>
      <c r="L16" s="197">
        <v>2</v>
      </c>
      <c r="M16" s="197">
        <v>1</v>
      </c>
      <c r="N16" s="197">
        <v>0</v>
      </c>
      <c r="O16" s="197">
        <v>0</v>
      </c>
      <c r="P16" s="197">
        <f t="shared" si="3"/>
        <v>4</v>
      </c>
      <c r="Q16" s="197">
        <f t="shared" si="4"/>
        <v>0.20</v>
      </c>
      <c r="R16" s="104">
        <f t="shared" si="5"/>
        <v>0.80</v>
      </c>
      <c r="S16" s="104">
        <f t="shared" si="6"/>
        <v>0.70</v>
      </c>
      <c r="T16" s="104">
        <f t="shared" si="7"/>
        <v>0.49999999999999994</v>
      </c>
      <c r="U16" s="104">
        <f t="shared" si="8"/>
        <v>0.30</v>
      </c>
      <c r="V16" s="104">
        <f t="shared" si="9"/>
        <v>0.44999999999999996</v>
      </c>
      <c r="W16" s="26">
        <f t="shared" si="10"/>
        <v>21</v>
      </c>
      <c r="X16" s="194">
        <f t="shared" si="11"/>
        <v>4.20</v>
      </c>
      <c r="Y16" s="114">
        <v>14</v>
      </c>
      <c r="Z16" s="195">
        <f t="shared" si="12"/>
        <v>11.20</v>
      </c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09"/>
    </row>
    <row r="17" spans="1:44" s="107" customFormat="1" ht="20.25">
      <c r="A17" s="191">
        <v>11</v>
      </c>
      <c r="B17" s="125">
        <v>439507</v>
      </c>
      <c r="C17" s="126" t="s">
        <v>161</v>
      </c>
      <c r="D17" s="225">
        <v>4</v>
      </c>
      <c r="E17" s="225">
        <v>3</v>
      </c>
      <c r="F17" s="226">
        <v>4</v>
      </c>
      <c r="G17" s="225">
        <v>3</v>
      </c>
      <c r="H17" s="225">
        <v>5</v>
      </c>
      <c r="I17" s="225">
        <f t="shared" si="1"/>
        <v>19</v>
      </c>
      <c r="J17" s="225">
        <f t="shared" si="2"/>
        <v>2.85</v>
      </c>
      <c r="K17" s="197">
        <v>2</v>
      </c>
      <c r="L17" s="197">
        <v>3</v>
      </c>
      <c r="M17" s="197">
        <v>1</v>
      </c>
      <c r="N17" s="197">
        <v>2</v>
      </c>
      <c r="O17" s="197">
        <v>0</v>
      </c>
      <c r="P17" s="197">
        <f t="shared" si="3"/>
        <v>8</v>
      </c>
      <c r="Q17" s="197">
        <f t="shared" si="4"/>
        <v>0.40</v>
      </c>
      <c r="R17" s="104">
        <f t="shared" si="5"/>
        <v>0.70</v>
      </c>
      <c r="S17" s="104">
        <f t="shared" si="6"/>
        <v>0.60</v>
      </c>
      <c r="T17" s="104">
        <f t="shared" si="7"/>
        <v>0.65</v>
      </c>
      <c r="U17" s="104">
        <f t="shared" si="8"/>
        <v>0.54999999999999993</v>
      </c>
      <c r="V17" s="104">
        <f t="shared" si="9"/>
        <v>0.75</v>
      </c>
      <c r="W17" s="26">
        <f t="shared" si="10"/>
        <v>27</v>
      </c>
      <c r="X17" s="194">
        <f t="shared" si="11"/>
        <v>5.40</v>
      </c>
      <c r="Y17" s="114">
        <v>20</v>
      </c>
      <c r="Z17" s="195">
        <f t="shared" si="12"/>
        <v>16</v>
      </c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09"/>
    </row>
    <row r="18" spans="1:44" s="107" customFormat="1" ht="20.25">
      <c r="A18" s="191">
        <v>12</v>
      </c>
      <c r="B18" s="125">
        <v>439511</v>
      </c>
      <c r="C18" s="126" t="s">
        <v>162</v>
      </c>
      <c r="D18" s="227">
        <v>4</v>
      </c>
      <c r="E18" s="227">
        <v>5</v>
      </c>
      <c r="F18" s="228">
        <v>4</v>
      </c>
      <c r="G18" s="225">
        <v>6</v>
      </c>
      <c r="H18" s="225">
        <v>5</v>
      </c>
      <c r="I18" s="225">
        <f t="shared" si="1"/>
        <v>24</v>
      </c>
      <c r="J18" s="225">
        <f t="shared" si="2"/>
        <v>3.5999999999999996</v>
      </c>
      <c r="K18" s="197">
        <v>2</v>
      </c>
      <c r="L18" s="197">
        <v>3</v>
      </c>
      <c r="M18" s="197">
        <v>2</v>
      </c>
      <c r="N18" s="197">
        <v>1</v>
      </c>
      <c r="O18" s="197">
        <v>2</v>
      </c>
      <c r="P18" s="197">
        <f t="shared" si="3"/>
        <v>10</v>
      </c>
      <c r="Q18" s="197">
        <f t="shared" si="4"/>
        <v>0.50</v>
      </c>
      <c r="R18" s="104">
        <f t="shared" si="5"/>
        <v>0.70</v>
      </c>
      <c r="S18" s="104">
        <f t="shared" si="6"/>
        <v>0.90</v>
      </c>
      <c r="T18" s="104">
        <f t="shared" si="7"/>
        <v>0.70</v>
      </c>
      <c r="U18" s="104">
        <f t="shared" si="8"/>
        <v>0.95</v>
      </c>
      <c r="V18" s="104">
        <f t="shared" si="9"/>
        <v>0.85</v>
      </c>
      <c r="W18" s="26">
        <f t="shared" si="10"/>
        <v>34</v>
      </c>
      <c r="X18" s="194">
        <f t="shared" si="11"/>
        <v>6.8000000000000007</v>
      </c>
      <c r="Y18" s="114">
        <v>28</v>
      </c>
      <c r="Z18" s="195">
        <f t="shared" si="12"/>
        <v>22.40</v>
      </c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09"/>
    </row>
    <row r="19" spans="1:44" s="107" customFormat="1" ht="20.25">
      <c r="A19" s="191">
        <v>13</v>
      </c>
      <c r="B19" s="125">
        <v>439512</v>
      </c>
      <c r="C19" s="126" t="s">
        <v>163</v>
      </c>
      <c r="D19" s="227">
        <v>7</v>
      </c>
      <c r="E19" s="227">
        <v>8</v>
      </c>
      <c r="F19" s="228">
        <v>9</v>
      </c>
      <c r="G19" s="225">
        <v>7</v>
      </c>
      <c r="H19" s="225">
        <v>8</v>
      </c>
      <c r="I19" s="225">
        <f t="shared" si="1"/>
        <v>39</v>
      </c>
      <c r="J19" s="225">
        <f t="shared" si="2"/>
        <v>5.85</v>
      </c>
      <c r="K19" s="197">
        <v>3</v>
      </c>
      <c r="L19" s="197">
        <v>4</v>
      </c>
      <c r="M19" s="197">
        <v>2</v>
      </c>
      <c r="N19" s="197">
        <v>2.50</v>
      </c>
      <c r="O19" s="197">
        <v>3</v>
      </c>
      <c r="P19" s="197">
        <f t="shared" si="3"/>
        <v>14.50</v>
      </c>
      <c r="Q19" s="197">
        <f t="shared" si="4"/>
        <v>0.72500000000000009</v>
      </c>
      <c r="R19" s="104">
        <f t="shared" si="5"/>
        <v>1.2000000000000002</v>
      </c>
      <c r="S19" s="104">
        <f t="shared" si="6"/>
        <v>1.40</v>
      </c>
      <c r="T19" s="104">
        <f t="shared" si="7"/>
        <v>1.45</v>
      </c>
      <c r="U19" s="104">
        <f t="shared" si="8"/>
        <v>1.175</v>
      </c>
      <c r="V19" s="104">
        <f t="shared" si="9"/>
        <v>1.35</v>
      </c>
      <c r="W19" s="26">
        <f t="shared" si="10"/>
        <v>53.50</v>
      </c>
      <c r="X19" s="194">
        <f t="shared" si="11"/>
        <v>10.70</v>
      </c>
      <c r="Y19" s="114">
        <v>42</v>
      </c>
      <c r="Z19" s="195">
        <f t="shared" si="12"/>
        <v>33.60</v>
      </c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09"/>
    </row>
    <row r="20" spans="1:44" s="107" customFormat="1" ht="20.25">
      <c r="A20" s="191">
        <v>14</v>
      </c>
      <c r="B20" s="125">
        <v>439513</v>
      </c>
      <c r="C20" s="126" t="s">
        <v>164</v>
      </c>
      <c r="D20" s="227">
        <v>4</v>
      </c>
      <c r="E20" s="227">
        <v>3</v>
      </c>
      <c r="F20" s="228">
        <v>4</v>
      </c>
      <c r="G20" s="225">
        <v>3</v>
      </c>
      <c r="H20" s="225">
        <v>4</v>
      </c>
      <c r="I20" s="225">
        <f t="shared" si="1"/>
        <v>18</v>
      </c>
      <c r="J20" s="225">
        <f t="shared" si="2"/>
        <v>2.6999999999999997</v>
      </c>
      <c r="K20" s="197">
        <v>3</v>
      </c>
      <c r="L20" s="197">
        <v>4</v>
      </c>
      <c r="M20" s="197">
        <v>2</v>
      </c>
      <c r="N20" s="197">
        <v>1</v>
      </c>
      <c r="O20" s="197">
        <v>1</v>
      </c>
      <c r="P20" s="197">
        <f t="shared" si="3"/>
        <v>11</v>
      </c>
      <c r="Q20" s="197">
        <f t="shared" si="4"/>
        <v>0.55000000000000004</v>
      </c>
      <c r="R20" s="104">
        <f t="shared" si="5"/>
        <v>0.75</v>
      </c>
      <c r="S20" s="104">
        <f t="shared" si="6"/>
        <v>0.64999999999999991</v>
      </c>
      <c r="T20" s="104">
        <f t="shared" si="7"/>
        <v>0.70</v>
      </c>
      <c r="U20" s="104">
        <f t="shared" si="8"/>
        <v>0.49999999999999994</v>
      </c>
      <c r="V20" s="104">
        <f t="shared" si="9"/>
        <v>0.65</v>
      </c>
      <c r="W20" s="26">
        <f t="shared" si="10"/>
        <v>29</v>
      </c>
      <c r="X20" s="194">
        <f t="shared" si="11"/>
        <v>5.8000000000000007</v>
      </c>
      <c r="Y20" s="114" t="s">
        <v>147</v>
      </c>
      <c r="Z20" s="195" t="e">
        <f t="shared" si="12"/>
        <v>#VALUE!</v>
      </c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09"/>
    </row>
    <row r="21" spans="1:44" s="107" customFormat="1" ht="20.25">
      <c r="A21" s="191">
        <v>15</v>
      </c>
      <c r="B21" s="125">
        <v>439525</v>
      </c>
      <c r="C21" s="126" t="s">
        <v>165</v>
      </c>
      <c r="D21" s="227">
        <v>7</v>
      </c>
      <c r="E21" s="227">
        <v>6</v>
      </c>
      <c r="F21" s="228">
        <v>8</v>
      </c>
      <c r="G21" s="225">
        <v>7</v>
      </c>
      <c r="H21" s="225">
        <v>8</v>
      </c>
      <c r="I21" s="225">
        <f t="shared" si="1"/>
        <v>36</v>
      </c>
      <c r="J21" s="225">
        <f t="shared" si="2"/>
        <v>5.40</v>
      </c>
      <c r="K21" s="197">
        <v>2</v>
      </c>
      <c r="L21" s="197">
        <v>3</v>
      </c>
      <c r="M21" s="197">
        <v>2</v>
      </c>
      <c r="N21" s="197">
        <v>3</v>
      </c>
      <c r="O21" s="197">
        <v>2</v>
      </c>
      <c r="P21" s="197">
        <f t="shared" si="3"/>
        <v>12</v>
      </c>
      <c r="Q21" s="197">
        <f t="shared" si="4"/>
        <v>0.60000000000000009</v>
      </c>
      <c r="R21" s="104">
        <f t="shared" si="5"/>
        <v>1.1500000000000001</v>
      </c>
      <c r="S21" s="104">
        <f t="shared" si="6"/>
        <v>1.0499999999999998</v>
      </c>
      <c r="T21" s="104">
        <f t="shared" si="7"/>
        <v>1.30</v>
      </c>
      <c r="U21" s="104">
        <f t="shared" si="8"/>
        <v>1.2000000000000002</v>
      </c>
      <c r="V21" s="104">
        <f t="shared" si="9"/>
        <v>1.30</v>
      </c>
      <c r="W21" s="26">
        <f t="shared" si="10"/>
        <v>48</v>
      </c>
      <c r="X21" s="194">
        <f t="shared" si="11"/>
        <v>9.6000000000000014</v>
      </c>
      <c r="Y21" s="114" t="s">
        <v>147</v>
      </c>
      <c r="Z21" s="195" t="e">
        <f t="shared" si="12"/>
        <v>#VALUE!</v>
      </c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09"/>
    </row>
    <row r="22" spans="1:44" s="107" customFormat="1" ht="20.25">
      <c r="A22" s="191">
        <v>16</v>
      </c>
      <c r="B22" s="125">
        <v>439531</v>
      </c>
      <c r="C22" s="126" t="s">
        <v>166</v>
      </c>
      <c r="D22" s="227">
        <v>5</v>
      </c>
      <c r="E22" s="227">
        <v>6</v>
      </c>
      <c r="F22" s="228">
        <v>3</v>
      </c>
      <c r="G22" s="225">
        <v>5</v>
      </c>
      <c r="H22" s="225">
        <v>6</v>
      </c>
      <c r="I22" s="225">
        <f t="shared" si="1"/>
        <v>25</v>
      </c>
      <c r="J22" s="225">
        <f t="shared" si="2"/>
        <v>3.75</v>
      </c>
      <c r="K22" s="197">
        <v>3</v>
      </c>
      <c r="L22" s="197">
        <v>1</v>
      </c>
      <c r="M22" s="197">
        <v>2</v>
      </c>
      <c r="N22" s="197">
        <v>3</v>
      </c>
      <c r="O22" s="197">
        <v>2</v>
      </c>
      <c r="P22" s="197">
        <f t="shared" si="3"/>
        <v>11</v>
      </c>
      <c r="Q22" s="197">
        <f t="shared" si="4"/>
        <v>0.55000000000000004</v>
      </c>
      <c r="R22" s="104">
        <f t="shared" si="5"/>
        <v>0.90</v>
      </c>
      <c r="S22" s="104">
        <f t="shared" si="6"/>
        <v>0.95</v>
      </c>
      <c r="T22" s="104">
        <f t="shared" si="7"/>
        <v>0.54999999999999993</v>
      </c>
      <c r="U22" s="104">
        <f t="shared" si="8"/>
        <v>0.90</v>
      </c>
      <c r="V22" s="104">
        <f t="shared" si="9"/>
        <v>0.99999999999999989</v>
      </c>
      <c r="W22" s="26">
        <f t="shared" si="10"/>
        <v>36</v>
      </c>
      <c r="X22" s="194">
        <f t="shared" si="11"/>
        <v>7.20</v>
      </c>
      <c r="Y22" s="114">
        <v>27</v>
      </c>
      <c r="Z22" s="195">
        <f t="shared" si="12"/>
        <v>21.60</v>
      </c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09"/>
    </row>
    <row r="23" spans="1:44" s="107" customFormat="1" ht="20.25">
      <c r="A23" s="191">
        <v>17</v>
      </c>
      <c r="B23" s="125">
        <v>439533</v>
      </c>
      <c r="C23" s="126" t="s">
        <v>167</v>
      </c>
      <c r="D23" s="227">
        <v>5</v>
      </c>
      <c r="E23" s="227">
        <v>4</v>
      </c>
      <c r="F23" s="228">
        <v>3</v>
      </c>
      <c r="G23" s="225">
        <v>4</v>
      </c>
      <c r="H23" s="225">
        <v>5</v>
      </c>
      <c r="I23" s="225">
        <f t="shared" si="1"/>
        <v>21</v>
      </c>
      <c r="J23" s="225">
        <f t="shared" si="2"/>
        <v>3.15</v>
      </c>
      <c r="K23" s="197">
        <v>2</v>
      </c>
      <c r="L23" s="197">
        <v>1</v>
      </c>
      <c r="M23" s="197">
        <v>0</v>
      </c>
      <c r="N23" s="197">
        <v>2</v>
      </c>
      <c r="O23" s="197">
        <v>1</v>
      </c>
      <c r="P23" s="197">
        <f t="shared" si="3"/>
        <v>6</v>
      </c>
      <c r="Q23" s="197">
        <f t="shared" si="4"/>
        <v>0.30000000000000004</v>
      </c>
      <c r="R23" s="104">
        <f t="shared" si="5"/>
        <v>0.85</v>
      </c>
      <c r="S23" s="104">
        <f t="shared" si="6"/>
        <v>0.65</v>
      </c>
      <c r="T23" s="104">
        <f t="shared" si="7"/>
        <v>0.44999999999999996</v>
      </c>
      <c r="U23" s="104">
        <f t="shared" si="8"/>
        <v>0.70</v>
      </c>
      <c r="V23" s="104">
        <f t="shared" si="9"/>
        <v>0.80</v>
      </c>
      <c r="W23" s="26">
        <f t="shared" si="10"/>
        <v>27</v>
      </c>
      <c r="X23" s="194">
        <f t="shared" si="11"/>
        <v>5.40</v>
      </c>
      <c r="Y23" s="114" t="s">
        <v>147</v>
      </c>
      <c r="Z23" s="195" t="e">
        <f t="shared" si="12"/>
        <v>#VALUE!</v>
      </c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09"/>
    </row>
    <row r="24" spans="1:44" s="107" customFormat="1" ht="20.25">
      <c r="A24" s="191">
        <v>18</v>
      </c>
      <c r="B24" s="125">
        <v>439538</v>
      </c>
      <c r="C24" s="126" t="s">
        <v>168</v>
      </c>
      <c r="D24" s="227">
        <v>4</v>
      </c>
      <c r="E24" s="227">
        <v>8</v>
      </c>
      <c r="F24" s="228">
        <v>9</v>
      </c>
      <c r="G24" s="225">
        <v>5</v>
      </c>
      <c r="H24" s="225">
        <v>6</v>
      </c>
      <c r="I24" s="225">
        <f t="shared" si="1"/>
        <v>32</v>
      </c>
      <c r="J24" s="225">
        <f t="shared" si="2"/>
        <v>4.80</v>
      </c>
      <c r="K24" s="197">
        <v>2</v>
      </c>
      <c r="L24" s="197">
        <v>3</v>
      </c>
      <c r="M24" s="197">
        <v>4</v>
      </c>
      <c r="N24" s="197">
        <v>3</v>
      </c>
      <c r="O24" s="197">
        <v>2</v>
      </c>
      <c r="P24" s="197">
        <f t="shared" si="3"/>
        <v>14</v>
      </c>
      <c r="Q24" s="197">
        <f t="shared" si="4"/>
        <v>0.70</v>
      </c>
      <c r="R24" s="104">
        <f t="shared" si="5"/>
        <v>0.70</v>
      </c>
      <c r="S24" s="104">
        <f t="shared" si="6"/>
        <v>1.35</v>
      </c>
      <c r="T24" s="104">
        <f t="shared" si="7"/>
        <v>1.5499999999999998</v>
      </c>
      <c r="U24" s="104">
        <f t="shared" si="8"/>
        <v>0.90</v>
      </c>
      <c r="V24" s="104">
        <f t="shared" si="9"/>
        <v>0.99999999999999989</v>
      </c>
      <c r="W24" s="26">
        <f t="shared" si="10"/>
        <v>46</v>
      </c>
      <c r="X24" s="194">
        <f t="shared" si="11"/>
        <v>9.2000000000000011</v>
      </c>
      <c r="Y24" s="114">
        <v>36</v>
      </c>
      <c r="Z24" s="195">
        <f t="shared" si="12"/>
        <v>28.80</v>
      </c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09"/>
    </row>
    <row r="25" spans="1:44" s="107" customFormat="1" ht="20.25">
      <c r="A25" s="191">
        <v>19</v>
      </c>
      <c r="B25" s="125">
        <v>439541</v>
      </c>
      <c r="C25" s="126" t="s">
        <v>169</v>
      </c>
      <c r="D25" s="227">
        <v>1</v>
      </c>
      <c r="E25" s="227">
        <v>2</v>
      </c>
      <c r="F25" s="228">
        <v>1</v>
      </c>
      <c r="G25" s="225">
        <v>0</v>
      </c>
      <c r="H25" s="225">
        <v>1</v>
      </c>
      <c r="I25" s="225">
        <f t="shared" si="1"/>
        <v>5</v>
      </c>
      <c r="J25" s="225">
        <f t="shared" si="2"/>
        <v>0.75</v>
      </c>
      <c r="K25" s="197">
        <v>1</v>
      </c>
      <c r="L25" s="197">
        <v>0</v>
      </c>
      <c r="M25" s="197">
        <v>1</v>
      </c>
      <c r="N25" s="197">
        <v>1</v>
      </c>
      <c r="O25" s="197">
        <v>1</v>
      </c>
      <c r="P25" s="197">
        <f t="shared" si="3"/>
        <v>4</v>
      </c>
      <c r="Q25" s="197">
        <f t="shared" si="4"/>
        <v>0.20</v>
      </c>
      <c r="R25" s="104">
        <f t="shared" si="5"/>
        <v>0.20</v>
      </c>
      <c r="S25" s="104">
        <f t="shared" si="6"/>
        <v>0.30</v>
      </c>
      <c r="T25" s="104">
        <f t="shared" si="7"/>
        <v>0.20</v>
      </c>
      <c r="U25" s="104">
        <f t="shared" si="8"/>
        <v>0.05</v>
      </c>
      <c r="V25" s="104">
        <f t="shared" si="9"/>
        <v>0.20</v>
      </c>
      <c r="W25" s="26">
        <f t="shared" si="10"/>
        <v>9</v>
      </c>
      <c r="X25" s="194">
        <f t="shared" si="11"/>
        <v>1.80</v>
      </c>
      <c r="Y25" s="114">
        <v>5</v>
      </c>
      <c r="Z25" s="195">
        <f t="shared" si="12"/>
        <v>4</v>
      </c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09"/>
    </row>
    <row r="26" spans="1:44" s="107" customFormat="1" ht="20.25">
      <c r="A26" s="191">
        <v>20</v>
      </c>
      <c r="B26" s="125">
        <v>439543</v>
      </c>
      <c r="C26" s="126" t="s">
        <v>170</v>
      </c>
      <c r="D26" s="227">
        <v>11</v>
      </c>
      <c r="E26" s="227">
        <v>12</v>
      </c>
      <c r="F26" s="228">
        <v>11</v>
      </c>
      <c r="G26" s="225">
        <v>9</v>
      </c>
      <c r="H26" s="225">
        <v>12</v>
      </c>
      <c r="I26" s="225">
        <f t="shared" si="1"/>
        <v>55</v>
      </c>
      <c r="J26" s="225">
        <f t="shared" si="2"/>
        <v>8.25</v>
      </c>
      <c r="K26" s="197">
        <v>3</v>
      </c>
      <c r="L26" s="197">
        <v>4</v>
      </c>
      <c r="M26" s="197">
        <v>3</v>
      </c>
      <c r="N26" s="197">
        <v>2</v>
      </c>
      <c r="O26" s="197">
        <v>4</v>
      </c>
      <c r="P26" s="197">
        <f t="shared" si="3"/>
        <v>16</v>
      </c>
      <c r="Q26" s="197">
        <f t="shared" si="4"/>
        <v>0.80</v>
      </c>
      <c r="R26" s="104">
        <f t="shared" si="5"/>
        <v>1.7999999999999998</v>
      </c>
      <c r="S26" s="104">
        <f t="shared" si="6"/>
        <v>1.9999999999999998</v>
      </c>
      <c r="T26" s="104">
        <f t="shared" si="7"/>
        <v>1.7999999999999998</v>
      </c>
      <c r="U26" s="104">
        <f t="shared" si="8"/>
        <v>1.45</v>
      </c>
      <c r="V26" s="104">
        <f t="shared" si="9"/>
        <v>1.9999999999999998</v>
      </c>
      <c r="W26" s="26">
        <f t="shared" si="10"/>
        <v>71</v>
      </c>
      <c r="X26" s="194">
        <f t="shared" si="11"/>
        <v>14.20</v>
      </c>
      <c r="Y26" s="114">
        <v>56</v>
      </c>
      <c r="Z26" s="195">
        <f t="shared" si="12"/>
        <v>44.80</v>
      </c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09"/>
    </row>
    <row r="27" spans="1:44" s="107" customFormat="1" ht="20.25">
      <c r="A27" s="191">
        <v>21</v>
      </c>
      <c r="B27" s="125">
        <v>439545</v>
      </c>
      <c r="C27" s="126" t="s">
        <v>171</v>
      </c>
      <c r="D27" s="227">
        <v>9</v>
      </c>
      <c r="E27" s="227">
        <v>11</v>
      </c>
      <c r="F27" s="228">
        <v>12</v>
      </c>
      <c r="G27" s="225">
        <v>7</v>
      </c>
      <c r="H27" s="225">
        <v>8</v>
      </c>
      <c r="I27" s="225">
        <f t="shared" si="1"/>
        <v>47</v>
      </c>
      <c r="J27" s="225">
        <f t="shared" si="2"/>
        <v>7.05</v>
      </c>
      <c r="K27" s="197">
        <v>2</v>
      </c>
      <c r="L27" s="197">
        <v>2</v>
      </c>
      <c r="M27" s="197">
        <v>2.50</v>
      </c>
      <c r="N27" s="197">
        <v>2</v>
      </c>
      <c r="O27" s="197">
        <v>1</v>
      </c>
      <c r="P27" s="197">
        <f t="shared" si="3"/>
        <v>9.50</v>
      </c>
      <c r="Q27" s="197">
        <f t="shared" si="4"/>
        <v>0.475</v>
      </c>
      <c r="R27" s="104">
        <f t="shared" si="5"/>
        <v>1.45</v>
      </c>
      <c r="S27" s="104">
        <f t="shared" si="6"/>
        <v>1.75</v>
      </c>
      <c r="T27" s="104">
        <f t="shared" si="7"/>
        <v>1.9249999999999998</v>
      </c>
      <c r="U27" s="104">
        <f t="shared" si="8"/>
        <v>1.1500000000000001</v>
      </c>
      <c r="V27" s="104">
        <f t="shared" si="9"/>
        <v>1.25</v>
      </c>
      <c r="W27" s="26">
        <f t="shared" si="10"/>
        <v>56.50</v>
      </c>
      <c r="X27" s="194">
        <f t="shared" si="11"/>
        <v>11.30</v>
      </c>
      <c r="Y27" s="114">
        <v>36</v>
      </c>
      <c r="Z27" s="195">
        <f t="shared" si="12"/>
        <v>28.80</v>
      </c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09"/>
    </row>
    <row r="28" spans="1:44" s="107" customFormat="1" ht="20.25">
      <c r="A28" s="191">
        <v>22</v>
      </c>
      <c r="B28" s="125">
        <v>439546</v>
      </c>
      <c r="C28" s="126" t="s">
        <v>172</v>
      </c>
      <c r="D28" s="227"/>
      <c r="E28" s="227"/>
      <c r="F28" s="228"/>
      <c r="G28" s="225"/>
      <c r="H28" s="225"/>
      <c r="I28" s="225"/>
      <c r="J28" s="225"/>
      <c r="K28" s="197"/>
      <c r="L28" s="197"/>
      <c r="M28" s="197"/>
      <c r="N28" s="197"/>
      <c r="O28" s="197"/>
      <c r="P28" s="197"/>
      <c r="Q28" s="197"/>
      <c r="R28" s="104">
        <f t="shared" si="5"/>
        <v>0</v>
      </c>
      <c r="S28" s="104">
        <f t="shared" si="6"/>
        <v>0</v>
      </c>
      <c r="T28" s="104">
        <f t="shared" si="7"/>
        <v>0</v>
      </c>
      <c r="U28" s="104">
        <f t="shared" si="8"/>
        <v>0</v>
      </c>
      <c r="V28" s="104">
        <f t="shared" si="9"/>
        <v>0</v>
      </c>
      <c r="W28" s="26">
        <f t="shared" si="10"/>
        <v>0</v>
      </c>
      <c r="X28" s="194">
        <f t="shared" si="11"/>
        <v>0</v>
      </c>
      <c r="Y28" s="114" t="s">
        <v>147</v>
      </c>
      <c r="Z28" s="195" t="e">
        <f t="shared" si="12"/>
        <v>#VALUE!</v>
      </c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09"/>
    </row>
    <row r="29" spans="1:44" s="107" customFormat="1" ht="20.25">
      <c r="A29" s="191">
        <v>23</v>
      </c>
      <c r="B29" s="125">
        <v>439548</v>
      </c>
      <c r="C29" s="126" t="s">
        <v>173</v>
      </c>
      <c r="D29" s="227">
        <v>6</v>
      </c>
      <c r="E29" s="227">
        <v>7</v>
      </c>
      <c r="F29" s="228">
        <v>8</v>
      </c>
      <c r="G29" s="225">
        <v>7</v>
      </c>
      <c r="H29" s="225">
        <v>9</v>
      </c>
      <c r="I29" s="225">
        <f t="shared" si="1"/>
        <v>37</v>
      </c>
      <c r="J29" s="225">
        <f t="shared" si="2"/>
        <v>5.55</v>
      </c>
      <c r="K29" s="197">
        <v>2</v>
      </c>
      <c r="L29" s="197">
        <v>2.50</v>
      </c>
      <c r="M29" s="197">
        <v>3</v>
      </c>
      <c r="N29" s="197">
        <v>2</v>
      </c>
      <c r="O29" s="197">
        <v>1</v>
      </c>
      <c r="P29" s="197">
        <f t="shared" si="3"/>
        <v>10.50</v>
      </c>
      <c r="Q29" s="197">
        <f t="shared" si="4"/>
        <v>0.525</v>
      </c>
      <c r="R29" s="104">
        <f t="shared" si="5"/>
        <v>0.99999999999999989</v>
      </c>
      <c r="S29" s="104">
        <f t="shared" si="6"/>
        <v>1.175</v>
      </c>
      <c r="T29" s="104">
        <f t="shared" si="7"/>
        <v>1.35</v>
      </c>
      <c r="U29" s="104">
        <f t="shared" si="8"/>
        <v>1.1500000000000001</v>
      </c>
      <c r="V29" s="104">
        <f t="shared" si="9"/>
        <v>1.40</v>
      </c>
      <c r="W29" s="26">
        <f t="shared" si="10"/>
        <v>47.50</v>
      </c>
      <c r="X29" s="194">
        <f t="shared" si="11"/>
        <v>9.50</v>
      </c>
      <c r="Y29" s="114">
        <v>34</v>
      </c>
      <c r="Z29" s="195">
        <f t="shared" si="12"/>
        <v>27.200000000000003</v>
      </c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09"/>
    </row>
    <row r="30" spans="1:44" s="107" customFormat="1" ht="20.25">
      <c r="A30" s="191">
        <v>24</v>
      </c>
      <c r="B30" s="125">
        <v>439549</v>
      </c>
      <c r="C30" s="126" t="s">
        <v>174</v>
      </c>
      <c r="D30" s="227">
        <v>8</v>
      </c>
      <c r="E30" s="227">
        <v>7</v>
      </c>
      <c r="F30" s="228">
        <v>6</v>
      </c>
      <c r="G30" s="225">
        <v>7</v>
      </c>
      <c r="H30" s="225">
        <v>12</v>
      </c>
      <c r="I30" s="225">
        <f t="shared" si="1"/>
        <v>40</v>
      </c>
      <c r="J30" s="225">
        <f t="shared" si="2"/>
        <v>6</v>
      </c>
      <c r="K30" s="197">
        <v>2</v>
      </c>
      <c r="L30" s="197">
        <v>3</v>
      </c>
      <c r="M30" s="197">
        <v>2</v>
      </c>
      <c r="N30" s="197">
        <v>3</v>
      </c>
      <c r="O30" s="197">
        <v>2</v>
      </c>
      <c r="P30" s="197">
        <f t="shared" si="3"/>
        <v>12</v>
      </c>
      <c r="Q30" s="197">
        <f t="shared" si="4"/>
        <v>0.60000000000000009</v>
      </c>
      <c r="R30" s="104">
        <f t="shared" si="5"/>
        <v>1.30</v>
      </c>
      <c r="S30" s="104">
        <f t="shared" si="6"/>
        <v>1.2000000000000002</v>
      </c>
      <c r="T30" s="104">
        <f t="shared" si="7"/>
        <v>0.99999999999999989</v>
      </c>
      <c r="U30" s="104">
        <f t="shared" si="8"/>
        <v>1.2000000000000002</v>
      </c>
      <c r="V30" s="104">
        <f t="shared" si="9"/>
        <v>1.90</v>
      </c>
      <c r="W30" s="26">
        <f t="shared" si="10"/>
        <v>52</v>
      </c>
      <c r="X30" s="194">
        <f t="shared" si="11"/>
        <v>10.40</v>
      </c>
      <c r="Y30" s="114">
        <v>15</v>
      </c>
      <c r="Z30" s="195">
        <f t="shared" si="12"/>
        <v>12</v>
      </c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09"/>
    </row>
    <row r="31" spans="1:44" s="107" customFormat="1" ht="20.25">
      <c r="A31" s="191">
        <v>25</v>
      </c>
      <c r="B31" s="125">
        <v>439551</v>
      </c>
      <c r="C31" s="126" t="s">
        <v>175</v>
      </c>
      <c r="D31" s="227">
        <v>9</v>
      </c>
      <c r="E31" s="227">
        <v>8</v>
      </c>
      <c r="F31" s="228">
        <v>9</v>
      </c>
      <c r="G31" s="225">
        <v>7</v>
      </c>
      <c r="H31" s="225">
        <v>12</v>
      </c>
      <c r="I31" s="225">
        <f t="shared" si="1"/>
        <v>45</v>
      </c>
      <c r="J31" s="225">
        <f t="shared" si="2"/>
        <v>6.75</v>
      </c>
      <c r="K31" s="197">
        <v>2</v>
      </c>
      <c r="L31" s="197">
        <v>2</v>
      </c>
      <c r="M31" s="197">
        <v>3</v>
      </c>
      <c r="N31" s="197">
        <v>1</v>
      </c>
      <c r="O31" s="197">
        <v>2</v>
      </c>
      <c r="P31" s="197">
        <f t="shared" si="3"/>
        <v>10</v>
      </c>
      <c r="Q31" s="197">
        <f t="shared" si="4"/>
        <v>0.50</v>
      </c>
      <c r="R31" s="104">
        <f t="shared" si="5"/>
        <v>1.45</v>
      </c>
      <c r="S31" s="104">
        <f t="shared" si="6"/>
        <v>1.30</v>
      </c>
      <c r="T31" s="104">
        <f t="shared" si="7"/>
        <v>1.50</v>
      </c>
      <c r="U31" s="104">
        <f t="shared" si="8"/>
        <v>1.1000000000000001</v>
      </c>
      <c r="V31" s="104">
        <f t="shared" si="9"/>
        <v>1.90</v>
      </c>
      <c r="W31" s="26">
        <f t="shared" si="10"/>
        <v>55</v>
      </c>
      <c r="X31" s="194">
        <f t="shared" si="11"/>
        <v>11</v>
      </c>
      <c r="Y31" s="114">
        <v>36</v>
      </c>
      <c r="Z31" s="195">
        <f t="shared" si="12"/>
        <v>28.80</v>
      </c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09"/>
    </row>
    <row r="32" spans="1:44" s="107" customFormat="1" ht="20.25">
      <c r="A32" s="191">
        <v>26</v>
      </c>
      <c r="B32" s="125">
        <v>439552</v>
      </c>
      <c r="C32" s="126" t="s">
        <v>176</v>
      </c>
      <c r="D32" s="227">
        <v>12</v>
      </c>
      <c r="E32" s="227">
        <v>8</v>
      </c>
      <c r="F32" s="228">
        <v>9</v>
      </c>
      <c r="G32" s="225">
        <v>8</v>
      </c>
      <c r="H32" s="225">
        <v>15</v>
      </c>
      <c r="I32" s="225">
        <f t="shared" si="1"/>
        <v>52</v>
      </c>
      <c r="J32" s="225">
        <f t="shared" si="2"/>
        <v>7.80</v>
      </c>
      <c r="K32" s="197">
        <v>3</v>
      </c>
      <c r="L32" s="197">
        <v>4</v>
      </c>
      <c r="M32" s="197">
        <v>3</v>
      </c>
      <c r="N32" s="197">
        <v>4</v>
      </c>
      <c r="O32" s="197">
        <v>3</v>
      </c>
      <c r="P32" s="197">
        <f t="shared" si="3"/>
        <v>17</v>
      </c>
      <c r="Q32" s="197">
        <f t="shared" si="4"/>
        <v>0.85000000000000009</v>
      </c>
      <c r="R32" s="104">
        <f t="shared" si="5"/>
        <v>1.9499999999999997</v>
      </c>
      <c r="S32" s="104">
        <f t="shared" si="6"/>
        <v>1.40</v>
      </c>
      <c r="T32" s="104">
        <f t="shared" si="7"/>
        <v>1.50</v>
      </c>
      <c r="U32" s="104">
        <f t="shared" si="8"/>
        <v>1.40</v>
      </c>
      <c r="V32" s="104">
        <f t="shared" si="9"/>
        <v>2.40</v>
      </c>
      <c r="W32" s="26">
        <f t="shared" si="10"/>
        <v>69</v>
      </c>
      <c r="X32" s="194">
        <f t="shared" si="11"/>
        <v>13.80</v>
      </c>
      <c r="Y32" s="114">
        <v>50</v>
      </c>
      <c r="Z32" s="195">
        <f t="shared" si="12"/>
        <v>40</v>
      </c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09"/>
    </row>
    <row r="33" spans="1:44" s="107" customFormat="1" ht="20.25">
      <c r="A33" s="191">
        <v>27</v>
      </c>
      <c r="B33" s="125">
        <v>439553</v>
      </c>
      <c r="C33" s="126" t="s">
        <v>177</v>
      </c>
      <c r="D33" s="227">
        <v>4</v>
      </c>
      <c r="E33" s="227">
        <v>3</v>
      </c>
      <c r="F33" s="228">
        <v>2</v>
      </c>
      <c r="G33" s="225">
        <v>4</v>
      </c>
      <c r="H33" s="225">
        <v>5</v>
      </c>
      <c r="I33" s="225">
        <f t="shared" si="1"/>
        <v>18</v>
      </c>
      <c r="J33" s="225">
        <f t="shared" si="2"/>
        <v>2.6999999999999997</v>
      </c>
      <c r="K33" s="197">
        <v>2</v>
      </c>
      <c r="L33" s="197">
        <v>2</v>
      </c>
      <c r="M33" s="197">
        <v>3</v>
      </c>
      <c r="N33" s="197">
        <v>2</v>
      </c>
      <c r="O33" s="197">
        <v>4</v>
      </c>
      <c r="P33" s="197">
        <f t="shared" si="3"/>
        <v>13</v>
      </c>
      <c r="Q33" s="197">
        <f t="shared" si="4"/>
        <v>0.65</v>
      </c>
      <c r="R33" s="104">
        <f t="shared" si="5"/>
        <v>0.70</v>
      </c>
      <c r="S33" s="104">
        <f t="shared" si="6"/>
        <v>0.54999999999999993</v>
      </c>
      <c r="T33" s="104">
        <f t="shared" si="7"/>
        <v>0.45</v>
      </c>
      <c r="U33" s="104">
        <f t="shared" si="8"/>
        <v>0.70</v>
      </c>
      <c r="V33" s="104">
        <f t="shared" si="9"/>
        <v>0.95</v>
      </c>
      <c r="W33" s="26">
        <f t="shared" si="10"/>
        <v>31</v>
      </c>
      <c r="X33" s="194">
        <f t="shared" si="11"/>
        <v>6.20</v>
      </c>
      <c r="Y33" s="114" t="s">
        <v>147</v>
      </c>
      <c r="Z33" s="195" t="e">
        <f t="shared" si="12"/>
        <v>#VALUE!</v>
      </c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09"/>
    </row>
    <row r="34" spans="1:44" s="107" customFormat="1" ht="20.25">
      <c r="A34" s="191">
        <v>28</v>
      </c>
      <c r="B34" s="125">
        <v>439554</v>
      </c>
      <c r="C34" s="126" t="s">
        <v>178</v>
      </c>
      <c r="D34" s="227">
        <v>6</v>
      </c>
      <c r="E34" s="227">
        <v>7</v>
      </c>
      <c r="F34" s="228">
        <v>5</v>
      </c>
      <c r="G34" s="225">
        <v>6</v>
      </c>
      <c r="H34" s="225">
        <v>3</v>
      </c>
      <c r="I34" s="225">
        <f t="shared" si="1"/>
        <v>27</v>
      </c>
      <c r="J34" s="225">
        <f t="shared" si="2"/>
        <v>4.05</v>
      </c>
      <c r="K34" s="197">
        <v>1</v>
      </c>
      <c r="L34" s="197">
        <v>1.50</v>
      </c>
      <c r="M34" s="197">
        <v>2</v>
      </c>
      <c r="N34" s="197">
        <v>1.50</v>
      </c>
      <c r="O34" s="197">
        <v>1.50</v>
      </c>
      <c r="P34" s="197">
        <f t="shared" si="3"/>
        <v>7.50</v>
      </c>
      <c r="Q34" s="197">
        <f t="shared" si="4"/>
        <v>0.375</v>
      </c>
      <c r="R34" s="104">
        <f t="shared" si="5"/>
        <v>0.95</v>
      </c>
      <c r="S34" s="104">
        <f t="shared" si="6"/>
        <v>1.125</v>
      </c>
      <c r="T34" s="104">
        <f t="shared" si="7"/>
        <v>0.85</v>
      </c>
      <c r="U34" s="104">
        <f t="shared" si="8"/>
        <v>0.97499999999999987</v>
      </c>
      <c r="V34" s="104">
        <f t="shared" si="9"/>
        <v>0.52499999999999991</v>
      </c>
      <c r="W34" s="26">
        <f t="shared" si="10"/>
        <v>34.50</v>
      </c>
      <c r="X34" s="194">
        <f t="shared" si="11"/>
        <v>6.90</v>
      </c>
      <c r="Y34" s="114">
        <v>29</v>
      </c>
      <c r="Z34" s="195">
        <f t="shared" si="12"/>
        <v>23.200000000000003</v>
      </c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09"/>
    </row>
    <row r="35" spans="1:44" s="107" customFormat="1" ht="20.25">
      <c r="A35" s="191">
        <v>29</v>
      </c>
      <c r="B35" s="125">
        <v>439561</v>
      </c>
      <c r="C35" s="126" t="s">
        <v>179</v>
      </c>
      <c r="D35" s="227">
        <v>5</v>
      </c>
      <c r="E35" s="227">
        <v>8</v>
      </c>
      <c r="F35" s="228">
        <v>7</v>
      </c>
      <c r="G35" s="225">
        <v>8</v>
      </c>
      <c r="H35" s="225">
        <v>9</v>
      </c>
      <c r="I35" s="225">
        <f t="shared" si="1"/>
        <v>37</v>
      </c>
      <c r="J35" s="225">
        <f t="shared" si="2"/>
        <v>5.55</v>
      </c>
      <c r="K35" s="197">
        <v>2</v>
      </c>
      <c r="L35" s="197">
        <v>1.50</v>
      </c>
      <c r="M35" s="197">
        <v>2</v>
      </c>
      <c r="N35" s="197">
        <v>2.50</v>
      </c>
      <c r="O35" s="197">
        <v>2</v>
      </c>
      <c r="P35" s="197">
        <f t="shared" si="3"/>
        <v>10</v>
      </c>
      <c r="Q35" s="197">
        <f t="shared" si="4"/>
        <v>0.50</v>
      </c>
      <c r="R35" s="104">
        <f t="shared" si="5"/>
        <v>0.85</v>
      </c>
      <c r="S35" s="104">
        <f t="shared" si="6"/>
        <v>1.2749999999999999</v>
      </c>
      <c r="T35" s="104">
        <f t="shared" si="7"/>
        <v>1.1500000000000001</v>
      </c>
      <c r="U35" s="104">
        <f t="shared" si="8"/>
        <v>1.325</v>
      </c>
      <c r="V35" s="104">
        <f t="shared" si="9"/>
        <v>1.45</v>
      </c>
      <c r="W35" s="26">
        <f t="shared" si="10"/>
        <v>47</v>
      </c>
      <c r="X35" s="194">
        <f t="shared" si="11"/>
        <v>9.40</v>
      </c>
      <c r="Y35" s="114">
        <v>36</v>
      </c>
      <c r="Z35" s="195">
        <f t="shared" si="12"/>
        <v>28.80</v>
      </c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09"/>
    </row>
    <row r="36" spans="1:44" s="107" customFormat="1" ht="20.25">
      <c r="A36" s="191">
        <v>30</v>
      </c>
      <c r="B36" s="125">
        <v>439569</v>
      </c>
      <c r="C36" s="126" t="s">
        <v>114</v>
      </c>
      <c r="D36" s="227">
        <v>9</v>
      </c>
      <c r="E36" s="227">
        <v>8</v>
      </c>
      <c r="F36" s="228">
        <v>9</v>
      </c>
      <c r="G36" s="225">
        <v>8</v>
      </c>
      <c r="H36" s="225">
        <v>9</v>
      </c>
      <c r="I36" s="225">
        <f t="shared" si="1"/>
        <v>43</v>
      </c>
      <c r="J36" s="225">
        <f t="shared" si="2"/>
        <v>6.45</v>
      </c>
      <c r="K36" s="197">
        <v>3</v>
      </c>
      <c r="L36" s="197">
        <v>4</v>
      </c>
      <c r="M36" s="197">
        <v>3</v>
      </c>
      <c r="N36" s="197">
        <v>2</v>
      </c>
      <c r="O36" s="197">
        <v>1</v>
      </c>
      <c r="P36" s="197">
        <f t="shared" si="3"/>
        <v>13</v>
      </c>
      <c r="Q36" s="197">
        <f t="shared" si="4"/>
        <v>0.65</v>
      </c>
      <c r="R36" s="104">
        <f t="shared" si="5"/>
        <v>1.50</v>
      </c>
      <c r="S36" s="104">
        <f t="shared" si="6"/>
        <v>1.40</v>
      </c>
      <c r="T36" s="104">
        <f t="shared" si="7"/>
        <v>1.50</v>
      </c>
      <c r="U36" s="104">
        <f t="shared" si="8"/>
        <v>1.30</v>
      </c>
      <c r="V36" s="104">
        <f t="shared" si="9"/>
        <v>1.40</v>
      </c>
      <c r="W36" s="26">
        <f t="shared" si="10"/>
        <v>56</v>
      </c>
      <c r="X36" s="194">
        <f t="shared" si="11"/>
        <v>11.20</v>
      </c>
      <c r="Y36" s="114">
        <v>40</v>
      </c>
      <c r="Z36" s="195">
        <f t="shared" si="12"/>
        <v>32</v>
      </c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09"/>
    </row>
    <row r="37" spans="1:44" s="107" customFormat="1" ht="20.25">
      <c r="A37" s="191">
        <v>31</v>
      </c>
      <c r="B37" s="125">
        <v>439577</v>
      </c>
      <c r="C37" s="126" t="s">
        <v>180</v>
      </c>
      <c r="D37" s="227">
        <v>5</v>
      </c>
      <c r="E37" s="227">
        <v>6</v>
      </c>
      <c r="F37" s="228">
        <v>7</v>
      </c>
      <c r="G37" s="225">
        <v>8</v>
      </c>
      <c r="H37" s="225">
        <v>9</v>
      </c>
      <c r="I37" s="225">
        <f t="shared" si="1"/>
        <v>35</v>
      </c>
      <c r="J37" s="225">
        <f t="shared" si="2"/>
        <v>5.25</v>
      </c>
      <c r="K37" s="197">
        <v>2</v>
      </c>
      <c r="L37" s="197">
        <v>2.50</v>
      </c>
      <c r="M37" s="197">
        <v>1</v>
      </c>
      <c r="N37" s="197">
        <v>2.50</v>
      </c>
      <c r="O37" s="197">
        <v>2</v>
      </c>
      <c r="P37" s="197">
        <f t="shared" si="3"/>
        <v>10</v>
      </c>
      <c r="Q37" s="197">
        <f t="shared" si="4"/>
        <v>0.50</v>
      </c>
      <c r="R37" s="104">
        <f t="shared" si="5"/>
        <v>0.85</v>
      </c>
      <c r="S37" s="104">
        <f t="shared" si="6"/>
        <v>1.0249999999999999</v>
      </c>
      <c r="T37" s="104">
        <f t="shared" si="7"/>
        <v>1.1000000000000001</v>
      </c>
      <c r="U37" s="104">
        <f t="shared" si="8"/>
        <v>1.325</v>
      </c>
      <c r="V37" s="104">
        <f t="shared" si="9"/>
        <v>1.45</v>
      </c>
      <c r="W37" s="26">
        <f t="shared" si="10"/>
        <v>45</v>
      </c>
      <c r="X37" s="194">
        <f t="shared" si="11"/>
        <v>9</v>
      </c>
      <c r="Y37" s="114">
        <v>36</v>
      </c>
      <c r="Z37" s="195">
        <f t="shared" si="12"/>
        <v>28.80</v>
      </c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09"/>
    </row>
    <row r="38" spans="1:44" s="107" customFormat="1" ht="20.25">
      <c r="A38" s="191">
        <v>32</v>
      </c>
      <c r="B38" s="125">
        <v>439585</v>
      </c>
      <c r="C38" s="126" t="s">
        <v>181</v>
      </c>
      <c r="D38" s="227">
        <v>9</v>
      </c>
      <c r="E38" s="227">
        <v>11</v>
      </c>
      <c r="F38" s="228">
        <v>12</v>
      </c>
      <c r="G38" s="225">
        <v>8</v>
      </c>
      <c r="H38" s="225">
        <v>9</v>
      </c>
      <c r="I38" s="225">
        <f t="shared" si="1"/>
        <v>49</v>
      </c>
      <c r="J38" s="225">
        <f t="shared" si="2"/>
        <v>7.35</v>
      </c>
      <c r="K38" s="197">
        <v>2</v>
      </c>
      <c r="L38" s="197">
        <v>2.50</v>
      </c>
      <c r="M38" s="197">
        <v>3</v>
      </c>
      <c r="N38" s="197">
        <v>4</v>
      </c>
      <c r="O38" s="197">
        <v>3</v>
      </c>
      <c r="P38" s="197">
        <f t="shared" si="3"/>
        <v>14.50</v>
      </c>
      <c r="Q38" s="197">
        <f t="shared" si="4"/>
        <v>0.72500000000000009</v>
      </c>
      <c r="R38" s="104">
        <f t="shared" si="5"/>
        <v>1.45</v>
      </c>
      <c r="S38" s="104">
        <f t="shared" si="6"/>
        <v>1.775</v>
      </c>
      <c r="T38" s="104">
        <f t="shared" si="7"/>
        <v>1.9499999999999997</v>
      </c>
      <c r="U38" s="104">
        <f t="shared" si="8"/>
        <v>1.40</v>
      </c>
      <c r="V38" s="104">
        <f t="shared" si="9"/>
        <v>1.50</v>
      </c>
      <c r="W38" s="26">
        <f t="shared" si="10"/>
        <v>63.50</v>
      </c>
      <c r="X38" s="194">
        <f t="shared" si="11"/>
        <v>12.70</v>
      </c>
      <c r="Y38" s="114">
        <v>45</v>
      </c>
      <c r="Z38" s="195">
        <f t="shared" si="12"/>
        <v>36</v>
      </c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09"/>
    </row>
    <row r="39" spans="1:44" s="107" customFormat="1" ht="20.25">
      <c r="A39" s="191">
        <v>33</v>
      </c>
      <c r="B39" s="125">
        <v>439586</v>
      </c>
      <c r="C39" s="126" t="s">
        <v>182</v>
      </c>
      <c r="D39" s="227">
        <v>10</v>
      </c>
      <c r="E39" s="227">
        <v>9</v>
      </c>
      <c r="F39" s="228">
        <v>8</v>
      </c>
      <c r="G39" s="225">
        <v>7</v>
      </c>
      <c r="H39" s="225">
        <v>9</v>
      </c>
      <c r="I39" s="225">
        <f t="shared" si="1"/>
        <v>43</v>
      </c>
      <c r="J39" s="225">
        <f t="shared" si="2"/>
        <v>6.45</v>
      </c>
      <c r="K39" s="197">
        <v>2</v>
      </c>
      <c r="L39" s="197">
        <v>2.50</v>
      </c>
      <c r="M39" s="197">
        <v>2</v>
      </c>
      <c r="N39" s="197">
        <v>3</v>
      </c>
      <c r="O39" s="197">
        <v>2</v>
      </c>
      <c r="P39" s="197">
        <f t="shared" si="3"/>
        <v>11.50</v>
      </c>
      <c r="Q39" s="197">
        <f t="shared" si="4"/>
        <v>0.57500000000000007</v>
      </c>
      <c r="R39" s="104">
        <f t="shared" si="5"/>
        <v>1.60</v>
      </c>
      <c r="S39" s="104">
        <f t="shared" si="6"/>
        <v>1.475</v>
      </c>
      <c r="T39" s="104">
        <f t="shared" si="7"/>
        <v>1.30</v>
      </c>
      <c r="U39" s="104">
        <f t="shared" si="8"/>
        <v>1.2000000000000002</v>
      </c>
      <c r="V39" s="104">
        <f t="shared" si="9"/>
        <v>1.45</v>
      </c>
      <c r="W39" s="26">
        <f t="shared" si="10"/>
        <v>54.50</v>
      </c>
      <c r="X39" s="194">
        <f t="shared" si="11"/>
        <v>10.90</v>
      </c>
      <c r="Y39" s="114">
        <v>25</v>
      </c>
      <c r="Z39" s="195">
        <f t="shared" si="12"/>
        <v>20</v>
      </c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09"/>
    </row>
    <row r="40" spans="1:44" s="107" customFormat="1" ht="20.25">
      <c r="A40" s="191">
        <v>34</v>
      </c>
      <c r="B40" s="125">
        <v>439588</v>
      </c>
      <c r="C40" s="126" t="s">
        <v>183</v>
      </c>
      <c r="D40" s="227">
        <v>4</v>
      </c>
      <c r="E40" s="227">
        <v>8</v>
      </c>
      <c r="F40" s="228">
        <v>9</v>
      </c>
      <c r="G40" s="225">
        <v>8</v>
      </c>
      <c r="H40" s="225">
        <v>9</v>
      </c>
      <c r="I40" s="225">
        <f t="shared" si="1"/>
        <v>38</v>
      </c>
      <c r="J40" s="225">
        <f t="shared" si="2"/>
        <v>5.70</v>
      </c>
      <c r="K40" s="197">
        <v>2</v>
      </c>
      <c r="L40" s="197">
        <v>1</v>
      </c>
      <c r="M40" s="197">
        <v>2</v>
      </c>
      <c r="N40" s="197">
        <v>1</v>
      </c>
      <c r="O40" s="197">
        <v>2</v>
      </c>
      <c r="P40" s="197">
        <f t="shared" si="3"/>
        <v>8</v>
      </c>
      <c r="Q40" s="197">
        <f t="shared" si="4"/>
        <v>0.40</v>
      </c>
      <c r="R40" s="104">
        <f t="shared" si="5"/>
        <v>0.70</v>
      </c>
      <c r="S40" s="104">
        <f t="shared" si="6"/>
        <v>1.25</v>
      </c>
      <c r="T40" s="104">
        <f t="shared" si="7"/>
        <v>1.45</v>
      </c>
      <c r="U40" s="104">
        <f t="shared" si="8"/>
        <v>1.25</v>
      </c>
      <c r="V40" s="104">
        <f t="shared" si="9"/>
        <v>1.45</v>
      </c>
      <c r="W40" s="26">
        <f t="shared" si="10"/>
        <v>46</v>
      </c>
      <c r="X40" s="194">
        <f t="shared" si="11"/>
        <v>9.2000000000000011</v>
      </c>
      <c r="Y40" s="114">
        <v>44</v>
      </c>
      <c r="Z40" s="195">
        <f t="shared" si="12"/>
        <v>35.200000000000003</v>
      </c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09"/>
    </row>
    <row r="41" spans="1:44" s="107" customFormat="1" ht="20.25">
      <c r="A41" s="191">
        <v>35</v>
      </c>
      <c r="B41" s="125">
        <v>439592</v>
      </c>
      <c r="C41" s="126" t="s">
        <v>184</v>
      </c>
      <c r="D41" s="227">
        <v>9</v>
      </c>
      <c r="E41" s="227">
        <v>9</v>
      </c>
      <c r="F41" s="228">
        <v>7</v>
      </c>
      <c r="G41" s="225">
        <v>8</v>
      </c>
      <c r="H41" s="225">
        <v>9</v>
      </c>
      <c r="I41" s="225">
        <f t="shared" si="1"/>
        <v>42</v>
      </c>
      <c r="J41" s="225">
        <f t="shared" si="2"/>
        <v>6.30</v>
      </c>
      <c r="K41" s="197">
        <v>3</v>
      </c>
      <c r="L41" s="197">
        <v>1</v>
      </c>
      <c r="M41" s="197">
        <v>1</v>
      </c>
      <c r="N41" s="197">
        <v>2</v>
      </c>
      <c r="O41" s="197">
        <v>2</v>
      </c>
      <c r="P41" s="197">
        <f t="shared" si="3"/>
        <v>9</v>
      </c>
      <c r="Q41" s="197">
        <f t="shared" si="4"/>
        <v>0.45</v>
      </c>
      <c r="R41" s="104">
        <f t="shared" si="5"/>
        <v>1.50</v>
      </c>
      <c r="S41" s="104">
        <f t="shared" si="6"/>
        <v>1.40</v>
      </c>
      <c r="T41" s="104">
        <f t="shared" si="7"/>
        <v>1.1000000000000001</v>
      </c>
      <c r="U41" s="104">
        <f t="shared" si="8"/>
        <v>1.30</v>
      </c>
      <c r="V41" s="104">
        <f t="shared" si="9"/>
        <v>1.45</v>
      </c>
      <c r="W41" s="26">
        <f t="shared" si="10"/>
        <v>51</v>
      </c>
      <c r="X41" s="194">
        <f t="shared" si="11"/>
        <v>10.200000000000001</v>
      </c>
      <c r="Y41" s="114">
        <v>45</v>
      </c>
      <c r="Z41" s="195">
        <f t="shared" si="12"/>
        <v>36</v>
      </c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09"/>
    </row>
    <row r="42" spans="1:44" s="107" customFormat="1" ht="20.25">
      <c r="A42" s="191">
        <v>36</v>
      </c>
      <c r="B42" s="125">
        <v>439594</v>
      </c>
      <c r="C42" s="126" t="s">
        <v>185</v>
      </c>
      <c r="D42" s="227">
        <v>12</v>
      </c>
      <c r="E42" s="227">
        <v>10</v>
      </c>
      <c r="F42" s="228">
        <v>9</v>
      </c>
      <c r="G42" s="225">
        <v>8</v>
      </c>
      <c r="H42" s="225">
        <v>10</v>
      </c>
      <c r="I42" s="225">
        <f t="shared" si="1"/>
        <v>49</v>
      </c>
      <c r="J42" s="225">
        <f t="shared" si="2"/>
        <v>7.35</v>
      </c>
      <c r="K42" s="197">
        <v>2</v>
      </c>
      <c r="L42" s="197">
        <v>1</v>
      </c>
      <c r="M42" s="197">
        <v>2.50</v>
      </c>
      <c r="N42" s="197">
        <v>2</v>
      </c>
      <c r="O42" s="197">
        <v>3</v>
      </c>
      <c r="P42" s="197">
        <f t="shared" si="3"/>
        <v>10.50</v>
      </c>
      <c r="Q42" s="197">
        <f t="shared" si="4"/>
        <v>0.525</v>
      </c>
      <c r="R42" s="104">
        <f t="shared" si="5"/>
        <v>1.90</v>
      </c>
      <c r="S42" s="104">
        <f t="shared" si="6"/>
        <v>1.55</v>
      </c>
      <c r="T42" s="104">
        <f t="shared" si="7"/>
        <v>1.475</v>
      </c>
      <c r="U42" s="104">
        <f t="shared" si="8"/>
        <v>1.30</v>
      </c>
      <c r="V42" s="104">
        <f t="shared" si="9"/>
        <v>1.65</v>
      </c>
      <c r="W42" s="26">
        <f t="shared" si="10"/>
        <v>59.50</v>
      </c>
      <c r="X42" s="194">
        <f t="shared" si="11"/>
        <v>11.90</v>
      </c>
      <c r="Y42" s="114">
        <v>40</v>
      </c>
      <c r="Z42" s="195">
        <f t="shared" si="12"/>
        <v>32</v>
      </c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09"/>
    </row>
    <row r="43" spans="1:44" s="107" customFormat="1" ht="20.25">
      <c r="A43" s="191">
        <v>37</v>
      </c>
      <c r="B43" s="125">
        <v>439601</v>
      </c>
      <c r="C43" s="126" t="s">
        <v>186</v>
      </c>
      <c r="D43" s="227">
        <v>11</v>
      </c>
      <c r="E43" s="227">
        <v>12</v>
      </c>
      <c r="F43" s="228">
        <v>8</v>
      </c>
      <c r="G43" s="225">
        <v>6</v>
      </c>
      <c r="H43" s="225">
        <v>7</v>
      </c>
      <c r="I43" s="225">
        <f t="shared" si="1"/>
        <v>44</v>
      </c>
      <c r="J43" s="225">
        <f t="shared" si="2"/>
        <v>6.60</v>
      </c>
      <c r="K43" s="197">
        <v>2</v>
      </c>
      <c r="L43" s="197">
        <v>3</v>
      </c>
      <c r="M43" s="197">
        <v>2</v>
      </c>
      <c r="N43" s="197">
        <v>1</v>
      </c>
      <c r="O43" s="197">
        <v>2</v>
      </c>
      <c r="P43" s="197">
        <f t="shared" si="3"/>
        <v>10</v>
      </c>
      <c r="Q43" s="197">
        <f t="shared" si="4"/>
        <v>0.50</v>
      </c>
      <c r="R43" s="104">
        <f t="shared" si="5"/>
        <v>1.75</v>
      </c>
      <c r="S43" s="104">
        <f t="shared" si="6"/>
        <v>1.9499999999999997</v>
      </c>
      <c r="T43" s="104">
        <f t="shared" si="7"/>
        <v>1.30</v>
      </c>
      <c r="U43" s="104">
        <f t="shared" si="8"/>
        <v>0.95</v>
      </c>
      <c r="V43" s="104">
        <f t="shared" si="9"/>
        <v>1.1500000000000001</v>
      </c>
      <c r="W43" s="26">
        <f t="shared" si="10"/>
        <v>54</v>
      </c>
      <c r="X43" s="194">
        <f t="shared" si="11"/>
        <v>10.80</v>
      </c>
      <c r="Y43" s="114">
        <v>36</v>
      </c>
      <c r="Z43" s="195">
        <f t="shared" si="12"/>
        <v>28.80</v>
      </c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09"/>
    </row>
    <row r="44" spans="1:44" s="107" customFormat="1" ht="20.25">
      <c r="A44" s="191">
        <v>38</v>
      </c>
      <c r="B44" s="125">
        <v>439604</v>
      </c>
      <c r="C44" s="126" t="s">
        <v>187</v>
      </c>
      <c r="D44" s="227">
        <v>12</v>
      </c>
      <c r="E44" s="227">
        <v>11</v>
      </c>
      <c r="F44" s="228">
        <v>12</v>
      </c>
      <c r="G44" s="225">
        <v>13</v>
      </c>
      <c r="H44" s="225">
        <v>14</v>
      </c>
      <c r="I44" s="225">
        <f t="shared" si="1"/>
        <v>62</v>
      </c>
      <c r="J44" s="225">
        <f t="shared" si="2"/>
        <v>9.2999999999999989</v>
      </c>
      <c r="K44" s="197">
        <v>3</v>
      </c>
      <c r="L44" s="197">
        <v>4</v>
      </c>
      <c r="M44" s="197">
        <v>3</v>
      </c>
      <c r="N44" s="197">
        <v>4</v>
      </c>
      <c r="O44" s="197">
        <v>3</v>
      </c>
      <c r="P44" s="197">
        <f t="shared" si="3"/>
        <v>17</v>
      </c>
      <c r="Q44" s="197">
        <f t="shared" si="4"/>
        <v>0.85000000000000009</v>
      </c>
      <c r="R44" s="104">
        <f t="shared" si="5"/>
        <v>1.9499999999999997</v>
      </c>
      <c r="S44" s="104">
        <f t="shared" si="6"/>
        <v>1.85</v>
      </c>
      <c r="T44" s="104">
        <f t="shared" si="7"/>
        <v>1.9499999999999997</v>
      </c>
      <c r="U44" s="104">
        <f t="shared" si="8"/>
        <v>2.15</v>
      </c>
      <c r="V44" s="104">
        <f t="shared" si="9"/>
        <v>2.25</v>
      </c>
      <c r="W44" s="26">
        <f t="shared" si="10"/>
        <v>79</v>
      </c>
      <c r="X44" s="194">
        <f t="shared" si="11"/>
        <v>15.80</v>
      </c>
      <c r="Y44" s="114">
        <v>55</v>
      </c>
      <c r="Z44" s="195">
        <f t="shared" si="12"/>
        <v>44</v>
      </c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09"/>
    </row>
    <row r="45" spans="1:44" s="107" customFormat="1" ht="20.25">
      <c r="A45" s="191">
        <v>39</v>
      </c>
      <c r="B45" s="125">
        <v>439606</v>
      </c>
      <c r="C45" s="126" t="s">
        <v>188</v>
      </c>
      <c r="D45" s="227">
        <v>3</v>
      </c>
      <c r="E45" s="227">
        <v>8</v>
      </c>
      <c r="F45" s="228">
        <v>9</v>
      </c>
      <c r="G45" s="225">
        <v>7</v>
      </c>
      <c r="H45" s="225">
        <v>8</v>
      </c>
      <c r="I45" s="225">
        <f t="shared" si="1"/>
        <v>35</v>
      </c>
      <c r="J45" s="225">
        <f t="shared" si="2"/>
        <v>5.25</v>
      </c>
      <c r="K45" s="197">
        <v>1</v>
      </c>
      <c r="L45" s="197">
        <v>1.50</v>
      </c>
      <c r="M45" s="197">
        <v>2</v>
      </c>
      <c r="N45" s="197">
        <v>2.50</v>
      </c>
      <c r="O45" s="197">
        <v>2</v>
      </c>
      <c r="P45" s="197">
        <f t="shared" si="3"/>
        <v>9</v>
      </c>
      <c r="Q45" s="197">
        <f t="shared" si="4"/>
        <v>0.45</v>
      </c>
      <c r="R45" s="104">
        <f t="shared" si="5"/>
        <v>0.49999999999999994</v>
      </c>
      <c r="S45" s="104">
        <f t="shared" si="6"/>
        <v>1.2749999999999999</v>
      </c>
      <c r="T45" s="104">
        <f t="shared" si="7"/>
        <v>1.45</v>
      </c>
      <c r="U45" s="104">
        <f t="shared" si="8"/>
        <v>1.175</v>
      </c>
      <c r="V45" s="104">
        <f t="shared" si="9"/>
        <v>1.30</v>
      </c>
      <c r="W45" s="26">
        <f t="shared" si="10"/>
        <v>44</v>
      </c>
      <c r="X45" s="194">
        <f t="shared" si="11"/>
        <v>8.8000000000000007</v>
      </c>
      <c r="Y45" s="114">
        <v>42</v>
      </c>
      <c r="Z45" s="195">
        <f t="shared" si="12"/>
        <v>33.60</v>
      </c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09"/>
    </row>
    <row r="46" spans="1:44" s="107" customFormat="1" ht="20.25">
      <c r="A46" s="191">
        <v>40</v>
      </c>
      <c r="B46" s="125">
        <v>439609</v>
      </c>
      <c r="C46" s="126" t="s">
        <v>189</v>
      </c>
      <c r="D46" s="227">
        <v>10</v>
      </c>
      <c r="E46" s="227">
        <v>8</v>
      </c>
      <c r="F46" s="228">
        <v>12</v>
      </c>
      <c r="G46" s="225">
        <v>9</v>
      </c>
      <c r="H46" s="225">
        <v>8</v>
      </c>
      <c r="I46" s="225">
        <f t="shared" si="1"/>
        <v>47</v>
      </c>
      <c r="J46" s="225">
        <f t="shared" si="2"/>
        <v>7.05</v>
      </c>
      <c r="K46" s="197">
        <v>2.50</v>
      </c>
      <c r="L46" s="197">
        <v>2</v>
      </c>
      <c r="M46" s="197">
        <v>3</v>
      </c>
      <c r="N46" s="197">
        <v>2</v>
      </c>
      <c r="O46" s="197">
        <v>1</v>
      </c>
      <c r="P46" s="197">
        <f t="shared" si="3"/>
        <v>10.50</v>
      </c>
      <c r="Q46" s="197">
        <f t="shared" si="4"/>
        <v>0.525</v>
      </c>
      <c r="R46" s="104">
        <f t="shared" si="5"/>
        <v>1.625</v>
      </c>
      <c r="S46" s="104">
        <f t="shared" si="6"/>
        <v>1.30</v>
      </c>
      <c r="T46" s="104">
        <f t="shared" si="7"/>
        <v>1.9499999999999997</v>
      </c>
      <c r="U46" s="104">
        <f t="shared" si="8"/>
        <v>1.45</v>
      </c>
      <c r="V46" s="104">
        <f t="shared" si="9"/>
        <v>1.25</v>
      </c>
      <c r="W46" s="26">
        <f t="shared" si="10"/>
        <v>57.50</v>
      </c>
      <c r="X46" s="194">
        <f t="shared" si="11"/>
        <v>11.50</v>
      </c>
      <c r="Y46" s="114">
        <v>55</v>
      </c>
      <c r="Z46" s="195">
        <f t="shared" si="12"/>
        <v>44</v>
      </c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09"/>
    </row>
    <row r="47" spans="1:44" s="107" customFormat="1" ht="20.25">
      <c r="A47" s="191">
        <v>41</v>
      </c>
      <c r="B47" s="125">
        <v>439610</v>
      </c>
      <c r="C47" s="126" t="s">
        <v>190</v>
      </c>
      <c r="D47" s="227">
        <v>9</v>
      </c>
      <c r="E47" s="227">
        <v>8</v>
      </c>
      <c r="F47" s="228">
        <v>7</v>
      </c>
      <c r="G47" s="225">
        <v>9</v>
      </c>
      <c r="H47" s="225">
        <v>5</v>
      </c>
      <c r="I47" s="225">
        <f t="shared" si="1"/>
        <v>38</v>
      </c>
      <c r="J47" s="225">
        <f t="shared" si="2"/>
        <v>5.70</v>
      </c>
      <c r="K47" s="197">
        <v>1</v>
      </c>
      <c r="L47" s="197">
        <v>1.50</v>
      </c>
      <c r="M47" s="197">
        <v>2</v>
      </c>
      <c r="N47" s="197">
        <v>2.50</v>
      </c>
      <c r="O47" s="197">
        <v>2</v>
      </c>
      <c r="P47" s="197">
        <f t="shared" si="3"/>
        <v>9</v>
      </c>
      <c r="Q47" s="197">
        <f t="shared" si="4"/>
        <v>0.45</v>
      </c>
      <c r="R47" s="104">
        <f t="shared" si="5"/>
        <v>1.40</v>
      </c>
      <c r="S47" s="104">
        <f t="shared" si="6"/>
        <v>1.2749999999999999</v>
      </c>
      <c r="T47" s="104">
        <f t="shared" si="7"/>
        <v>1.1500000000000001</v>
      </c>
      <c r="U47" s="104">
        <f t="shared" si="8"/>
        <v>1.475</v>
      </c>
      <c r="V47" s="104">
        <f t="shared" si="9"/>
        <v>0.85</v>
      </c>
      <c r="W47" s="26">
        <f t="shared" si="10"/>
        <v>47</v>
      </c>
      <c r="X47" s="194">
        <f t="shared" si="11"/>
        <v>9.40</v>
      </c>
      <c r="Y47" s="114">
        <v>58</v>
      </c>
      <c r="Z47" s="195">
        <f t="shared" si="12"/>
        <v>46.400000000000006</v>
      </c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09"/>
    </row>
    <row r="48" spans="1:44" s="107" customFormat="1" ht="20.25">
      <c r="A48" s="191">
        <v>42</v>
      </c>
      <c r="B48" s="125">
        <v>439614</v>
      </c>
      <c r="C48" s="126" t="s">
        <v>191</v>
      </c>
      <c r="D48" s="227">
        <v>9</v>
      </c>
      <c r="E48" s="227">
        <v>5</v>
      </c>
      <c r="F48" s="228">
        <v>6</v>
      </c>
      <c r="G48" s="225">
        <v>7</v>
      </c>
      <c r="H48" s="225">
        <v>9</v>
      </c>
      <c r="I48" s="225">
        <f t="shared" si="1"/>
        <v>36</v>
      </c>
      <c r="J48" s="225">
        <f t="shared" si="2"/>
        <v>5.40</v>
      </c>
      <c r="K48" s="197">
        <v>1.50</v>
      </c>
      <c r="L48" s="197">
        <v>1</v>
      </c>
      <c r="M48" s="197">
        <v>2</v>
      </c>
      <c r="N48" s="197">
        <v>1</v>
      </c>
      <c r="O48" s="197">
        <v>2</v>
      </c>
      <c r="P48" s="197">
        <f t="shared" si="3"/>
        <v>7.50</v>
      </c>
      <c r="Q48" s="197">
        <f t="shared" si="4"/>
        <v>0.375</v>
      </c>
      <c r="R48" s="104">
        <f t="shared" si="5"/>
        <v>1.4249999999999998</v>
      </c>
      <c r="S48" s="104">
        <f t="shared" si="6"/>
        <v>0.80</v>
      </c>
      <c r="T48" s="104">
        <f t="shared" si="7"/>
        <v>0.99999999999999989</v>
      </c>
      <c r="U48" s="104">
        <f t="shared" si="8"/>
        <v>1.1000000000000001</v>
      </c>
      <c r="V48" s="104">
        <f t="shared" si="9"/>
        <v>1.45</v>
      </c>
      <c r="W48" s="26">
        <f t="shared" si="10"/>
        <v>43.50</v>
      </c>
      <c r="X48" s="194">
        <f t="shared" si="11"/>
        <v>8.7000000000000011</v>
      </c>
      <c r="Y48" s="114" t="s">
        <v>147</v>
      </c>
      <c r="Z48" s="195" t="e">
        <f t="shared" si="12"/>
        <v>#VALUE!</v>
      </c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09"/>
    </row>
    <row r="49" spans="1:44" s="107" customFormat="1" ht="20.25">
      <c r="A49" s="191">
        <v>43</v>
      </c>
      <c r="B49" s="125">
        <v>439617</v>
      </c>
      <c r="C49" s="126" t="s">
        <v>192</v>
      </c>
      <c r="D49" s="227">
        <v>9</v>
      </c>
      <c r="E49" s="227">
        <v>13</v>
      </c>
      <c r="F49" s="228">
        <v>12</v>
      </c>
      <c r="G49" s="225">
        <v>13</v>
      </c>
      <c r="H49" s="225">
        <v>11</v>
      </c>
      <c r="I49" s="225">
        <f t="shared" si="1"/>
        <v>58</v>
      </c>
      <c r="J49" s="225">
        <f t="shared" si="2"/>
        <v>8.6999999999999993</v>
      </c>
      <c r="K49" s="197">
        <v>2</v>
      </c>
      <c r="L49" s="197">
        <v>3</v>
      </c>
      <c r="M49" s="197">
        <v>4</v>
      </c>
      <c r="N49" s="197">
        <v>3</v>
      </c>
      <c r="O49" s="197">
        <v>2</v>
      </c>
      <c r="P49" s="197">
        <f t="shared" si="3"/>
        <v>14</v>
      </c>
      <c r="Q49" s="197">
        <f t="shared" si="4"/>
        <v>0.70</v>
      </c>
      <c r="R49" s="104">
        <f t="shared" si="5"/>
        <v>1.45</v>
      </c>
      <c r="S49" s="104">
        <f t="shared" si="6"/>
        <v>2.10</v>
      </c>
      <c r="T49" s="104">
        <f t="shared" si="7"/>
        <v>1.9999999999999998</v>
      </c>
      <c r="U49" s="104">
        <f t="shared" si="8"/>
        <v>2.10</v>
      </c>
      <c r="V49" s="104">
        <f t="shared" si="9"/>
        <v>1.75</v>
      </c>
      <c r="W49" s="26">
        <f t="shared" si="10"/>
        <v>72</v>
      </c>
      <c r="X49" s="194">
        <f t="shared" si="11"/>
        <v>14.40</v>
      </c>
      <c r="Y49" s="114">
        <v>40</v>
      </c>
      <c r="Z49" s="195">
        <f t="shared" si="12"/>
        <v>32</v>
      </c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09"/>
    </row>
    <row r="50" spans="1:44" s="107" customFormat="1" ht="20.25">
      <c r="A50" s="191">
        <v>44</v>
      </c>
      <c r="B50" s="125">
        <v>439619</v>
      </c>
      <c r="C50" s="126" t="s">
        <v>193</v>
      </c>
      <c r="D50" s="227">
        <v>13</v>
      </c>
      <c r="E50" s="227">
        <v>12</v>
      </c>
      <c r="F50" s="228">
        <v>10</v>
      </c>
      <c r="G50" s="225">
        <v>11</v>
      </c>
      <c r="H50" s="225">
        <v>15</v>
      </c>
      <c r="I50" s="225">
        <f t="shared" si="1"/>
        <v>61</v>
      </c>
      <c r="J50" s="225">
        <f t="shared" si="2"/>
        <v>9.15</v>
      </c>
      <c r="K50" s="197">
        <v>3</v>
      </c>
      <c r="L50" s="197">
        <v>4</v>
      </c>
      <c r="M50" s="197">
        <v>3</v>
      </c>
      <c r="N50" s="197">
        <v>4.50</v>
      </c>
      <c r="O50" s="197">
        <v>4</v>
      </c>
      <c r="P50" s="197">
        <f t="shared" si="3"/>
        <v>18.50</v>
      </c>
      <c r="Q50" s="197">
        <f t="shared" si="4"/>
        <v>0.925</v>
      </c>
      <c r="R50" s="104">
        <f t="shared" si="5"/>
        <v>2.10</v>
      </c>
      <c r="S50" s="104">
        <f t="shared" si="6"/>
        <v>1.9999999999999998</v>
      </c>
      <c r="T50" s="104">
        <f t="shared" si="7"/>
        <v>1.65</v>
      </c>
      <c r="U50" s="104">
        <f t="shared" si="8"/>
        <v>1.875</v>
      </c>
      <c r="V50" s="104">
        <f t="shared" si="9"/>
        <v>2.4500000000000002</v>
      </c>
      <c r="W50" s="26">
        <f t="shared" si="10"/>
        <v>79.50</v>
      </c>
      <c r="X50" s="194">
        <f t="shared" si="11"/>
        <v>15.90</v>
      </c>
      <c r="Y50" s="114">
        <v>41</v>
      </c>
      <c r="Z50" s="195">
        <f t="shared" si="12"/>
        <v>32.800000000000004</v>
      </c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09"/>
    </row>
    <row r="51" spans="1:44" s="107" customFormat="1" ht="20.25">
      <c r="A51" s="191">
        <v>45</v>
      </c>
      <c r="B51" s="125">
        <v>439622</v>
      </c>
      <c r="C51" s="126" t="s">
        <v>194</v>
      </c>
      <c r="D51" s="227">
        <v>11</v>
      </c>
      <c r="E51" s="227">
        <v>9</v>
      </c>
      <c r="F51" s="228">
        <v>8</v>
      </c>
      <c r="G51" s="225">
        <v>7</v>
      </c>
      <c r="H51" s="225">
        <v>12</v>
      </c>
      <c r="I51" s="225">
        <f t="shared" si="1"/>
        <v>47</v>
      </c>
      <c r="J51" s="225">
        <f t="shared" si="2"/>
        <v>7.05</v>
      </c>
      <c r="K51" s="197">
        <v>2</v>
      </c>
      <c r="L51" s="197">
        <v>2.50</v>
      </c>
      <c r="M51" s="197">
        <v>2</v>
      </c>
      <c r="N51" s="197">
        <v>3</v>
      </c>
      <c r="O51" s="197">
        <v>4</v>
      </c>
      <c r="P51" s="197">
        <f t="shared" si="3"/>
        <v>13.50</v>
      </c>
      <c r="Q51" s="197">
        <f t="shared" si="4"/>
        <v>0.675</v>
      </c>
      <c r="R51" s="104">
        <f t="shared" si="5"/>
        <v>1.75</v>
      </c>
      <c r="S51" s="104">
        <f t="shared" si="6"/>
        <v>1.475</v>
      </c>
      <c r="T51" s="104">
        <f t="shared" si="7"/>
        <v>1.30</v>
      </c>
      <c r="U51" s="104">
        <f t="shared" si="8"/>
        <v>1.2000000000000002</v>
      </c>
      <c r="V51" s="104">
        <f t="shared" si="9"/>
        <v>1.9999999999999998</v>
      </c>
      <c r="W51" s="26">
        <f t="shared" si="10"/>
        <v>60.50</v>
      </c>
      <c r="X51" s="194">
        <f t="shared" si="11"/>
        <v>12.10</v>
      </c>
      <c r="Y51" s="114">
        <v>45</v>
      </c>
      <c r="Z51" s="195">
        <f t="shared" si="12"/>
        <v>36</v>
      </c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09"/>
    </row>
    <row r="52" spans="1:44" s="107" customFormat="1" ht="20.25">
      <c r="A52" s="191">
        <v>46</v>
      </c>
      <c r="B52" s="125">
        <v>439624</v>
      </c>
      <c r="C52" s="126" t="s">
        <v>195</v>
      </c>
      <c r="D52" s="227">
        <v>11</v>
      </c>
      <c r="E52" s="227">
        <v>13</v>
      </c>
      <c r="F52" s="228">
        <v>12</v>
      </c>
      <c r="G52" s="225">
        <v>14</v>
      </c>
      <c r="H52" s="225">
        <v>10</v>
      </c>
      <c r="I52" s="225">
        <f t="shared" si="1"/>
        <v>60</v>
      </c>
      <c r="J52" s="225">
        <f t="shared" si="2"/>
        <v>9</v>
      </c>
      <c r="K52" s="197">
        <v>3</v>
      </c>
      <c r="L52" s="197">
        <v>4</v>
      </c>
      <c r="M52" s="197">
        <v>3</v>
      </c>
      <c r="N52" s="197">
        <v>4</v>
      </c>
      <c r="O52" s="197">
        <v>3</v>
      </c>
      <c r="P52" s="197">
        <f t="shared" si="3"/>
        <v>17</v>
      </c>
      <c r="Q52" s="197">
        <f t="shared" si="4"/>
        <v>0.85000000000000009</v>
      </c>
      <c r="R52" s="104">
        <f t="shared" si="5"/>
        <v>1.7999999999999998</v>
      </c>
      <c r="S52" s="104">
        <f t="shared" si="6"/>
        <v>2.15</v>
      </c>
      <c r="T52" s="104">
        <f t="shared" si="7"/>
        <v>1.9499999999999997</v>
      </c>
      <c r="U52" s="104">
        <f t="shared" si="8"/>
        <v>2.3000000000000003</v>
      </c>
      <c r="V52" s="104">
        <f t="shared" si="9"/>
        <v>1.65</v>
      </c>
      <c r="W52" s="26">
        <f t="shared" si="10"/>
        <v>77</v>
      </c>
      <c r="X52" s="194">
        <f t="shared" si="11"/>
        <v>15.40</v>
      </c>
      <c r="Y52" s="114">
        <v>70</v>
      </c>
      <c r="Z52" s="195">
        <f t="shared" si="12"/>
        <v>56</v>
      </c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09"/>
    </row>
    <row r="53" spans="1:44" s="107" customFormat="1" ht="20.25">
      <c r="A53" s="191">
        <v>47</v>
      </c>
      <c r="B53" s="125">
        <v>439627</v>
      </c>
      <c r="C53" s="126" t="s">
        <v>196</v>
      </c>
      <c r="D53" s="227">
        <v>11</v>
      </c>
      <c r="E53" s="227">
        <v>12</v>
      </c>
      <c r="F53" s="228">
        <v>13</v>
      </c>
      <c r="G53" s="225">
        <v>12</v>
      </c>
      <c r="H53" s="225">
        <v>14</v>
      </c>
      <c r="I53" s="225">
        <f t="shared" si="1"/>
        <v>62</v>
      </c>
      <c r="J53" s="225">
        <f t="shared" si="2"/>
        <v>9.2999999999999989</v>
      </c>
      <c r="K53" s="197">
        <v>4</v>
      </c>
      <c r="L53" s="197">
        <v>3</v>
      </c>
      <c r="M53" s="197">
        <v>4</v>
      </c>
      <c r="N53" s="197">
        <v>5</v>
      </c>
      <c r="O53" s="197">
        <v>4</v>
      </c>
      <c r="P53" s="197">
        <f t="shared" si="3"/>
        <v>20</v>
      </c>
      <c r="Q53" s="197">
        <f t="shared" si="4"/>
        <v>1</v>
      </c>
      <c r="R53" s="104">
        <f t="shared" si="5"/>
        <v>1.85</v>
      </c>
      <c r="S53" s="104">
        <f t="shared" si="6"/>
        <v>1.9499999999999997</v>
      </c>
      <c r="T53" s="104">
        <f t="shared" si="7"/>
        <v>2.15</v>
      </c>
      <c r="U53" s="104">
        <f t="shared" si="8"/>
        <v>2.0499999999999998</v>
      </c>
      <c r="V53" s="104">
        <f t="shared" si="9"/>
        <v>2.3000000000000003</v>
      </c>
      <c r="W53" s="26">
        <f t="shared" si="10"/>
        <v>82</v>
      </c>
      <c r="X53" s="194">
        <f t="shared" si="11"/>
        <v>16.400000000000002</v>
      </c>
      <c r="Y53" s="114">
        <v>60</v>
      </c>
      <c r="Z53" s="195">
        <f t="shared" si="12"/>
        <v>48</v>
      </c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09"/>
    </row>
    <row r="54" spans="1:44" s="107" customFormat="1" ht="20.25">
      <c r="A54" s="191">
        <v>48</v>
      </c>
      <c r="B54" s="125">
        <v>439629</v>
      </c>
      <c r="C54" s="126" t="s">
        <v>197</v>
      </c>
      <c r="D54" s="227">
        <v>4</v>
      </c>
      <c r="E54" s="227">
        <v>5</v>
      </c>
      <c r="F54" s="228">
        <v>6</v>
      </c>
      <c r="G54" s="225">
        <v>5</v>
      </c>
      <c r="H54" s="225">
        <v>7</v>
      </c>
      <c r="I54" s="225">
        <f t="shared" si="1"/>
        <v>27</v>
      </c>
      <c r="J54" s="225">
        <f t="shared" si="2"/>
        <v>4.05</v>
      </c>
      <c r="K54" s="197">
        <v>1</v>
      </c>
      <c r="L54" s="197">
        <v>1.50</v>
      </c>
      <c r="M54" s="197">
        <v>2</v>
      </c>
      <c r="N54" s="197">
        <v>3</v>
      </c>
      <c r="O54" s="197">
        <v>2</v>
      </c>
      <c r="P54" s="197">
        <f t="shared" si="3"/>
        <v>9.50</v>
      </c>
      <c r="Q54" s="197">
        <f t="shared" si="4"/>
        <v>0.475</v>
      </c>
      <c r="R54" s="104">
        <f t="shared" si="5"/>
        <v>0.65</v>
      </c>
      <c r="S54" s="104">
        <f t="shared" si="6"/>
        <v>0.825</v>
      </c>
      <c r="T54" s="104">
        <f t="shared" si="7"/>
        <v>0.99999999999999989</v>
      </c>
      <c r="U54" s="104">
        <f t="shared" si="8"/>
        <v>0.90</v>
      </c>
      <c r="V54" s="104">
        <f t="shared" si="9"/>
        <v>1.1500000000000001</v>
      </c>
      <c r="W54" s="26">
        <f t="shared" si="10"/>
        <v>36.50</v>
      </c>
      <c r="X54" s="194">
        <f t="shared" si="11"/>
        <v>7.3000000000000007</v>
      </c>
      <c r="Y54" s="114" t="s">
        <v>147</v>
      </c>
      <c r="Z54" s="195" t="e">
        <f t="shared" si="12"/>
        <v>#VALUE!</v>
      </c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09"/>
    </row>
    <row r="55" spans="1:44" s="107" customFormat="1" ht="20.25">
      <c r="A55" s="191">
        <v>49</v>
      </c>
      <c r="B55" s="125">
        <v>439641</v>
      </c>
      <c r="C55" s="126" t="s">
        <v>118</v>
      </c>
      <c r="D55" s="227">
        <v>11</v>
      </c>
      <c r="E55" s="227">
        <v>12</v>
      </c>
      <c r="F55" s="228">
        <v>6</v>
      </c>
      <c r="G55" s="225">
        <v>11</v>
      </c>
      <c r="H55" s="225">
        <v>12</v>
      </c>
      <c r="I55" s="225">
        <f t="shared" si="1"/>
        <v>52</v>
      </c>
      <c r="J55" s="225">
        <f t="shared" si="2"/>
        <v>7.80</v>
      </c>
      <c r="K55" s="197">
        <v>2</v>
      </c>
      <c r="L55" s="197">
        <v>2.50</v>
      </c>
      <c r="M55" s="197">
        <v>3</v>
      </c>
      <c r="N55" s="197">
        <v>2</v>
      </c>
      <c r="O55" s="197">
        <v>4</v>
      </c>
      <c r="P55" s="197">
        <f t="shared" si="3"/>
        <v>13.50</v>
      </c>
      <c r="Q55" s="197">
        <f t="shared" si="4"/>
        <v>0.675</v>
      </c>
      <c r="R55" s="104">
        <f t="shared" si="5"/>
        <v>1.75</v>
      </c>
      <c r="S55" s="104">
        <f t="shared" si="6"/>
        <v>1.9249999999999998</v>
      </c>
      <c r="T55" s="104">
        <f t="shared" si="7"/>
        <v>1.0499999999999998</v>
      </c>
      <c r="U55" s="104">
        <f t="shared" si="8"/>
        <v>1.75</v>
      </c>
      <c r="V55" s="104">
        <f t="shared" si="9"/>
        <v>1.9999999999999998</v>
      </c>
      <c r="W55" s="26">
        <f t="shared" si="10"/>
        <v>65.50</v>
      </c>
      <c r="X55" s="194">
        <f t="shared" si="11"/>
        <v>13.10</v>
      </c>
      <c r="Y55" s="114">
        <v>63</v>
      </c>
      <c r="Z55" s="195">
        <f t="shared" si="12"/>
        <v>50.400000000000006</v>
      </c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09"/>
    </row>
    <row r="56" spans="1:44" s="107" customFormat="1" ht="20.25">
      <c r="A56" s="191">
        <v>50</v>
      </c>
      <c r="B56" s="125">
        <v>439651</v>
      </c>
      <c r="C56" s="126" t="s">
        <v>198</v>
      </c>
      <c r="D56" s="227">
        <v>8</v>
      </c>
      <c r="E56" s="227">
        <v>9</v>
      </c>
      <c r="F56" s="228">
        <v>7</v>
      </c>
      <c r="G56" s="225">
        <v>8</v>
      </c>
      <c r="H56" s="225">
        <v>6</v>
      </c>
      <c r="I56" s="225">
        <f t="shared" si="1"/>
        <v>38</v>
      </c>
      <c r="J56" s="225">
        <f t="shared" si="2"/>
        <v>5.70</v>
      </c>
      <c r="K56" s="197">
        <v>2</v>
      </c>
      <c r="L56" s="197">
        <v>1</v>
      </c>
      <c r="M56" s="197">
        <v>2</v>
      </c>
      <c r="N56" s="197">
        <v>2</v>
      </c>
      <c r="O56" s="197">
        <v>3</v>
      </c>
      <c r="P56" s="197">
        <f t="shared" si="3"/>
        <v>10</v>
      </c>
      <c r="Q56" s="197">
        <f t="shared" si="4"/>
        <v>0.50</v>
      </c>
      <c r="R56" s="104">
        <f t="shared" si="5"/>
        <v>1.30</v>
      </c>
      <c r="S56" s="104">
        <f t="shared" si="6"/>
        <v>1.40</v>
      </c>
      <c r="T56" s="104">
        <f t="shared" si="7"/>
        <v>1.1500000000000001</v>
      </c>
      <c r="U56" s="104">
        <f t="shared" si="8"/>
        <v>1.30</v>
      </c>
      <c r="V56" s="104">
        <f t="shared" si="9"/>
        <v>1.0499999999999998</v>
      </c>
      <c r="W56" s="26">
        <f t="shared" si="10"/>
        <v>48</v>
      </c>
      <c r="X56" s="194">
        <f t="shared" si="11"/>
        <v>9.6000000000000014</v>
      </c>
      <c r="Y56" s="114" t="s">
        <v>147</v>
      </c>
      <c r="Z56" s="195" t="e">
        <f t="shared" si="12"/>
        <v>#VALUE!</v>
      </c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09"/>
    </row>
    <row r="57" spans="1:44" s="107" customFormat="1" ht="20.25">
      <c r="A57" s="191">
        <v>51</v>
      </c>
      <c r="B57" s="125">
        <v>439654</v>
      </c>
      <c r="C57" s="126" t="s">
        <v>199</v>
      </c>
      <c r="D57" s="227">
        <v>7</v>
      </c>
      <c r="E57" s="227">
        <v>8</v>
      </c>
      <c r="F57" s="228">
        <v>9</v>
      </c>
      <c r="G57" s="225">
        <v>8</v>
      </c>
      <c r="H57" s="225">
        <v>9</v>
      </c>
      <c r="I57" s="225">
        <f t="shared" si="1"/>
        <v>41</v>
      </c>
      <c r="J57" s="225">
        <f t="shared" si="2"/>
        <v>6.15</v>
      </c>
      <c r="K57" s="197">
        <v>2</v>
      </c>
      <c r="L57" s="197">
        <v>2.50</v>
      </c>
      <c r="M57" s="197">
        <v>2</v>
      </c>
      <c r="N57" s="197">
        <v>1</v>
      </c>
      <c r="O57" s="197">
        <v>2</v>
      </c>
      <c r="P57" s="197">
        <f t="shared" si="3"/>
        <v>9.50</v>
      </c>
      <c r="Q57" s="197">
        <f t="shared" si="4"/>
        <v>0.475</v>
      </c>
      <c r="R57" s="104">
        <f t="shared" si="5"/>
        <v>1.1500000000000001</v>
      </c>
      <c r="S57" s="104">
        <f t="shared" si="6"/>
        <v>1.325</v>
      </c>
      <c r="T57" s="104">
        <f t="shared" si="7"/>
        <v>1.45</v>
      </c>
      <c r="U57" s="104">
        <f t="shared" si="8"/>
        <v>1.25</v>
      </c>
      <c r="V57" s="104">
        <f t="shared" si="9"/>
        <v>1.45</v>
      </c>
      <c r="W57" s="26">
        <f t="shared" si="10"/>
        <v>50.50</v>
      </c>
      <c r="X57" s="194">
        <f t="shared" si="11"/>
        <v>10.100000000000001</v>
      </c>
      <c r="Y57" s="114">
        <v>37</v>
      </c>
      <c r="Z57" s="195">
        <f t="shared" si="12"/>
        <v>29.60</v>
      </c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09"/>
    </row>
    <row r="58" spans="1:44" s="107" customFormat="1" ht="20.25">
      <c r="A58" s="191">
        <v>52</v>
      </c>
      <c r="B58" s="125">
        <v>439655</v>
      </c>
      <c r="C58" s="126" t="s">
        <v>200</v>
      </c>
      <c r="D58" s="227">
        <v>8</v>
      </c>
      <c r="E58" s="227">
        <v>7</v>
      </c>
      <c r="F58" s="228">
        <v>6</v>
      </c>
      <c r="G58" s="225">
        <v>7</v>
      </c>
      <c r="H58" s="225">
        <v>9</v>
      </c>
      <c r="I58" s="225">
        <f t="shared" si="1"/>
        <v>37</v>
      </c>
      <c r="J58" s="225">
        <f t="shared" si="2"/>
        <v>5.55</v>
      </c>
      <c r="K58" s="197">
        <v>2</v>
      </c>
      <c r="L58" s="197">
        <v>3</v>
      </c>
      <c r="M58" s="197">
        <v>4</v>
      </c>
      <c r="N58" s="197">
        <v>1</v>
      </c>
      <c r="O58" s="197">
        <v>2</v>
      </c>
      <c r="P58" s="197">
        <f t="shared" si="3"/>
        <v>12</v>
      </c>
      <c r="Q58" s="197">
        <f t="shared" si="4"/>
        <v>0.60000000000000009</v>
      </c>
      <c r="R58" s="104">
        <f t="shared" si="5"/>
        <v>1.30</v>
      </c>
      <c r="S58" s="104">
        <f t="shared" si="6"/>
        <v>1.2000000000000002</v>
      </c>
      <c r="T58" s="104">
        <f t="shared" si="7"/>
        <v>1.0999999999999999</v>
      </c>
      <c r="U58" s="104">
        <f t="shared" si="8"/>
        <v>1.1000000000000001</v>
      </c>
      <c r="V58" s="104">
        <f t="shared" si="9"/>
        <v>1.45</v>
      </c>
      <c r="W58" s="26">
        <f t="shared" si="10"/>
        <v>49</v>
      </c>
      <c r="X58" s="194">
        <f t="shared" si="11"/>
        <v>9.8000000000000007</v>
      </c>
      <c r="Y58" s="114">
        <v>44</v>
      </c>
      <c r="Z58" s="195">
        <f t="shared" si="12"/>
        <v>35.200000000000003</v>
      </c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09"/>
    </row>
    <row r="59" spans="1:44" s="107" customFormat="1" ht="20.25">
      <c r="A59" s="191">
        <v>53</v>
      </c>
      <c r="B59" s="125">
        <v>439656</v>
      </c>
      <c r="C59" s="126" t="s">
        <v>201</v>
      </c>
      <c r="D59" s="227">
        <v>7</v>
      </c>
      <c r="E59" s="227">
        <v>8</v>
      </c>
      <c r="F59" s="228">
        <v>7</v>
      </c>
      <c r="G59" s="225">
        <v>8</v>
      </c>
      <c r="H59" s="225">
        <v>9</v>
      </c>
      <c r="I59" s="225">
        <f t="shared" si="1"/>
        <v>39</v>
      </c>
      <c r="J59" s="225">
        <f t="shared" si="2"/>
        <v>5.85</v>
      </c>
      <c r="K59" s="197">
        <v>2</v>
      </c>
      <c r="L59" s="197">
        <v>3</v>
      </c>
      <c r="M59" s="197">
        <v>2</v>
      </c>
      <c r="N59" s="197">
        <v>1</v>
      </c>
      <c r="O59" s="197">
        <v>2</v>
      </c>
      <c r="P59" s="197">
        <f t="shared" si="3"/>
        <v>10</v>
      </c>
      <c r="Q59" s="197">
        <f t="shared" si="4"/>
        <v>0.50</v>
      </c>
      <c r="R59" s="104">
        <f t="shared" si="5"/>
        <v>1.1500000000000001</v>
      </c>
      <c r="S59" s="104">
        <f t="shared" si="6"/>
        <v>1.35</v>
      </c>
      <c r="T59" s="104">
        <f t="shared" si="7"/>
        <v>1.1500000000000001</v>
      </c>
      <c r="U59" s="104">
        <f t="shared" si="8"/>
        <v>1.25</v>
      </c>
      <c r="V59" s="104">
        <f t="shared" si="9"/>
        <v>1.45</v>
      </c>
      <c r="W59" s="26">
        <f t="shared" si="10"/>
        <v>49</v>
      </c>
      <c r="X59" s="194">
        <f t="shared" si="11"/>
        <v>9.8000000000000007</v>
      </c>
      <c r="Y59" s="114">
        <v>47</v>
      </c>
      <c r="Z59" s="195">
        <f t="shared" si="12"/>
        <v>37.60</v>
      </c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09"/>
    </row>
    <row r="60" spans="1:44" s="107" customFormat="1" ht="20.25">
      <c r="A60" s="191">
        <v>54</v>
      </c>
      <c r="B60" s="125">
        <v>439661</v>
      </c>
      <c r="C60" s="126" t="s">
        <v>202</v>
      </c>
      <c r="D60" s="227">
        <v>1</v>
      </c>
      <c r="E60" s="227">
        <v>1</v>
      </c>
      <c r="F60" s="228">
        <v>2</v>
      </c>
      <c r="G60" s="225">
        <v>1</v>
      </c>
      <c r="H60" s="225">
        <v>0</v>
      </c>
      <c r="I60" s="225">
        <f t="shared" si="1"/>
        <v>5</v>
      </c>
      <c r="J60" s="225">
        <f t="shared" si="2"/>
        <v>0.75</v>
      </c>
      <c r="K60" s="197">
        <v>2</v>
      </c>
      <c r="L60" s="197">
        <v>2</v>
      </c>
      <c r="M60" s="197">
        <v>1</v>
      </c>
      <c r="N60" s="197">
        <v>1</v>
      </c>
      <c r="O60" s="197">
        <v>1</v>
      </c>
      <c r="P60" s="197">
        <f t="shared" si="3"/>
        <v>7</v>
      </c>
      <c r="Q60" s="197">
        <f t="shared" si="4"/>
        <v>0.35</v>
      </c>
      <c r="R60" s="104">
        <f t="shared" si="5"/>
        <v>0.25</v>
      </c>
      <c r="S60" s="104">
        <f t="shared" si="6"/>
        <v>0.25</v>
      </c>
      <c r="T60" s="104">
        <f t="shared" si="7"/>
        <v>0.35</v>
      </c>
      <c r="U60" s="104">
        <f t="shared" si="8"/>
        <v>0.20</v>
      </c>
      <c r="V60" s="104">
        <f t="shared" si="9"/>
        <v>0.05</v>
      </c>
      <c r="W60" s="26">
        <f t="shared" si="10"/>
        <v>12</v>
      </c>
      <c r="X60" s="194">
        <f t="shared" si="11"/>
        <v>2.4000000000000004</v>
      </c>
      <c r="Y60" s="114">
        <v>2</v>
      </c>
      <c r="Z60" s="195">
        <f t="shared" si="12"/>
        <v>1.60</v>
      </c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09"/>
    </row>
    <row r="61" spans="1:44" s="107" customFormat="1" ht="20.25">
      <c r="A61" s="191">
        <v>55</v>
      </c>
      <c r="B61" s="125">
        <v>439662</v>
      </c>
      <c r="C61" s="126" t="s">
        <v>203</v>
      </c>
      <c r="D61" s="227">
        <v>4</v>
      </c>
      <c r="E61" s="227">
        <v>6</v>
      </c>
      <c r="F61" s="228">
        <v>4</v>
      </c>
      <c r="G61" s="225">
        <v>7</v>
      </c>
      <c r="H61" s="225">
        <v>8</v>
      </c>
      <c r="I61" s="225">
        <f t="shared" si="1"/>
        <v>29</v>
      </c>
      <c r="J61" s="225">
        <f t="shared" si="2"/>
        <v>4.3499999999999996</v>
      </c>
      <c r="K61" s="197">
        <v>2</v>
      </c>
      <c r="L61" s="197">
        <v>1</v>
      </c>
      <c r="M61" s="197">
        <v>2</v>
      </c>
      <c r="N61" s="197">
        <v>1</v>
      </c>
      <c r="O61" s="197">
        <v>2</v>
      </c>
      <c r="P61" s="197">
        <f t="shared" si="3"/>
        <v>8</v>
      </c>
      <c r="Q61" s="197">
        <f t="shared" si="4"/>
        <v>0.40</v>
      </c>
      <c r="R61" s="104">
        <f t="shared" si="5"/>
        <v>0.70</v>
      </c>
      <c r="S61" s="104">
        <f t="shared" si="6"/>
        <v>0.95</v>
      </c>
      <c r="T61" s="104">
        <f t="shared" si="7"/>
        <v>0.70</v>
      </c>
      <c r="U61" s="104">
        <f t="shared" si="8"/>
        <v>1.1000000000000001</v>
      </c>
      <c r="V61" s="104">
        <f t="shared" si="9"/>
        <v>1.30</v>
      </c>
      <c r="W61" s="26">
        <f t="shared" si="10"/>
        <v>37</v>
      </c>
      <c r="X61" s="194">
        <f t="shared" si="11"/>
        <v>7.40</v>
      </c>
      <c r="Y61" s="114">
        <v>28</v>
      </c>
      <c r="Z61" s="195">
        <f t="shared" si="12"/>
        <v>22.40</v>
      </c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09"/>
    </row>
    <row r="62" spans="1:44" s="107" customFormat="1" ht="20.25">
      <c r="A62" s="191">
        <v>56</v>
      </c>
      <c r="B62" s="125">
        <v>439671</v>
      </c>
      <c r="C62" s="126" t="s">
        <v>204</v>
      </c>
      <c r="D62" s="227">
        <v>4</v>
      </c>
      <c r="E62" s="227">
        <v>3</v>
      </c>
      <c r="F62" s="228">
        <v>4</v>
      </c>
      <c r="G62" s="225">
        <v>5</v>
      </c>
      <c r="H62" s="225">
        <v>3</v>
      </c>
      <c r="I62" s="225">
        <f t="shared" si="1"/>
        <v>19</v>
      </c>
      <c r="J62" s="225">
        <f t="shared" si="2"/>
        <v>2.85</v>
      </c>
      <c r="K62" s="197">
        <v>1</v>
      </c>
      <c r="L62" s="197">
        <v>2</v>
      </c>
      <c r="M62" s="197">
        <v>1</v>
      </c>
      <c r="N62" s="197">
        <v>2</v>
      </c>
      <c r="O62" s="197">
        <v>3</v>
      </c>
      <c r="P62" s="197">
        <f t="shared" si="3"/>
        <v>9</v>
      </c>
      <c r="Q62" s="197">
        <f t="shared" si="4"/>
        <v>0.45</v>
      </c>
      <c r="R62" s="104">
        <f t="shared" si="5"/>
        <v>0.65</v>
      </c>
      <c r="S62" s="104">
        <f t="shared" si="6"/>
        <v>0.54999999999999993</v>
      </c>
      <c r="T62" s="104">
        <f t="shared" si="7"/>
        <v>0.65</v>
      </c>
      <c r="U62" s="104">
        <f t="shared" si="8"/>
        <v>0.85</v>
      </c>
      <c r="V62" s="104">
        <f t="shared" si="9"/>
        <v>0.60</v>
      </c>
      <c r="W62" s="26">
        <f t="shared" si="10"/>
        <v>28</v>
      </c>
      <c r="X62" s="194">
        <f t="shared" si="11"/>
        <v>5.60</v>
      </c>
      <c r="Y62" s="114">
        <v>51</v>
      </c>
      <c r="Z62" s="195">
        <f t="shared" si="12"/>
        <v>40.800000000000004</v>
      </c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09"/>
    </row>
    <row r="63" spans="1:44" s="107" customFormat="1" ht="20.25">
      <c r="A63" s="191">
        <v>57</v>
      </c>
      <c r="B63" s="125">
        <v>439673</v>
      </c>
      <c r="C63" s="126" t="s">
        <v>205</v>
      </c>
      <c r="D63" s="227">
        <v>11</v>
      </c>
      <c r="E63" s="227">
        <v>13</v>
      </c>
      <c r="F63" s="228">
        <v>10</v>
      </c>
      <c r="G63" s="225">
        <v>7</v>
      </c>
      <c r="H63" s="225">
        <v>9</v>
      </c>
      <c r="I63" s="225">
        <f t="shared" si="1"/>
        <v>50</v>
      </c>
      <c r="J63" s="225">
        <f t="shared" si="2"/>
        <v>7.50</v>
      </c>
      <c r="K63" s="197">
        <v>1</v>
      </c>
      <c r="L63" s="197">
        <v>2</v>
      </c>
      <c r="M63" s="197">
        <v>2</v>
      </c>
      <c r="N63" s="197">
        <v>3</v>
      </c>
      <c r="O63" s="197">
        <v>1</v>
      </c>
      <c r="P63" s="197">
        <f t="shared" si="3"/>
        <v>9</v>
      </c>
      <c r="Q63" s="197">
        <f t="shared" si="4"/>
        <v>0.45</v>
      </c>
      <c r="R63" s="104">
        <f t="shared" si="5"/>
        <v>1.70</v>
      </c>
      <c r="S63" s="104">
        <f t="shared" si="6"/>
        <v>2.0499999999999998</v>
      </c>
      <c r="T63" s="104">
        <f t="shared" si="7"/>
        <v>1.60</v>
      </c>
      <c r="U63" s="104">
        <f t="shared" si="8"/>
        <v>1.2000000000000002</v>
      </c>
      <c r="V63" s="104">
        <f t="shared" si="9"/>
        <v>1.40</v>
      </c>
      <c r="W63" s="26">
        <f t="shared" si="10"/>
        <v>59</v>
      </c>
      <c r="X63" s="194">
        <f t="shared" si="11"/>
        <v>11.80</v>
      </c>
      <c r="Y63" s="114">
        <v>43</v>
      </c>
      <c r="Z63" s="195">
        <f t="shared" si="12"/>
        <v>34.40</v>
      </c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09"/>
    </row>
    <row r="64" spans="1:44" s="107" customFormat="1" ht="20.25">
      <c r="A64" s="191">
        <v>58</v>
      </c>
      <c r="B64" s="125">
        <v>439674</v>
      </c>
      <c r="C64" s="126" t="s">
        <v>206</v>
      </c>
      <c r="D64" s="227">
        <v>9</v>
      </c>
      <c r="E64" s="227">
        <v>8</v>
      </c>
      <c r="F64" s="228">
        <v>9</v>
      </c>
      <c r="G64" s="225">
        <v>8</v>
      </c>
      <c r="H64" s="225">
        <v>9</v>
      </c>
      <c r="I64" s="225">
        <f t="shared" si="1"/>
        <v>43</v>
      </c>
      <c r="J64" s="225">
        <f t="shared" si="2"/>
        <v>6.45</v>
      </c>
      <c r="K64" s="197">
        <v>1</v>
      </c>
      <c r="L64" s="197">
        <v>2</v>
      </c>
      <c r="M64" s="197">
        <v>1</v>
      </c>
      <c r="N64" s="197">
        <v>2</v>
      </c>
      <c r="O64" s="197">
        <v>3</v>
      </c>
      <c r="P64" s="197">
        <f t="shared" si="3"/>
        <v>9</v>
      </c>
      <c r="Q64" s="197">
        <f t="shared" si="4"/>
        <v>0.45</v>
      </c>
      <c r="R64" s="104">
        <f t="shared" si="5"/>
        <v>1.40</v>
      </c>
      <c r="S64" s="104">
        <f t="shared" si="6"/>
        <v>1.30</v>
      </c>
      <c r="T64" s="104">
        <f t="shared" si="7"/>
        <v>1.40</v>
      </c>
      <c r="U64" s="104">
        <f t="shared" si="8"/>
        <v>1.30</v>
      </c>
      <c r="V64" s="104">
        <f t="shared" si="9"/>
        <v>1.50</v>
      </c>
      <c r="W64" s="26">
        <f t="shared" si="10"/>
        <v>52</v>
      </c>
      <c r="X64" s="194">
        <f t="shared" si="11"/>
        <v>10.40</v>
      </c>
      <c r="Y64" s="114">
        <v>48</v>
      </c>
      <c r="Z64" s="195">
        <f t="shared" si="12"/>
        <v>38.400000000000006</v>
      </c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09"/>
    </row>
    <row r="65" spans="1:44" s="107" customFormat="1" ht="20.25">
      <c r="A65" s="191">
        <v>59</v>
      </c>
      <c r="B65" s="125">
        <v>439675</v>
      </c>
      <c r="C65" s="126" t="s">
        <v>207</v>
      </c>
      <c r="D65" s="227">
        <v>6</v>
      </c>
      <c r="E65" s="227">
        <v>8</v>
      </c>
      <c r="F65" s="228">
        <v>7</v>
      </c>
      <c r="G65" s="225">
        <v>6</v>
      </c>
      <c r="H65" s="225">
        <v>5</v>
      </c>
      <c r="I65" s="225">
        <f t="shared" si="1"/>
        <v>32</v>
      </c>
      <c r="J65" s="225">
        <f t="shared" si="2"/>
        <v>4.80</v>
      </c>
      <c r="K65" s="197">
        <v>2</v>
      </c>
      <c r="L65" s="197">
        <v>3</v>
      </c>
      <c r="M65" s="197">
        <v>4</v>
      </c>
      <c r="N65" s="197">
        <v>3</v>
      </c>
      <c r="O65" s="197">
        <v>2</v>
      </c>
      <c r="P65" s="197">
        <f t="shared" si="3"/>
        <v>14</v>
      </c>
      <c r="Q65" s="197">
        <f t="shared" si="4"/>
        <v>0.70</v>
      </c>
      <c r="R65" s="104">
        <f t="shared" si="5"/>
        <v>0.99999999999999989</v>
      </c>
      <c r="S65" s="104">
        <f t="shared" si="6"/>
        <v>1.35</v>
      </c>
      <c r="T65" s="104">
        <f t="shared" si="7"/>
        <v>1.25</v>
      </c>
      <c r="U65" s="104">
        <f t="shared" si="8"/>
        <v>1.0499999999999998</v>
      </c>
      <c r="V65" s="104">
        <f t="shared" si="9"/>
        <v>0.85</v>
      </c>
      <c r="W65" s="26">
        <f t="shared" si="10"/>
        <v>46</v>
      </c>
      <c r="X65" s="194">
        <f t="shared" si="11"/>
        <v>9.2000000000000011</v>
      </c>
      <c r="Y65" s="114">
        <v>36</v>
      </c>
      <c r="Z65" s="195">
        <f t="shared" si="12"/>
        <v>28.80</v>
      </c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09"/>
    </row>
    <row r="66" spans="1:44" s="107" customFormat="1" ht="20.25">
      <c r="A66" s="191">
        <v>60</v>
      </c>
      <c r="B66" s="125">
        <v>439677</v>
      </c>
      <c r="C66" s="126" t="s">
        <v>208</v>
      </c>
      <c r="D66" s="227">
        <v>8</v>
      </c>
      <c r="E66" s="227">
        <v>9</v>
      </c>
      <c r="F66" s="228">
        <v>8</v>
      </c>
      <c r="G66" s="225">
        <v>9</v>
      </c>
      <c r="H66" s="225">
        <v>11</v>
      </c>
      <c r="I66" s="225">
        <f t="shared" si="1"/>
        <v>45</v>
      </c>
      <c r="J66" s="225">
        <f t="shared" si="2"/>
        <v>6.75</v>
      </c>
      <c r="K66" s="197">
        <v>2</v>
      </c>
      <c r="L66" s="197">
        <v>3</v>
      </c>
      <c r="M66" s="197">
        <v>2</v>
      </c>
      <c r="N66" s="197">
        <v>1</v>
      </c>
      <c r="O66" s="197">
        <v>2</v>
      </c>
      <c r="P66" s="197">
        <f t="shared" si="3"/>
        <v>10</v>
      </c>
      <c r="Q66" s="197">
        <f t="shared" si="4"/>
        <v>0.50</v>
      </c>
      <c r="R66" s="104">
        <f t="shared" si="5"/>
        <v>1.30</v>
      </c>
      <c r="S66" s="104">
        <f t="shared" si="6"/>
        <v>1.50</v>
      </c>
      <c r="T66" s="104">
        <f t="shared" si="7"/>
        <v>1.30</v>
      </c>
      <c r="U66" s="104">
        <f t="shared" si="8"/>
        <v>1.40</v>
      </c>
      <c r="V66" s="104">
        <f t="shared" si="9"/>
        <v>1.75</v>
      </c>
      <c r="W66" s="26">
        <f t="shared" si="10"/>
        <v>55</v>
      </c>
      <c r="X66" s="194">
        <f t="shared" si="11"/>
        <v>11</v>
      </c>
      <c r="Y66" s="114">
        <v>51</v>
      </c>
      <c r="Z66" s="195">
        <f t="shared" si="12"/>
        <v>40.800000000000004</v>
      </c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09"/>
    </row>
    <row r="67" spans="1:44" s="107" customFormat="1" ht="20.25">
      <c r="A67" s="191">
        <v>61</v>
      </c>
      <c r="B67" s="125">
        <v>439680</v>
      </c>
      <c r="C67" s="126" t="s">
        <v>209</v>
      </c>
      <c r="D67" s="227">
        <v>5</v>
      </c>
      <c r="E67" s="227">
        <v>4</v>
      </c>
      <c r="F67" s="228">
        <v>5</v>
      </c>
      <c r="G67" s="225">
        <v>4</v>
      </c>
      <c r="H67" s="225">
        <v>3</v>
      </c>
      <c r="I67" s="225">
        <f t="shared" si="1"/>
        <v>21</v>
      </c>
      <c r="J67" s="225">
        <f t="shared" si="2"/>
        <v>3.15</v>
      </c>
      <c r="K67" s="197">
        <v>2</v>
      </c>
      <c r="L67" s="197">
        <v>1</v>
      </c>
      <c r="M67" s="197">
        <v>3</v>
      </c>
      <c r="N67" s="197">
        <v>2</v>
      </c>
      <c r="O67" s="197">
        <v>1</v>
      </c>
      <c r="P67" s="197">
        <f t="shared" si="3"/>
        <v>9</v>
      </c>
      <c r="Q67" s="197">
        <f t="shared" si="4"/>
        <v>0.45</v>
      </c>
      <c r="R67" s="104">
        <f t="shared" si="5"/>
        <v>0.85</v>
      </c>
      <c r="S67" s="104">
        <f t="shared" si="6"/>
        <v>0.65</v>
      </c>
      <c r="T67" s="104">
        <f t="shared" si="7"/>
        <v>0.90</v>
      </c>
      <c r="U67" s="104">
        <f t="shared" si="8"/>
        <v>0.70</v>
      </c>
      <c r="V67" s="104">
        <f t="shared" si="9"/>
        <v>0.49999999999999994</v>
      </c>
      <c r="W67" s="26">
        <f t="shared" si="10"/>
        <v>30</v>
      </c>
      <c r="X67" s="194">
        <f t="shared" si="11"/>
        <v>6</v>
      </c>
      <c r="Y67" s="114">
        <v>17</v>
      </c>
      <c r="Z67" s="195">
        <f t="shared" si="12"/>
        <v>13.60</v>
      </c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09"/>
    </row>
    <row r="68" spans="1:44" s="107" customFormat="1" ht="20.25">
      <c r="A68" s="191">
        <v>62</v>
      </c>
      <c r="B68" s="125">
        <v>439683</v>
      </c>
      <c r="C68" s="126" t="s">
        <v>210</v>
      </c>
      <c r="D68" s="227">
        <v>7</v>
      </c>
      <c r="E68" s="227">
        <v>8</v>
      </c>
      <c r="F68" s="228">
        <v>6</v>
      </c>
      <c r="G68" s="225">
        <v>5</v>
      </c>
      <c r="H68" s="225">
        <v>6</v>
      </c>
      <c r="I68" s="225">
        <f t="shared" si="1"/>
        <v>32</v>
      </c>
      <c r="J68" s="225">
        <f t="shared" si="2"/>
        <v>4.80</v>
      </c>
      <c r="K68" s="197">
        <v>2</v>
      </c>
      <c r="L68" s="197">
        <v>3</v>
      </c>
      <c r="M68" s="197">
        <v>2</v>
      </c>
      <c r="N68" s="197">
        <v>1</v>
      </c>
      <c r="O68" s="197">
        <v>3</v>
      </c>
      <c r="P68" s="197">
        <f t="shared" si="3"/>
        <v>11</v>
      </c>
      <c r="Q68" s="197">
        <f t="shared" si="4"/>
        <v>0.55000000000000004</v>
      </c>
      <c r="R68" s="104">
        <f t="shared" si="5"/>
        <v>1.1500000000000001</v>
      </c>
      <c r="S68" s="104">
        <f t="shared" si="6"/>
        <v>1.35</v>
      </c>
      <c r="T68" s="104">
        <f t="shared" si="7"/>
        <v>0.99999999999999989</v>
      </c>
      <c r="U68" s="104">
        <f t="shared" si="8"/>
        <v>0.80</v>
      </c>
      <c r="V68" s="104">
        <f t="shared" si="9"/>
        <v>1.0499999999999998</v>
      </c>
      <c r="W68" s="26">
        <f t="shared" si="10"/>
        <v>43</v>
      </c>
      <c r="X68" s="194">
        <f t="shared" si="11"/>
        <v>8.60</v>
      </c>
      <c r="Y68" s="114" t="s">
        <v>147</v>
      </c>
      <c r="Z68" s="195" t="e">
        <f t="shared" si="12"/>
        <v>#VALUE!</v>
      </c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09"/>
    </row>
    <row r="69" spans="1:44" s="107" customFormat="1" ht="20.25">
      <c r="A69" s="191">
        <v>63</v>
      </c>
      <c r="B69" s="125">
        <v>439686</v>
      </c>
      <c r="C69" s="126" t="s">
        <v>211</v>
      </c>
      <c r="D69" s="227">
        <v>9</v>
      </c>
      <c r="E69" s="227">
        <v>8</v>
      </c>
      <c r="F69" s="228">
        <v>9</v>
      </c>
      <c r="G69" s="225">
        <v>7</v>
      </c>
      <c r="H69" s="225">
        <v>5</v>
      </c>
      <c r="I69" s="225">
        <f t="shared" si="1"/>
        <v>38</v>
      </c>
      <c r="J69" s="225">
        <f t="shared" si="2"/>
        <v>5.70</v>
      </c>
      <c r="K69" s="197">
        <v>2</v>
      </c>
      <c r="L69" s="197">
        <v>1</v>
      </c>
      <c r="M69" s="197">
        <v>2</v>
      </c>
      <c r="N69" s="197">
        <v>3</v>
      </c>
      <c r="O69" s="197">
        <v>2</v>
      </c>
      <c r="P69" s="197">
        <f t="shared" si="3"/>
        <v>10</v>
      </c>
      <c r="Q69" s="197">
        <f t="shared" si="4"/>
        <v>0.50</v>
      </c>
      <c r="R69" s="104">
        <f t="shared" si="5"/>
        <v>1.45</v>
      </c>
      <c r="S69" s="104">
        <f t="shared" si="6"/>
        <v>1.25</v>
      </c>
      <c r="T69" s="104">
        <f t="shared" si="7"/>
        <v>1.45</v>
      </c>
      <c r="U69" s="104">
        <f t="shared" si="8"/>
        <v>1.2000000000000002</v>
      </c>
      <c r="V69" s="104">
        <f t="shared" si="9"/>
        <v>0.85</v>
      </c>
      <c r="W69" s="26">
        <f t="shared" si="10"/>
        <v>48</v>
      </c>
      <c r="X69" s="194">
        <f t="shared" si="11"/>
        <v>9.6000000000000014</v>
      </c>
      <c r="Y69" s="114">
        <v>29</v>
      </c>
      <c r="Z69" s="195">
        <f t="shared" si="12"/>
        <v>23.200000000000003</v>
      </c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09"/>
    </row>
    <row r="70" spans="1:44" s="107" customFormat="1" ht="20.25">
      <c r="A70" s="191">
        <v>64</v>
      </c>
      <c r="B70" s="125">
        <v>439687</v>
      </c>
      <c r="C70" s="126" t="s">
        <v>212</v>
      </c>
      <c r="D70" s="227">
        <v>9</v>
      </c>
      <c r="E70" s="227">
        <v>8</v>
      </c>
      <c r="F70" s="228">
        <v>7</v>
      </c>
      <c r="G70" s="225">
        <v>8</v>
      </c>
      <c r="H70" s="225">
        <v>7</v>
      </c>
      <c r="I70" s="225">
        <f t="shared" si="1"/>
        <v>39</v>
      </c>
      <c r="J70" s="225">
        <f t="shared" si="2"/>
        <v>5.85</v>
      </c>
      <c r="K70" s="197">
        <v>3</v>
      </c>
      <c r="L70" s="197">
        <v>1</v>
      </c>
      <c r="M70" s="197">
        <v>2</v>
      </c>
      <c r="N70" s="197">
        <v>1</v>
      </c>
      <c r="O70" s="197">
        <v>1</v>
      </c>
      <c r="P70" s="197">
        <f t="shared" si="3"/>
        <v>8</v>
      </c>
      <c r="Q70" s="197">
        <f t="shared" si="4"/>
        <v>0.40</v>
      </c>
      <c r="R70" s="104">
        <f t="shared" si="5"/>
        <v>1.50</v>
      </c>
      <c r="S70" s="104">
        <f t="shared" si="6"/>
        <v>1.25</v>
      </c>
      <c r="T70" s="104">
        <f t="shared" si="7"/>
        <v>1.1500000000000001</v>
      </c>
      <c r="U70" s="104">
        <f t="shared" si="8"/>
        <v>1.25</v>
      </c>
      <c r="V70" s="104">
        <f t="shared" si="9"/>
        <v>1.1000000000000001</v>
      </c>
      <c r="W70" s="26">
        <f t="shared" si="10"/>
        <v>47</v>
      </c>
      <c r="X70" s="194">
        <f t="shared" si="11"/>
        <v>9.40</v>
      </c>
      <c r="Y70" s="114" t="s">
        <v>147</v>
      </c>
      <c r="Z70" s="195" t="e">
        <f t="shared" si="12"/>
        <v>#VALUE!</v>
      </c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09"/>
    </row>
    <row r="71" spans="1:44" s="107" customFormat="1" ht="20.25">
      <c r="A71" s="191">
        <v>65</v>
      </c>
      <c r="B71" s="125">
        <v>439693</v>
      </c>
      <c r="C71" s="126" t="s">
        <v>213</v>
      </c>
      <c r="D71" s="227">
        <v>5</v>
      </c>
      <c r="E71" s="227">
        <v>6</v>
      </c>
      <c r="F71" s="228">
        <v>5</v>
      </c>
      <c r="G71" s="225">
        <v>6</v>
      </c>
      <c r="H71" s="225">
        <v>7</v>
      </c>
      <c r="I71" s="225">
        <f t="shared" si="1"/>
        <v>29</v>
      </c>
      <c r="J71" s="225">
        <f t="shared" si="2"/>
        <v>4.3499999999999996</v>
      </c>
      <c r="K71" s="197">
        <v>1</v>
      </c>
      <c r="L71" s="197">
        <v>1.50</v>
      </c>
      <c r="M71" s="197">
        <v>2</v>
      </c>
      <c r="N71" s="197">
        <v>1</v>
      </c>
      <c r="O71" s="197">
        <v>1</v>
      </c>
      <c r="P71" s="197">
        <f t="shared" si="3"/>
        <v>6.50</v>
      </c>
      <c r="Q71" s="197">
        <f t="shared" si="4"/>
        <v>0.325</v>
      </c>
      <c r="R71" s="104">
        <f t="shared" si="5"/>
        <v>0.80</v>
      </c>
      <c r="S71" s="104">
        <f t="shared" si="6"/>
        <v>0.97499999999999987</v>
      </c>
      <c r="T71" s="104">
        <f t="shared" si="7"/>
        <v>0.85</v>
      </c>
      <c r="U71" s="104">
        <f t="shared" si="8"/>
        <v>0.95</v>
      </c>
      <c r="V71" s="104">
        <f t="shared" si="9"/>
        <v>1.1000000000000001</v>
      </c>
      <c r="W71" s="26">
        <f t="shared" si="10"/>
        <v>35.50</v>
      </c>
      <c r="X71" s="194">
        <f t="shared" si="11"/>
        <v>7.10</v>
      </c>
      <c r="Y71" s="114" t="s">
        <v>147</v>
      </c>
      <c r="Z71" s="195" t="e">
        <f t="shared" si="12"/>
        <v>#VALUE!</v>
      </c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09"/>
    </row>
    <row r="72" spans="1:44" s="107" customFormat="1" ht="20.25">
      <c r="A72" s="191">
        <v>66</v>
      </c>
      <c r="B72" s="125">
        <v>439694</v>
      </c>
      <c r="C72" s="126" t="s">
        <v>214</v>
      </c>
      <c r="D72" s="227">
        <v>5</v>
      </c>
      <c r="E72" s="227">
        <v>2</v>
      </c>
      <c r="F72" s="228">
        <v>6</v>
      </c>
      <c r="G72" s="225">
        <v>4</v>
      </c>
      <c r="H72" s="225">
        <v>3</v>
      </c>
      <c r="I72" s="225">
        <f t="shared" si="13" ref="I72:I135">SUM(D72:H72)</f>
        <v>20</v>
      </c>
      <c r="J72" s="225">
        <f t="shared" si="14" ref="J72:J135">I72*0.15</f>
        <v>3</v>
      </c>
      <c r="K72" s="197">
        <v>2</v>
      </c>
      <c r="L72" s="197">
        <v>4</v>
      </c>
      <c r="M72" s="197">
        <v>3</v>
      </c>
      <c r="N72" s="197">
        <v>2</v>
      </c>
      <c r="O72" s="197">
        <v>1</v>
      </c>
      <c r="P72" s="197">
        <f t="shared" si="15" ref="P72:P135">SUM(K72:O72)</f>
        <v>12</v>
      </c>
      <c r="Q72" s="197">
        <f t="shared" si="16" ref="Q72:Q135">P72*0.05</f>
        <v>0.60000000000000009</v>
      </c>
      <c r="R72" s="104">
        <f t="shared" si="17" ref="R72:R135">D72*0.15+K72:K72*0.05</f>
        <v>0.85</v>
      </c>
      <c r="S72" s="104">
        <f t="shared" si="18" ref="S72:S135">E72*0.15+L72:L72*0.05</f>
        <v>0.50</v>
      </c>
      <c r="T72" s="104">
        <f t="shared" si="19" ref="T72:T135">F72*0.15+M72:M72*0.05</f>
        <v>1.0499999999999998</v>
      </c>
      <c r="U72" s="104">
        <f t="shared" si="20" ref="U72:U135">G72*0.15+N72:N72*0.05</f>
        <v>0.70</v>
      </c>
      <c r="V72" s="104">
        <f t="shared" si="21" ref="V72:V135">H72*0.15+O72:O72*0.05</f>
        <v>0.49999999999999994</v>
      </c>
      <c r="W72" s="26">
        <f t="shared" si="22" ref="W72:W135">I72+P72</f>
        <v>32</v>
      </c>
      <c r="X72" s="194">
        <f t="shared" si="23" ref="X72:X135">W72*0.2</f>
        <v>6.40</v>
      </c>
      <c r="Y72" s="114">
        <v>14</v>
      </c>
      <c r="Z72" s="195">
        <f t="shared" si="24" ref="Z72:Z135">Y72*0.8</f>
        <v>11.20</v>
      </c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09"/>
    </row>
    <row r="73" spans="1:44" s="107" customFormat="1" ht="20.25">
      <c r="A73" s="191">
        <v>67</v>
      </c>
      <c r="B73" s="125">
        <v>439696</v>
      </c>
      <c r="C73" s="126" t="s">
        <v>215</v>
      </c>
      <c r="D73" s="227">
        <v>6</v>
      </c>
      <c r="E73" s="227">
        <v>5</v>
      </c>
      <c r="F73" s="228">
        <v>4</v>
      </c>
      <c r="G73" s="225">
        <v>3</v>
      </c>
      <c r="H73" s="225">
        <v>4</v>
      </c>
      <c r="I73" s="225">
        <f t="shared" si="13"/>
        <v>22</v>
      </c>
      <c r="J73" s="225">
        <f t="shared" si="14"/>
        <v>3.30</v>
      </c>
      <c r="K73" s="197">
        <v>1</v>
      </c>
      <c r="L73" s="197">
        <v>1.50</v>
      </c>
      <c r="M73" s="197">
        <v>2</v>
      </c>
      <c r="N73" s="197">
        <v>1</v>
      </c>
      <c r="O73" s="197">
        <v>2</v>
      </c>
      <c r="P73" s="197">
        <f t="shared" si="15"/>
        <v>7.50</v>
      </c>
      <c r="Q73" s="197">
        <f t="shared" si="16"/>
        <v>0.375</v>
      </c>
      <c r="R73" s="104">
        <f t="shared" si="17"/>
        <v>0.95</v>
      </c>
      <c r="S73" s="104">
        <f t="shared" si="18"/>
        <v>0.825</v>
      </c>
      <c r="T73" s="104">
        <f t="shared" si="19"/>
        <v>0.70</v>
      </c>
      <c r="U73" s="104">
        <f t="shared" si="20"/>
        <v>0.49999999999999994</v>
      </c>
      <c r="V73" s="104">
        <f t="shared" si="21"/>
        <v>0.70</v>
      </c>
      <c r="W73" s="26">
        <f t="shared" si="22"/>
        <v>29.50</v>
      </c>
      <c r="X73" s="194">
        <f t="shared" si="23"/>
        <v>5.90</v>
      </c>
      <c r="Y73" s="114" t="s">
        <v>147</v>
      </c>
      <c r="Z73" s="195" t="e">
        <f t="shared" si="24"/>
        <v>#VALUE!</v>
      </c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09"/>
    </row>
    <row r="74" spans="1:44" s="107" customFormat="1" ht="20.25">
      <c r="A74" s="191">
        <v>68</v>
      </c>
      <c r="B74" s="125">
        <v>439699</v>
      </c>
      <c r="C74" s="126" t="s">
        <v>216</v>
      </c>
      <c r="D74" s="227">
        <v>13</v>
      </c>
      <c r="E74" s="227">
        <v>10</v>
      </c>
      <c r="F74" s="228">
        <v>12</v>
      </c>
      <c r="G74" s="225">
        <v>13</v>
      </c>
      <c r="H74" s="225">
        <v>16</v>
      </c>
      <c r="I74" s="225">
        <f t="shared" si="13"/>
        <v>64</v>
      </c>
      <c r="J74" s="225">
        <f t="shared" si="14"/>
        <v>9.60</v>
      </c>
      <c r="K74" s="197">
        <v>3</v>
      </c>
      <c r="L74" s="197">
        <v>5</v>
      </c>
      <c r="M74" s="197">
        <v>4</v>
      </c>
      <c r="N74" s="197">
        <v>3</v>
      </c>
      <c r="O74" s="197">
        <v>3</v>
      </c>
      <c r="P74" s="197">
        <f t="shared" si="15"/>
        <v>18</v>
      </c>
      <c r="Q74" s="197">
        <f t="shared" si="16"/>
        <v>0.90</v>
      </c>
      <c r="R74" s="104">
        <f t="shared" si="17"/>
        <v>2.10</v>
      </c>
      <c r="S74" s="104">
        <f t="shared" si="18"/>
        <v>1.75</v>
      </c>
      <c r="T74" s="104">
        <f t="shared" si="19"/>
        <v>1.9999999999999998</v>
      </c>
      <c r="U74" s="104">
        <f t="shared" si="20"/>
        <v>2.10</v>
      </c>
      <c r="V74" s="104">
        <f t="shared" si="21"/>
        <v>2.5499999999999998</v>
      </c>
      <c r="W74" s="26">
        <f t="shared" si="22"/>
        <v>82</v>
      </c>
      <c r="X74" s="194">
        <f t="shared" si="23"/>
        <v>16.400000000000002</v>
      </c>
      <c r="Y74" s="114">
        <v>51</v>
      </c>
      <c r="Z74" s="195">
        <f t="shared" si="24"/>
        <v>40.800000000000004</v>
      </c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09"/>
    </row>
    <row r="75" spans="1:44" s="107" customFormat="1" ht="20.25">
      <c r="A75" s="191">
        <v>69</v>
      </c>
      <c r="B75" s="125">
        <v>439712</v>
      </c>
      <c r="C75" s="126" t="s">
        <v>217</v>
      </c>
      <c r="D75" s="227">
        <v>13</v>
      </c>
      <c r="E75" s="227">
        <v>9</v>
      </c>
      <c r="F75" s="228">
        <v>16</v>
      </c>
      <c r="G75" s="225">
        <v>9</v>
      </c>
      <c r="H75" s="225">
        <v>10</v>
      </c>
      <c r="I75" s="225">
        <f t="shared" si="13"/>
        <v>57</v>
      </c>
      <c r="J75" s="225">
        <f t="shared" si="14"/>
        <v>8.5499999999999989</v>
      </c>
      <c r="K75" s="197">
        <v>2</v>
      </c>
      <c r="L75" s="197">
        <v>2.50</v>
      </c>
      <c r="M75" s="197">
        <v>3</v>
      </c>
      <c r="N75" s="197">
        <v>4</v>
      </c>
      <c r="O75" s="197">
        <v>4</v>
      </c>
      <c r="P75" s="197">
        <f t="shared" si="15"/>
        <v>15.50</v>
      </c>
      <c r="Q75" s="197">
        <f t="shared" si="16"/>
        <v>0.775</v>
      </c>
      <c r="R75" s="104">
        <f t="shared" si="17"/>
        <v>2.0499999999999998</v>
      </c>
      <c r="S75" s="104">
        <f t="shared" si="18"/>
        <v>1.475</v>
      </c>
      <c r="T75" s="104">
        <f t="shared" si="19"/>
        <v>2.5499999999999998</v>
      </c>
      <c r="U75" s="104">
        <f t="shared" si="20"/>
        <v>1.5499999999999998</v>
      </c>
      <c r="V75" s="104">
        <f t="shared" si="21"/>
        <v>1.70</v>
      </c>
      <c r="W75" s="26">
        <f t="shared" si="22"/>
        <v>72.50</v>
      </c>
      <c r="X75" s="194">
        <f t="shared" si="23"/>
        <v>14.50</v>
      </c>
      <c r="Y75" s="114">
        <v>57</v>
      </c>
      <c r="Z75" s="195">
        <f t="shared" si="24"/>
        <v>45.60</v>
      </c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09"/>
    </row>
    <row r="76" spans="1:44" s="107" customFormat="1" ht="20.25">
      <c r="A76" s="191">
        <v>70</v>
      </c>
      <c r="B76" s="125">
        <v>439715</v>
      </c>
      <c r="C76" s="126" t="s">
        <v>218</v>
      </c>
      <c r="D76" s="227">
        <v>10</v>
      </c>
      <c r="E76" s="227">
        <v>12</v>
      </c>
      <c r="F76" s="228">
        <v>13</v>
      </c>
      <c r="G76" s="225">
        <v>14</v>
      </c>
      <c r="H76" s="225">
        <v>11</v>
      </c>
      <c r="I76" s="225">
        <f t="shared" si="13"/>
        <v>60</v>
      </c>
      <c r="J76" s="225">
        <f t="shared" si="14"/>
        <v>9</v>
      </c>
      <c r="K76" s="197">
        <v>2</v>
      </c>
      <c r="L76" s="197">
        <v>3</v>
      </c>
      <c r="M76" s="197">
        <v>4</v>
      </c>
      <c r="N76" s="197">
        <v>5</v>
      </c>
      <c r="O76" s="197">
        <v>4</v>
      </c>
      <c r="P76" s="197">
        <f t="shared" si="15"/>
        <v>18</v>
      </c>
      <c r="Q76" s="197">
        <f t="shared" si="16"/>
        <v>0.90</v>
      </c>
      <c r="R76" s="104">
        <f t="shared" si="17"/>
        <v>1.60</v>
      </c>
      <c r="S76" s="104">
        <f t="shared" si="18"/>
        <v>1.9499999999999997</v>
      </c>
      <c r="T76" s="104">
        <f t="shared" si="19"/>
        <v>2.15</v>
      </c>
      <c r="U76" s="104">
        <f t="shared" si="20"/>
        <v>2.35</v>
      </c>
      <c r="V76" s="104">
        <f t="shared" si="21"/>
        <v>1.85</v>
      </c>
      <c r="W76" s="26">
        <f t="shared" si="22"/>
        <v>78</v>
      </c>
      <c r="X76" s="194">
        <f t="shared" si="23"/>
        <v>15.60</v>
      </c>
      <c r="Y76" s="114">
        <v>52</v>
      </c>
      <c r="Z76" s="195">
        <f t="shared" si="24"/>
        <v>41.60</v>
      </c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09"/>
    </row>
    <row r="77" spans="1:44" s="107" customFormat="1" ht="20.25">
      <c r="A77" s="191">
        <v>71</v>
      </c>
      <c r="B77" s="125">
        <v>439718</v>
      </c>
      <c r="C77" s="126" t="s">
        <v>219</v>
      </c>
      <c r="D77" s="227">
        <v>12</v>
      </c>
      <c r="E77" s="227">
        <v>11</v>
      </c>
      <c r="F77" s="228">
        <v>13</v>
      </c>
      <c r="G77" s="225">
        <v>11</v>
      </c>
      <c r="H77" s="225">
        <v>14</v>
      </c>
      <c r="I77" s="225">
        <f t="shared" si="13"/>
        <v>61</v>
      </c>
      <c r="J77" s="225">
        <f t="shared" si="14"/>
        <v>9.15</v>
      </c>
      <c r="K77" s="197">
        <v>2</v>
      </c>
      <c r="L77" s="197">
        <v>3</v>
      </c>
      <c r="M77" s="197">
        <v>5</v>
      </c>
      <c r="N77" s="197">
        <v>4</v>
      </c>
      <c r="O77" s="197">
        <v>4</v>
      </c>
      <c r="P77" s="197">
        <f t="shared" si="15"/>
        <v>18</v>
      </c>
      <c r="Q77" s="197">
        <f t="shared" si="16"/>
        <v>0.90</v>
      </c>
      <c r="R77" s="104">
        <f t="shared" si="17"/>
        <v>1.90</v>
      </c>
      <c r="S77" s="104">
        <f t="shared" si="18"/>
        <v>1.7999999999999998</v>
      </c>
      <c r="T77" s="104">
        <f t="shared" si="19"/>
        <v>2.2000000000000002</v>
      </c>
      <c r="U77" s="104">
        <f t="shared" si="20"/>
        <v>1.85</v>
      </c>
      <c r="V77" s="104">
        <f t="shared" si="21"/>
        <v>2.3000000000000003</v>
      </c>
      <c r="W77" s="26">
        <f t="shared" si="22"/>
        <v>79</v>
      </c>
      <c r="X77" s="194">
        <f t="shared" si="23"/>
        <v>15.80</v>
      </c>
      <c r="Y77" s="114">
        <v>51</v>
      </c>
      <c r="Z77" s="195">
        <f t="shared" si="24"/>
        <v>40.800000000000004</v>
      </c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09"/>
    </row>
    <row r="78" spans="1:44" s="107" customFormat="1" ht="20.25">
      <c r="A78" s="191">
        <v>72</v>
      </c>
      <c r="B78" s="125">
        <v>439726</v>
      </c>
      <c r="C78" s="126" t="s">
        <v>127</v>
      </c>
      <c r="D78" s="227">
        <v>10</v>
      </c>
      <c r="E78" s="227">
        <v>9</v>
      </c>
      <c r="F78" s="228">
        <v>9</v>
      </c>
      <c r="G78" s="225">
        <v>8</v>
      </c>
      <c r="H78" s="225">
        <v>12</v>
      </c>
      <c r="I78" s="225">
        <f t="shared" si="13"/>
        <v>48</v>
      </c>
      <c r="J78" s="225">
        <f t="shared" si="14"/>
        <v>7.1999999999999993</v>
      </c>
      <c r="K78" s="197">
        <v>2</v>
      </c>
      <c r="L78" s="197">
        <v>3</v>
      </c>
      <c r="M78" s="197">
        <v>2</v>
      </c>
      <c r="N78" s="197">
        <v>4</v>
      </c>
      <c r="O78" s="197">
        <v>5</v>
      </c>
      <c r="P78" s="197">
        <f t="shared" si="15"/>
        <v>16</v>
      </c>
      <c r="Q78" s="197">
        <f t="shared" si="16"/>
        <v>0.80</v>
      </c>
      <c r="R78" s="104">
        <f t="shared" si="17"/>
        <v>1.60</v>
      </c>
      <c r="S78" s="104">
        <f t="shared" si="18"/>
        <v>1.50</v>
      </c>
      <c r="T78" s="104">
        <f t="shared" si="19"/>
        <v>1.45</v>
      </c>
      <c r="U78" s="104">
        <f t="shared" si="20"/>
        <v>1.40</v>
      </c>
      <c r="V78" s="104">
        <f t="shared" si="21"/>
        <v>2.0499999999999998</v>
      </c>
      <c r="W78" s="26">
        <f t="shared" si="22"/>
        <v>64</v>
      </c>
      <c r="X78" s="194">
        <f t="shared" si="23"/>
        <v>12.80</v>
      </c>
      <c r="Y78" s="114">
        <v>47</v>
      </c>
      <c r="Z78" s="195">
        <f t="shared" si="24"/>
        <v>37.60</v>
      </c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09"/>
    </row>
    <row r="79" spans="1:44" s="107" customFormat="1" ht="20.25">
      <c r="A79" s="191">
        <v>73</v>
      </c>
      <c r="B79" s="125">
        <v>439728</v>
      </c>
      <c r="C79" s="126" t="s">
        <v>220</v>
      </c>
      <c r="D79" s="227">
        <v>10</v>
      </c>
      <c r="E79" s="227">
        <v>11</v>
      </c>
      <c r="F79" s="228">
        <v>12</v>
      </c>
      <c r="G79" s="225">
        <v>13</v>
      </c>
      <c r="H79" s="225">
        <v>14</v>
      </c>
      <c r="I79" s="225">
        <f t="shared" si="13"/>
        <v>60</v>
      </c>
      <c r="J79" s="225">
        <f t="shared" si="14"/>
        <v>9</v>
      </c>
      <c r="K79" s="197">
        <v>2</v>
      </c>
      <c r="L79" s="197">
        <v>3</v>
      </c>
      <c r="M79" s="197">
        <v>5</v>
      </c>
      <c r="N79" s="197">
        <v>4</v>
      </c>
      <c r="O79" s="197">
        <v>5</v>
      </c>
      <c r="P79" s="197">
        <f t="shared" si="15"/>
        <v>19</v>
      </c>
      <c r="Q79" s="197">
        <f t="shared" si="16"/>
        <v>0.95</v>
      </c>
      <c r="R79" s="104">
        <f t="shared" si="17"/>
        <v>1.60</v>
      </c>
      <c r="S79" s="104">
        <f t="shared" si="18"/>
        <v>1.7999999999999998</v>
      </c>
      <c r="T79" s="104">
        <f t="shared" si="19"/>
        <v>2.0499999999999998</v>
      </c>
      <c r="U79" s="104">
        <f t="shared" si="20"/>
        <v>2.15</v>
      </c>
      <c r="V79" s="104">
        <f t="shared" si="21"/>
        <v>2.35</v>
      </c>
      <c r="W79" s="26">
        <f t="shared" si="22"/>
        <v>79</v>
      </c>
      <c r="X79" s="194">
        <f t="shared" si="23"/>
        <v>15.80</v>
      </c>
      <c r="Y79" s="114">
        <v>59</v>
      </c>
      <c r="Z79" s="195">
        <f t="shared" si="24"/>
        <v>47.20</v>
      </c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09"/>
    </row>
    <row r="80" spans="1:44" s="107" customFormat="1" ht="20.25">
      <c r="A80" s="191">
        <v>74</v>
      </c>
      <c r="B80" s="125">
        <v>439734</v>
      </c>
      <c r="C80" s="126" t="s">
        <v>221</v>
      </c>
      <c r="D80" s="227">
        <v>12</v>
      </c>
      <c r="E80" s="227">
        <v>13</v>
      </c>
      <c r="F80" s="228">
        <v>7</v>
      </c>
      <c r="G80" s="225">
        <v>9</v>
      </c>
      <c r="H80" s="225">
        <v>10</v>
      </c>
      <c r="I80" s="225">
        <f t="shared" si="13"/>
        <v>51</v>
      </c>
      <c r="J80" s="225">
        <f t="shared" si="14"/>
        <v>7.65</v>
      </c>
      <c r="K80" s="197">
        <v>2</v>
      </c>
      <c r="L80" s="197">
        <v>5</v>
      </c>
      <c r="M80" s="197">
        <v>4</v>
      </c>
      <c r="N80" s="197">
        <v>5</v>
      </c>
      <c r="O80" s="197">
        <v>4</v>
      </c>
      <c r="P80" s="197">
        <f t="shared" si="15"/>
        <v>20</v>
      </c>
      <c r="Q80" s="197">
        <f t="shared" si="16"/>
        <v>1</v>
      </c>
      <c r="R80" s="104">
        <f t="shared" si="17"/>
        <v>1.90</v>
      </c>
      <c r="S80" s="104">
        <f t="shared" si="18"/>
        <v>2.2000000000000002</v>
      </c>
      <c r="T80" s="104">
        <f t="shared" si="19"/>
        <v>1.25</v>
      </c>
      <c r="U80" s="104">
        <f t="shared" si="20"/>
        <v>1.60</v>
      </c>
      <c r="V80" s="104">
        <f t="shared" si="21"/>
        <v>1.70</v>
      </c>
      <c r="W80" s="26">
        <f t="shared" si="22"/>
        <v>71</v>
      </c>
      <c r="X80" s="194">
        <f t="shared" si="23"/>
        <v>14.20</v>
      </c>
      <c r="Y80" s="114">
        <v>59</v>
      </c>
      <c r="Z80" s="195">
        <f t="shared" si="24"/>
        <v>47.20</v>
      </c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09"/>
    </row>
    <row r="81" spans="1:44" s="107" customFormat="1" ht="20.25">
      <c r="A81" s="191">
        <v>75</v>
      </c>
      <c r="B81" s="125">
        <v>439737</v>
      </c>
      <c r="C81" s="126" t="s">
        <v>222</v>
      </c>
      <c r="D81" s="227"/>
      <c r="E81" s="227"/>
      <c r="F81" s="228"/>
      <c r="G81" s="225"/>
      <c r="H81" s="225"/>
      <c r="I81" s="225"/>
      <c r="J81" s="225"/>
      <c r="K81" s="197"/>
      <c r="L81" s="197"/>
      <c r="M81" s="197"/>
      <c r="N81" s="197"/>
      <c r="O81" s="197"/>
      <c r="P81" s="197"/>
      <c r="Q81" s="197"/>
      <c r="R81" s="104">
        <f t="shared" si="17"/>
        <v>0</v>
      </c>
      <c r="S81" s="104">
        <f t="shared" si="18"/>
        <v>0</v>
      </c>
      <c r="T81" s="104">
        <f t="shared" si="19"/>
        <v>0</v>
      </c>
      <c r="U81" s="104">
        <f t="shared" si="20"/>
        <v>0</v>
      </c>
      <c r="V81" s="104">
        <f t="shared" si="21"/>
        <v>0</v>
      </c>
      <c r="W81" s="26">
        <f t="shared" si="22"/>
        <v>0</v>
      </c>
      <c r="X81" s="194">
        <f t="shared" si="23"/>
        <v>0</v>
      </c>
      <c r="Y81" s="114" t="s">
        <v>147</v>
      </c>
      <c r="Z81" s="195" t="e">
        <f t="shared" si="24"/>
        <v>#VALUE!</v>
      </c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09"/>
    </row>
    <row r="82" spans="1:44" s="107" customFormat="1" ht="20.25">
      <c r="A82" s="191">
        <v>76</v>
      </c>
      <c r="B82" s="125">
        <v>439738</v>
      </c>
      <c r="C82" s="126" t="s">
        <v>223</v>
      </c>
      <c r="D82" s="227">
        <v>14</v>
      </c>
      <c r="E82" s="227">
        <v>8</v>
      </c>
      <c r="F82" s="228">
        <v>9</v>
      </c>
      <c r="G82" s="225">
        <v>11</v>
      </c>
      <c r="H82" s="225">
        <v>10</v>
      </c>
      <c r="I82" s="225">
        <f t="shared" si="13"/>
        <v>52</v>
      </c>
      <c r="J82" s="225">
        <f t="shared" si="14"/>
        <v>7.80</v>
      </c>
      <c r="K82" s="197">
        <v>2.50</v>
      </c>
      <c r="L82" s="197">
        <v>3</v>
      </c>
      <c r="M82" s="197">
        <v>3.50</v>
      </c>
      <c r="N82" s="197">
        <v>2</v>
      </c>
      <c r="O82" s="197">
        <v>2.50</v>
      </c>
      <c r="P82" s="197">
        <f t="shared" si="15"/>
        <v>13.50</v>
      </c>
      <c r="Q82" s="197">
        <f t="shared" si="16"/>
        <v>0.675</v>
      </c>
      <c r="R82" s="104">
        <f t="shared" si="17"/>
        <v>2.225</v>
      </c>
      <c r="S82" s="104">
        <f t="shared" si="18"/>
        <v>1.35</v>
      </c>
      <c r="T82" s="104">
        <f t="shared" si="19"/>
        <v>1.525</v>
      </c>
      <c r="U82" s="104">
        <f t="shared" si="20"/>
        <v>1.75</v>
      </c>
      <c r="V82" s="104">
        <f t="shared" si="21"/>
        <v>1.625</v>
      </c>
      <c r="W82" s="26">
        <f t="shared" si="22"/>
        <v>65.50</v>
      </c>
      <c r="X82" s="194">
        <f t="shared" si="23"/>
        <v>13.10</v>
      </c>
      <c r="Y82" s="114">
        <v>36</v>
      </c>
      <c r="Z82" s="195">
        <f t="shared" si="24"/>
        <v>28.80</v>
      </c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09"/>
    </row>
    <row r="83" spans="1:44" s="107" customFormat="1" ht="20.25">
      <c r="A83" s="191">
        <v>77</v>
      </c>
      <c r="B83" s="125">
        <v>439739</v>
      </c>
      <c r="C83" s="126" t="s">
        <v>224</v>
      </c>
      <c r="D83" s="227">
        <v>10</v>
      </c>
      <c r="E83" s="227">
        <v>7</v>
      </c>
      <c r="F83" s="228">
        <v>9</v>
      </c>
      <c r="G83" s="225">
        <v>8</v>
      </c>
      <c r="H83" s="225">
        <v>9</v>
      </c>
      <c r="I83" s="225">
        <f t="shared" si="13"/>
        <v>43</v>
      </c>
      <c r="J83" s="225">
        <f t="shared" si="14"/>
        <v>6.45</v>
      </c>
      <c r="K83" s="197">
        <v>3</v>
      </c>
      <c r="L83" s="197">
        <v>4</v>
      </c>
      <c r="M83" s="197">
        <v>2</v>
      </c>
      <c r="N83" s="197">
        <v>3</v>
      </c>
      <c r="O83" s="197">
        <v>4</v>
      </c>
      <c r="P83" s="197">
        <f t="shared" si="15"/>
        <v>16</v>
      </c>
      <c r="Q83" s="197">
        <f t="shared" si="16"/>
        <v>0.80</v>
      </c>
      <c r="R83" s="104">
        <f t="shared" si="17"/>
        <v>1.65</v>
      </c>
      <c r="S83" s="104">
        <f t="shared" si="18"/>
        <v>1.25</v>
      </c>
      <c r="T83" s="104">
        <f t="shared" si="19"/>
        <v>1.45</v>
      </c>
      <c r="U83" s="104">
        <f t="shared" si="20"/>
        <v>1.35</v>
      </c>
      <c r="V83" s="104">
        <f t="shared" si="21"/>
        <v>1.5499999999999998</v>
      </c>
      <c r="W83" s="26">
        <f t="shared" si="22"/>
        <v>59</v>
      </c>
      <c r="X83" s="194">
        <f t="shared" si="23"/>
        <v>11.80</v>
      </c>
      <c r="Y83" s="114">
        <v>49</v>
      </c>
      <c r="Z83" s="195">
        <f t="shared" si="24"/>
        <v>39.200000000000003</v>
      </c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09"/>
    </row>
    <row r="84" spans="1:44" s="107" customFormat="1" ht="20.25">
      <c r="A84" s="191">
        <v>78</v>
      </c>
      <c r="B84" s="125">
        <v>439740</v>
      </c>
      <c r="C84" s="126" t="s">
        <v>225</v>
      </c>
      <c r="D84" s="227">
        <v>4</v>
      </c>
      <c r="E84" s="227">
        <v>2</v>
      </c>
      <c r="F84" s="228">
        <v>3</v>
      </c>
      <c r="G84" s="225">
        <v>3</v>
      </c>
      <c r="H84" s="225">
        <v>5</v>
      </c>
      <c r="I84" s="225">
        <f t="shared" si="13"/>
        <v>17</v>
      </c>
      <c r="J84" s="225">
        <f t="shared" si="14"/>
        <v>2.5499999999999998</v>
      </c>
      <c r="K84" s="197">
        <v>1</v>
      </c>
      <c r="L84" s="197">
        <v>1</v>
      </c>
      <c r="M84" s="197">
        <v>1.50</v>
      </c>
      <c r="N84" s="197">
        <v>2</v>
      </c>
      <c r="O84" s="197">
        <v>2.50</v>
      </c>
      <c r="P84" s="197">
        <f t="shared" si="15"/>
        <v>8</v>
      </c>
      <c r="Q84" s="197">
        <f t="shared" si="16"/>
        <v>0.40</v>
      </c>
      <c r="R84" s="104">
        <f t="shared" si="17"/>
        <v>0.65</v>
      </c>
      <c r="S84" s="104">
        <f t="shared" si="18"/>
        <v>0.35</v>
      </c>
      <c r="T84" s="104">
        <f t="shared" si="19"/>
        <v>0.52499999999999991</v>
      </c>
      <c r="U84" s="104">
        <f t="shared" si="20"/>
        <v>0.54999999999999993</v>
      </c>
      <c r="V84" s="104">
        <f t="shared" si="21"/>
        <v>0.875</v>
      </c>
      <c r="W84" s="26">
        <f t="shared" si="22"/>
        <v>25</v>
      </c>
      <c r="X84" s="194">
        <f t="shared" si="23"/>
        <v>5</v>
      </c>
      <c r="Y84" s="114">
        <v>23</v>
      </c>
      <c r="Z84" s="195">
        <f t="shared" si="24"/>
        <v>18.400000000000002</v>
      </c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09"/>
    </row>
    <row r="85" spans="1:44" s="107" customFormat="1" ht="20.25">
      <c r="A85" s="191">
        <v>79</v>
      </c>
      <c r="B85" s="125">
        <v>439741</v>
      </c>
      <c r="C85" s="126" t="s">
        <v>226</v>
      </c>
      <c r="D85" s="227">
        <v>12</v>
      </c>
      <c r="E85" s="227">
        <v>11</v>
      </c>
      <c r="F85" s="228">
        <v>10</v>
      </c>
      <c r="G85" s="225">
        <v>12</v>
      </c>
      <c r="H85" s="225">
        <v>10</v>
      </c>
      <c r="I85" s="225">
        <f t="shared" si="13"/>
        <v>55</v>
      </c>
      <c r="J85" s="225">
        <f t="shared" si="14"/>
        <v>8.25</v>
      </c>
      <c r="K85" s="197">
        <v>2</v>
      </c>
      <c r="L85" s="197">
        <v>2.50</v>
      </c>
      <c r="M85" s="197">
        <v>3</v>
      </c>
      <c r="N85" s="197">
        <v>2</v>
      </c>
      <c r="O85" s="197">
        <v>4</v>
      </c>
      <c r="P85" s="197">
        <f t="shared" si="15"/>
        <v>13.50</v>
      </c>
      <c r="Q85" s="197">
        <f t="shared" si="16"/>
        <v>0.675</v>
      </c>
      <c r="R85" s="104">
        <f t="shared" si="17"/>
        <v>1.90</v>
      </c>
      <c r="S85" s="104">
        <f t="shared" si="18"/>
        <v>1.775</v>
      </c>
      <c r="T85" s="104">
        <f t="shared" si="19"/>
        <v>1.65</v>
      </c>
      <c r="U85" s="104">
        <f t="shared" si="20"/>
        <v>1.90</v>
      </c>
      <c r="V85" s="104">
        <f t="shared" si="21"/>
        <v>1.70</v>
      </c>
      <c r="W85" s="26">
        <f t="shared" si="22"/>
        <v>68.50</v>
      </c>
      <c r="X85" s="194">
        <f t="shared" si="23"/>
        <v>13.70</v>
      </c>
      <c r="Y85" s="114">
        <v>40</v>
      </c>
      <c r="Z85" s="195">
        <f t="shared" si="24"/>
        <v>32</v>
      </c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09"/>
    </row>
    <row r="86" spans="1:44" s="107" customFormat="1" ht="20.25">
      <c r="A86" s="191">
        <v>80</v>
      </c>
      <c r="B86" s="125">
        <v>439742</v>
      </c>
      <c r="C86" s="126" t="s">
        <v>227</v>
      </c>
      <c r="D86" s="227">
        <v>9</v>
      </c>
      <c r="E86" s="227">
        <v>7</v>
      </c>
      <c r="F86" s="228">
        <v>8</v>
      </c>
      <c r="G86" s="225">
        <v>6</v>
      </c>
      <c r="H86" s="225">
        <v>8</v>
      </c>
      <c r="I86" s="225">
        <f t="shared" si="13"/>
        <v>38</v>
      </c>
      <c r="J86" s="225">
        <f t="shared" si="14"/>
        <v>5.70</v>
      </c>
      <c r="K86" s="197">
        <v>1.50</v>
      </c>
      <c r="L86" s="197">
        <v>2</v>
      </c>
      <c r="M86" s="197">
        <v>3</v>
      </c>
      <c r="N86" s="197">
        <v>2.50</v>
      </c>
      <c r="O86" s="197">
        <v>2</v>
      </c>
      <c r="P86" s="197">
        <f t="shared" si="15"/>
        <v>11</v>
      </c>
      <c r="Q86" s="197">
        <f t="shared" si="16"/>
        <v>0.55000000000000004</v>
      </c>
      <c r="R86" s="104">
        <f t="shared" si="17"/>
        <v>1.4249999999999998</v>
      </c>
      <c r="S86" s="104">
        <f t="shared" si="18"/>
        <v>1.1500000000000001</v>
      </c>
      <c r="T86" s="104">
        <f t="shared" si="19"/>
        <v>1.35</v>
      </c>
      <c r="U86" s="104">
        <f t="shared" si="20"/>
        <v>1.0249999999999999</v>
      </c>
      <c r="V86" s="104">
        <f t="shared" si="21"/>
        <v>1.30</v>
      </c>
      <c r="W86" s="26">
        <f t="shared" si="22"/>
        <v>49</v>
      </c>
      <c r="X86" s="194">
        <f t="shared" si="23"/>
        <v>9.8000000000000007</v>
      </c>
      <c r="Y86" s="114">
        <v>41</v>
      </c>
      <c r="Z86" s="195">
        <f t="shared" si="24"/>
        <v>32.800000000000004</v>
      </c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09"/>
    </row>
    <row r="87" spans="1:44" s="107" customFormat="1" ht="20.25">
      <c r="A87" s="191">
        <v>81</v>
      </c>
      <c r="B87" s="125">
        <v>439743</v>
      </c>
      <c r="C87" s="126" t="s">
        <v>228</v>
      </c>
      <c r="D87" s="227">
        <v>3</v>
      </c>
      <c r="E87" s="227">
        <v>2</v>
      </c>
      <c r="F87" s="228">
        <v>3</v>
      </c>
      <c r="G87" s="225">
        <v>2</v>
      </c>
      <c r="H87" s="225">
        <v>3</v>
      </c>
      <c r="I87" s="225">
        <f t="shared" si="13"/>
        <v>13</v>
      </c>
      <c r="J87" s="225">
        <f t="shared" si="14"/>
        <v>1.95</v>
      </c>
      <c r="K87" s="197">
        <v>1</v>
      </c>
      <c r="L87" s="197">
        <v>1.50</v>
      </c>
      <c r="M87" s="197">
        <v>2</v>
      </c>
      <c r="N87" s="197">
        <v>3</v>
      </c>
      <c r="O87" s="197">
        <v>2</v>
      </c>
      <c r="P87" s="197">
        <f t="shared" si="15"/>
        <v>9.50</v>
      </c>
      <c r="Q87" s="197">
        <f t="shared" si="16"/>
        <v>0.475</v>
      </c>
      <c r="R87" s="104">
        <f t="shared" si="17"/>
        <v>0.49999999999999994</v>
      </c>
      <c r="S87" s="104">
        <f t="shared" si="18"/>
        <v>0.375</v>
      </c>
      <c r="T87" s="104">
        <f t="shared" si="19"/>
        <v>0.54999999999999993</v>
      </c>
      <c r="U87" s="104">
        <f t="shared" si="20"/>
        <v>0.45</v>
      </c>
      <c r="V87" s="104">
        <f t="shared" si="21"/>
        <v>0.54999999999999993</v>
      </c>
      <c r="W87" s="26">
        <f t="shared" si="22"/>
        <v>22.50</v>
      </c>
      <c r="X87" s="194">
        <f t="shared" si="23"/>
        <v>4.50</v>
      </c>
      <c r="Y87" s="114">
        <v>9</v>
      </c>
      <c r="Z87" s="195">
        <f t="shared" si="24"/>
        <v>7.20</v>
      </c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09"/>
    </row>
    <row r="88" spans="1:44" s="107" customFormat="1" ht="20.25">
      <c r="A88" s="191">
        <v>82</v>
      </c>
      <c r="B88" s="125">
        <v>439747</v>
      </c>
      <c r="C88" s="126" t="s">
        <v>229</v>
      </c>
      <c r="D88" s="225">
        <v>9</v>
      </c>
      <c r="E88" s="225">
        <v>8</v>
      </c>
      <c r="F88" s="226">
        <v>9</v>
      </c>
      <c r="G88" s="225">
        <v>8</v>
      </c>
      <c r="H88" s="225">
        <v>9</v>
      </c>
      <c r="I88" s="225">
        <f t="shared" si="13"/>
        <v>43</v>
      </c>
      <c r="J88" s="225">
        <f t="shared" si="14"/>
        <v>6.45</v>
      </c>
      <c r="K88" s="197">
        <v>1.50</v>
      </c>
      <c r="L88" s="197">
        <v>3</v>
      </c>
      <c r="M88" s="197">
        <v>4</v>
      </c>
      <c r="N88" s="197">
        <v>3</v>
      </c>
      <c r="O88" s="197">
        <v>4</v>
      </c>
      <c r="P88" s="197">
        <f t="shared" si="15"/>
        <v>15.50</v>
      </c>
      <c r="Q88" s="197">
        <f t="shared" si="16"/>
        <v>0.775</v>
      </c>
      <c r="R88" s="104">
        <f t="shared" si="17"/>
        <v>1.4249999999999998</v>
      </c>
      <c r="S88" s="104">
        <f t="shared" si="18"/>
        <v>1.35</v>
      </c>
      <c r="T88" s="104">
        <f t="shared" si="19"/>
        <v>1.5499999999999998</v>
      </c>
      <c r="U88" s="104">
        <f t="shared" si="20"/>
        <v>1.35</v>
      </c>
      <c r="V88" s="104">
        <f t="shared" si="21"/>
        <v>1.5499999999999998</v>
      </c>
      <c r="W88" s="26">
        <f t="shared" si="22"/>
        <v>58.50</v>
      </c>
      <c r="X88" s="194">
        <f t="shared" si="23"/>
        <v>11.70</v>
      </c>
      <c r="Y88" s="114">
        <v>43</v>
      </c>
      <c r="Z88" s="195">
        <f t="shared" si="24"/>
        <v>34.40</v>
      </c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09"/>
    </row>
    <row r="89" spans="1:44" s="107" customFormat="1" ht="20.25">
      <c r="A89" s="191">
        <v>83</v>
      </c>
      <c r="B89" s="125">
        <v>439748</v>
      </c>
      <c r="C89" s="126" t="s">
        <v>230</v>
      </c>
      <c r="D89" s="225">
        <v>5</v>
      </c>
      <c r="E89" s="225">
        <v>4</v>
      </c>
      <c r="F89" s="226">
        <v>3</v>
      </c>
      <c r="G89" s="225">
        <v>4</v>
      </c>
      <c r="H89" s="225">
        <v>3</v>
      </c>
      <c r="I89" s="225">
        <f t="shared" si="13"/>
        <v>19</v>
      </c>
      <c r="J89" s="225">
        <f t="shared" si="14"/>
        <v>2.85</v>
      </c>
      <c r="K89" s="197">
        <v>2</v>
      </c>
      <c r="L89" s="197">
        <v>1</v>
      </c>
      <c r="M89" s="197">
        <v>2</v>
      </c>
      <c r="N89" s="197">
        <v>3</v>
      </c>
      <c r="O89" s="197">
        <v>2</v>
      </c>
      <c r="P89" s="197">
        <f t="shared" si="15"/>
        <v>10</v>
      </c>
      <c r="Q89" s="197">
        <f t="shared" si="16"/>
        <v>0.50</v>
      </c>
      <c r="R89" s="104">
        <f t="shared" si="17"/>
        <v>0.85</v>
      </c>
      <c r="S89" s="104">
        <f t="shared" si="18"/>
        <v>0.65</v>
      </c>
      <c r="T89" s="104">
        <f t="shared" si="19"/>
        <v>0.54999999999999993</v>
      </c>
      <c r="U89" s="104">
        <f t="shared" si="20"/>
        <v>0.75</v>
      </c>
      <c r="V89" s="104">
        <f t="shared" si="21"/>
        <v>0.54999999999999993</v>
      </c>
      <c r="W89" s="26">
        <f t="shared" si="22"/>
        <v>29</v>
      </c>
      <c r="X89" s="194">
        <f t="shared" si="23"/>
        <v>5.8000000000000007</v>
      </c>
      <c r="Y89" s="114">
        <v>13</v>
      </c>
      <c r="Z89" s="195">
        <f t="shared" si="24"/>
        <v>10.40</v>
      </c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09"/>
    </row>
    <row r="90" spans="1:44" s="107" customFormat="1" ht="20.25">
      <c r="A90" s="191">
        <v>84</v>
      </c>
      <c r="B90" s="125">
        <v>439749</v>
      </c>
      <c r="C90" s="126" t="s">
        <v>231</v>
      </c>
      <c r="D90" s="225">
        <v>2</v>
      </c>
      <c r="E90" s="225">
        <v>1</v>
      </c>
      <c r="F90" s="226">
        <v>2</v>
      </c>
      <c r="G90" s="225">
        <v>1</v>
      </c>
      <c r="H90" s="225">
        <v>2</v>
      </c>
      <c r="I90" s="225">
        <f t="shared" si="13"/>
        <v>8</v>
      </c>
      <c r="J90" s="225">
        <f t="shared" si="14"/>
        <v>1.20</v>
      </c>
      <c r="K90" s="197">
        <v>1</v>
      </c>
      <c r="L90" s="197">
        <v>1</v>
      </c>
      <c r="M90" s="197">
        <v>1</v>
      </c>
      <c r="N90" s="197">
        <v>1</v>
      </c>
      <c r="O90" s="197">
        <v>1</v>
      </c>
      <c r="P90" s="197">
        <f t="shared" si="15"/>
        <v>5</v>
      </c>
      <c r="Q90" s="197">
        <f t="shared" si="16"/>
        <v>0.25</v>
      </c>
      <c r="R90" s="104">
        <f t="shared" si="17"/>
        <v>0.35</v>
      </c>
      <c r="S90" s="104">
        <f t="shared" si="18"/>
        <v>0.20</v>
      </c>
      <c r="T90" s="104">
        <f t="shared" si="19"/>
        <v>0.35</v>
      </c>
      <c r="U90" s="104">
        <f t="shared" si="20"/>
        <v>0.20</v>
      </c>
      <c r="V90" s="104">
        <f t="shared" si="21"/>
        <v>0.35</v>
      </c>
      <c r="W90" s="26">
        <f t="shared" si="22"/>
        <v>13</v>
      </c>
      <c r="X90" s="194">
        <f t="shared" si="23"/>
        <v>2.60</v>
      </c>
      <c r="Y90" s="114">
        <v>9</v>
      </c>
      <c r="Z90" s="195">
        <f t="shared" si="24"/>
        <v>7.20</v>
      </c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09"/>
    </row>
    <row r="91" spans="1:44" s="107" customFormat="1" ht="20.25">
      <c r="A91" s="191">
        <v>85</v>
      </c>
      <c r="B91" s="125">
        <v>439750</v>
      </c>
      <c r="C91" s="126" t="s">
        <v>232</v>
      </c>
      <c r="D91" s="225">
        <v>8</v>
      </c>
      <c r="E91" s="225">
        <v>9</v>
      </c>
      <c r="F91" s="226">
        <v>8</v>
      </c>
      <c r="G91" s="225">
        <v>9</v>
      </c>
      <c r="H91" s="225">
        <v>3</v>
      </c>
      <c r="I91" s="225">
        <f t="shared" si="13"/>
        <v>37</v>
      </c>
      <c r="J91" s="225">
        <f t="shared" si="14"/>
        <v>5.55</v>
      </c>
      <c r="K91" s="197">
        <v>1.50</v>
      </c>
      <c r="L91" s="197">
        <v>2</v>
      </c>
      <c r="M91" s="197">
        <v>2.50</v>
      </c>
      <c r="N91" s="197">
        <v>2</v>
      </c>
      <c r="O91" s="197">
        <v>2</v>
      </c>
      <c r="P91" s="197">
        <f t="shared" si="15"/>
        <v>10</v>
      </c>
      <c r="Q91" s="197">
        <f t="shared" si="16"/>
        <v>0.50</v>
      </c>
      <c r="R91" s="104">
        <f t="shared" si="17"/>
        <v>1.2749999999999999</v>
      </c>
      <c r="S91" s="104">
        <f t="shared" si="18"/>
        <v>1.45</v>
      </c>
      <c r="T91" s="104">
        <f t="shared" si="19"/>
        <v>1.325</v>
      </c>
      <c r="U91" s="104">
        <f t="shared" si="20"/>
        <v>1.45</v>
      </c>
      <c r="V91" s="104">
        <f t="shared" si="21"/>
        <v>0.54999999999999993</v>
      </c>
      <c r="W91" s="26">
        <f t="shared" si="22"/>
        <v>47</v>
      </c>
      <c r="X91" s="194">
        <f t="shared" si="23"/>
        <v>9.40</v>
      </c>
      <c r="Y91" s="114">
        <v>34</v>
      </c>
      <c r="Z91" s="195">
        <f t="shared" si="24"/>
        <v>27.200000000000003</v>
      </c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09"/>
    </row>
    <row r="92" spans="1:44" s="107" customFormat="1" ht="20.25">
      <c r="A92" s="191">
        <v>86</v>
      </c>
      <c r="B92" s="125">
        <v>439751</v>
      </c>
      <c r="C92" s="126" t="s">
        <v>233</v>
      </c>
      <c r="D92" s="225">
        <v>1</v>
      </c>
      <c r="E92" s="225">
        <v>3</v>
      </c>
      <c r="F92" s="226">
        <v>1</v>
      </c>
      <c r="G92" s="225">
        <v>3</v>
      </c>
      <c r="H92" s="225">
        <v>2</v>
      </c>
      <c r="I92" s="225">
        <f t="shared" si="13"/>
        <v>10</v>
      </c>
      <c r="J92" s="225">
        <f t="shared" si="14"/>
        <v>1.50</v>
      </c>
      <c r="K92" s="225">
        <v>2</v>
      </c>
      <c r="L92" s="197">
        <v>1</v>
      </c>
      <c r="M92" s="197">
        <v>2</v>
      </c>
      <c r="N92" s="197">
        <v>2</v>
      </c>
      <c r="O92" s="197">
        <v>2</v>
      </c>
      <c r="P92" s="197">
        <f t="shared" si="15"/>
        <v>9</v>
      </c>
      <c r="Q92" s="197">
        <f t="shared" si="16"/>
        <v>0.45</v>
      </c>
      <c r="R92" s="104">
        <f t="shared" si="17"/>
        <v>0.25</v>
      </c>
      <c r="S92" s="104">
        <f t="shared" si="18"/>
        <v>0.49999999999999994</v>
      </c>
      <c r="T92" s="104">
        <f t="shared" si="19"/>
        <v>0.25</v>
      </c>
      <c r="U92" s="104">
        <f t="shared" si="20"/>
        <v>0.54999999999999993</v>
      </c>
      <c r="V92" s="104">
        <f t="shared" si="21"/>
        <v>0.40</v>
      </c>
      <c r="W92" s="26">
        <f t="shared" si="22"/>
        <v>19</v>
      </c>
      <c r="X92" s="194">
        <f t="shared" si="23"/>
        <v>3.8000000000000003</v>
      </c>
      <c r="Y92" s="114">
        <v>7</v>
      </c>
      <c r="Z92" s="195">
        <f t="shared" si="24"/>
        <v>5.60</v>
      </c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09"/>
    </row>
    <row r="93" spans="1:44" s="107" customFormat="1" ht="20.25">
      <c r="A93" s="191">
        <v>87</v>
      </c>
      <c r="B93" s="125">
        <v>439752</v>
      </c>
      <c r="C93" s="126" t="s">
        <v>234</v>
      </c>
      <c r="D93" s="227">
        <v>9</v>
      </c>
      <c r="E93" s="227">
        <v>8</v>
      </c>
      <c r="F93" s="228">
        <v>7</v>
      </c>
      <c r="G93" s="225">
        <v>9</v>
      </c>
      <c r="H93" s="225">
        <v>7</v>
      </c>
      <c r="I93" s="225">
        <f t="shared" si="13"/>
        <v>40</v>
      </c>
      <c r="J93" s="225">
        <f t="shared" si="14"/>
        <v>6</v>
      </c>
      <c r="K93" s="197">
        <v>3</v>
      </c>
      <c r="L93" s="197">
        <v>4</v>
      </c>
      <c r="M93" s="197">
        <v>3</v>
      </c>
      <c r="N93" s="197">
        <v>4</v>
      </c>
      <c r="O93" s="197">
        <v>3</v>
      </c>
      <c r="P93" s="197">
        <f t="shared" si="15"/>
        <v>17</v>
      </c>
      <c r="Q93" s="197">
        <f t="shared" si="16"/>
        <v>0.85000000000000009</v>
      </c>
      <c r="R93" s="104">
        <f t="shared" si="17"/>
        <v>1.50</v>
      </c>
      <c r="S93" s="104">
        <f t="shared" si="18"/>
        <v>1.40</v>
      </c>
      <c r="T93" s="104">
        <f t="shared" si="19"/>
        <v>1.2000000000000002</v>
      </c>
      <c r="U93" s="104">
        <f t="shared" si="20"/>
        <v>1.5499999999999998</v>
      </c>
      <c r="V93" s="104">
        <f t="shared" si="21"/>
        <v>1.2000000000000002</v>
      </c>
      <c r="W93" s="26">
        <f t="shared" si="22"/>
        <v>57</v>
      </c>
      <c r="X93" s="194">
        <f t="shared" si="23"/>
        <v>11.40</v>
      </c>
      <c r="Y93" s="114">
        <v>37</v>
      </c>
      <c r="Z93" s="195">
        <f t="shared" si="24"/>
        <v>29.60</v>
      </c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09"/>
    </row>
    <row r="94" spans="1:44" s="107" customFormat="1" ht="20.25">
      <c r="A94" s="191">
        <v>88</v>
      </c>
      <c r="B94" s="125">
        <v>439763</v>
      </c>
      <c r="C94" s="126" t="s">
        <v>235</v>
      </c>
      <c r="D94" s="227">
        <v>2</v>
      </c>
      <c r="E94" s="227">
        <v>5</v>
      </c>
      <c r="F94" s="228">
        <v>3</v>
      </c>
      <c r="G94" s="225">
        <v>2</v>
      </c>
      <c r="H94" s="225">
        <v>3</v>
      </c>
      <c r="I94" s="225">
        <f t="shared" si="13"/>
        <v>15</v>
      </c>
      <c r="J94" s="225">
        <f t="shared" si="14"/>
        <v>2.25</v>
      </c>
      <c r="K94" s="197">
        <v>1</v>
      </c>
      <c r="L94" s="197">
        <v>1.50</v>
      </c>
      <c r="M94" s="197">
        <v>2</v>
      </c>
      <c r="N94" s="197">
        <v>3</v>
      </c>
      <c r="O94" s="197">
        <v>4</v>
      </c>
      <c r="P94" s="197">
        <f t="shared" si="15"/>
        <v>11.50</v>
      </c>
      <c r="Q94" s="197">
        <f t="shared" si="16"/>
        <v>0.57500000000000007</v>
      </c>
      <c r="R94" s="104">
        <f t="shared" si="17"/>
        <v>0.35</v>
      </c>
      <c r="S94" s="104">
        <f t="shared" si="18"/>
        <v>0.825</v>
      </c>
      <c r="T94" s="104">
        <f t="shared" si="19"/>
        <v>0.54999999999999993</v>
      </c>
      <c r="U94" s="104">
        <f t="shared" si="20"/>
        <v>0.45</v>
      </c>
      <c r="V94" s="104">
        <f t="shared" si="21"/>
        <v>0.64999999999999991</v>
      </c>
      <c r="W94" s="26">
        <f t="shared" si="22"/>
        <v>26.50</v>
      </c>
      <c r="X94" s="194">
        <f t="shared" si="23"/>
        <v>5.3000000000000007</v>
      </c>
      <c r="Y94" s="114">
        <v>4</v>
      </c>
      <c r="Z94" s="195">
        <f t="shared" si="24"/>
        <v>3.20</v>
      </c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09"/>
    </row>
    <row r="95" spans="1:44" s="107" customFormat="1" ht="20.25">
      <c r="A95" s="191">
        <v>89</v>
      </c>
      <c r="B95" s="125">
        <v>439767</v>
      </c>
      <c r="C95" s="126" t="s">
        <v>236</v>
      </c>
      <c r="D95" s="227"/>
      <c r="E95" s="227"/>
      <c r="F95" s="228"/>
      <c r="G95" s="225"/>
      <c r="H95" s="225"/>
      <c r="I95" s="225"/>
      <c r="J95" s="225"/>
      <c r="K95" s="197"/>
      <c r="L95" s="197"/>
      <c r="M95" s="197"/>
      <c r="N95" s="197"/>
      <c r="O95" s="197"/>
      <c r="P95" s="197"/>
      <c r="Q95" s="197"/>
      <c r="R95" s="104">
        <f t="shared" si="17"/>
        <v>0</v>
      </c>
      <c r="S95" s="104">
        <f t="shared" si="18"/>
        <v>0</v>
      </c>
      <c r="T95" s="104">
        <f t="shared" si="19"/>
        <v>0</v>
      </c>
      <c r="U95" s="104">
        <f t="shared" si="20"/>
        <v>0</v>
      </c>
      <c r="V95" s="104">
        <f t="shared" si="21"/>
        <v>0</v>
      </c>
      <c r="W95" s="26">
        <f t="shared" si="22"/>
        <v>0</v>
      </c>
      <c r="X95" s="194">
        <f t="shared" si="23"/>
        <v>0</v>
      </c>
      <c r="Y95" s="114">
        <v>0</v>
      </c>
      <c r="Z95" s="195">
        <f t="shared" si="24"/>
        <v>0</v>
      </c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09"/>
    </row>
    <row r="96" spans="1:44" s="107" customFormat="1" ht="20.25">
      <c r="A96" s="191">
        <v>90</v>
      </c>
      <c r="B96" s="125">
        <v>439774</v>
      </c>
      <c r="C96" s="126" t="s">
        <v>237</v>
      </c>
      <c r="D96" s="227">
        <v>4</v>
      </c>
      <c r="E96" s="227">
        <v>3</v>
      </c>
      <c r="F96" s="228">
        <v>9</v>
      </c>
      <c r="G96" s="225">
        <v>6</v>
      </c>
      <c r="H96" s="225">
        <v>10</v>
      </c>
      <c r="I96" s="225">
        <f t="shared" si="13"/>
        <v>32</v>
      </c>
      <c r="J96" s="225">
        <f t="shared" si="14"/>
        <v>4.80</v>
      </c>
      <c r="K96" s="197">
        <v>2</v>
      </c>
      <c r="L96" s="197">
        <v>3</v>
      </c>
      <c r="M96" s="197">
        <v>2</v>
      </c>
      <c r="N96" s="197">
        <v>4</v>
      </c>
      <c r="O96" s="197">
        <v>3</v>
      </c>
      <c r="P96" s="197">
        <f t="shared" si="15"/>
        <v>14</v>
      </c>
      <c r="Q96" s="197">
        <f t="shared" si="16"/>
        <v>0.70</v>
      </c>
      <c r="R96" s="104">
        <f t="shared" si="17"/>
        <v>0.70</v>
      </c>
      <c r="S96" s="104">
        <f t="shared" si="18"/>
        <v>0.60</v>
      </c>
      <c r="T96" s="104">
        <f t="shared" si="19"/>
        <v>1.45</v>
      </c>
      <c r="U96" s="104">
        <f t="shared" si="20"/>
        <v>1.0999999999999999</v>
      </c>
      <c r="V96" s="104">
        <f t="shared" si="21"/>
        <v>1.65</v>
      </c>
      <c r="W96" s="26">
        <f t="shared" si="22"/>
        <v>46</v>
      </c>
      <c r="X96" s="194">
        <f t="shared" si="23"/>
        <v>9.2000000000000011</v>
      </c>
      <c r="Y96" s="114">
        <v>28</v>
      </c>
      <c r="Z96" s="195">
        <f t="shared" si="24"/>
        <v>22.40</v>
      </c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09"/>
    </row>
    <row r="97" spans="1:44" s="107" customFormat="1" ht="20.25">
      <c r="A97" s="191">
        <v>91</v>
      </c>
      <c r="B97" s="125">
        <v>439780</v>
      </c>
      <c r="C97" s="126" t="s">
        <v>238</v>
      </c>
      <c r="D97" s="227">
        <v>9</v>
      </c>
      <c r="E97" s="227">
        <v>8</v>
      </c>
      <c r="F97" s="228">
        <v>7</v>
      </c>
      <c r="G97" s="225">
        <v>6</v>
      </c>
      <c r="H97" s="225">
        <v>7</v>
      </c>
      <c r="I97" s="225">
        <f t="shared" si="13"/>
        <v>37</v>
      </c>
      <c r="J97" s="225">
        <f t="shared" si="14"/>
        <v>5.55</v>
      </c>
      <c r="K97" s="197">
        <v>2</v>
      </c>
      <c r="L97" s="197">
        <v>3</v>
      </c>
      <c r="M97" s="197">
        <v>2</v>
      </c>
      <c r="N97" s="197">
        <v>1</v>
      </c>
      <c r="O97" s="197">
        <v>2</v>
      </c>
      <c r="P97" s="197">
        <f t="shared" si="15"/>
        <v>10</v>
      </c>
      <c r="Q97" s="197">
        <f t="shared" si="16"/>
        <v>0.50</v>
      </c>
      <c r="R97" s="104">
        <f t="shared" si="17"/>
        <v>1.45</v>
      </c>
      <c r="S97" s="104">
        <f t="shared" si="18"/>
        <v>1.35</v>
      </c>
      <c r="T97" s="104">
        <f t="shared" si="19"/>
        <v>1.1500000000000001</v>
      </c>
      <c r="U97" s="104">
        <f t="shared" si="20"/>
        <v>0.95</v>
      </c>
      <c r="V97" s="104">
        <f t="shared" si="21"/>
        <v>1.1500000000000001</v>
      </c>
      <c r="W97" s="26">
        <f t="shared" si="22"/>
        <v>47</v>
      </c>
      <c r="X97" s="194">
        <f t="shared" si="23"/>
        <v>9.40</v>
      </c>
      <c r="Y97" s="114">
        <v>33</v>
      </c>
      <c r="Z97" s="195">
        <f t="shared" si="24"/>
        <v>26.40</v>
      </c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09"/>
    </row>
    <row r="98" spans="1:44" s="107" customFormat="1" ht="20.25">
      <c r="A98" s="191">
        <v>92</v>
      </c>
      <c r="B98" s="125">
        <v>439781</v>
      </c>
      <c r="C98" s="126" t="s">
        <v>134</v>
      </c>
      <c r="D98" s="227">
        <v>4</v>
      </c>
      <c r="E98" s="227">
        <v>5</v>
      </c>
      <c r="F98" s="228">
        <v>4</v>
      </c>
      <c r="G98" s="225">
        <v>3</v>
      </c>
      <c r="H98" s="225">
        <v>2</v>
      </c>
      <c r="I98" s="225">
        <f t="shared" si="13"/>
        <v>18</v>
      </c>
      <c r="J98" s="225">
        <f t="shared" si="14"/>
        <v>2.6999999999999997</v>
      </c>
      <c r="K98" s="197">
        <v>3</v>
      </c>
      <c r="L98" s="197">
        <v>2</v>
      </c>
      <c r="M98" s="197">
        <v>1</v>
      </c>
      <c r="N98" s="197">
        <v>2</v>
      </c>
      <c r="O98" s="197">
        <v>2</v>
      </c>
      <c r="P98" s="197">
        <f t="shared" si="15"/>
        <v>10</v>
      </c>
      <c r="Q98" s="197">
        <f t="shared" si="16"/>
        <v>0.50</v>
      </c>
      <c r="R98" s="104">
        <f t="shared" si="17"/>
        <v>0.75</v>
      </c>
      <c r="S98" s="104">
        <f t="shared" si="18"/>
        <v>0.85</v>
      </c>
      <c r="T98" s="104">
        <f t="shared" si="19"/>
        <v>0.65</v>
      </c>
      <c r="U98" s="104">
        <f t="shared" si="20"/>
        <v>0.54999999999999993</v>
      </c>
      <c r="V98" s="104">
        <f t="shared" si="21"/>
        <v>0.40</v>
      </c>
      <c r="W98" s="26">
        <f t="shared" si="22"/>
        <v>28</v>
      </c>
      <c r="X98" s="194">
        <f t="shared" si="23"/>
        <v>5.60</v>
      </c>
      <c r="Y98" s="114">
        <v>18</v>
      </c>
      <c r="Z98" s="195">
        <f t="shared" si="24"/>
        <v>14.40</v>
      </c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09"/>
    </row>
    <row r="99" spans="1:44" s="107" customFormat="1" ht="20.25">
      <c r="A99" s="191">
        <v>93</v>
      </c>
      <c r="B99" s="125">
        <v>439784</v>
      </c>
      <c r="C99" s="126" t="s">
        <v>135</v>
      </c>
      <c r="D99" s="225">
        <v>4</v>
      </c>
      <c r="E99" s="225">
        <v>5</v>
      </c>
      <c r="F99" s="226">
        <v>6</v>
      </c>
      <c r="G99" s="225">
        <v>5</v>
      </c>
      <c r="H99" s="225">
        <v>6</v>
      </c>
      <c r="I99" s="225">
        <f t="shared" si="13"/>
        <v>26</v>
      </c>
      <c r="J99" s="225">
        <f t="shared" si="14"/>
        <v>3.90</v>
      </c>
      <c r="K99" s="197">
        <v>2</v>
      </c>
      <c r="L99" s="197">
        <v>1</v>
      </c>
      <c r="M99" s="197">
        <v>2</v>
      </c>
      <c r="N99" s="197">
        <v>2</v>
      </c>
      <c r="O99" s="197">
        <v>1</v>
      </c>
      <c r="P99" s="197">
        <f t="shared" si="15"/>
        <v>8</v>
      </c>
      <c r="Q99" s="197">
        <f t="shared" si="16"/>
        <v>0.40</v>
      </c>
      <c r="R99" s="104">
        <f t="shared" si="17"/>
        <v>0.70</v>
      </c>
      <c r="S99" s="104">
        <f t="shared" si="18"/>
        <v>0.80</v>
      </c>
      <c r="T99" s="104">
        <f t="shared" si="19"/>
        <v>0.99999999999999989</v>
      </c>
      <c r="U99" s="104">
        <f t="shared" si="20"/>
        <v>0.85</v>
      </c>
      <c r="V99" s="104">
        <f t="shared" si="21"/>
        <v>0.95</v>
      </c>
      <c r="W99" s="26">
        <f t="shared" si="22"/>
        <v>34</v>
      </c>
      <c r="X99" s="194">
        <f t="shared" si="23"/>
        <v>6.8000000000000007</v>
      </c>
      <c r="Y99" s="114">
        <v>33</v>
      </c>
      <c r="Z99" s="195">
        <f t="shared" si="24"/>
        <v>26.40</v>
      </c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09"/>
    </row>
    <row r="100" spans="1:44" s="107" customFormat="1" ht="20.25">
      <c r="A100" s="191">
        <v>94</v>
      </c>
      <c r="B100" s="125">
        <v>439785</v>
      </c>
      <c r="C100" s="126" t="s">
        <v>239</v>
      </c>
      <c r="D100" s="225">
        <v>5</v>
      </c>
      <c r="E100" s="225">
        <v>6</v>
      </c>
      <c r="F100" s="226">
        <v>8</v>
      </c>
      <c r="G100" s="225">
        <v>6</v>
      </c>
      <c r="H100" s="225">
        <v>4</v>
      </c>
      <c r="I100" s="225">
        <f t="shared" si="13"/>
        <v>29</v>
      </c>
      <c r="J100" s="225">
        <f t="shared" si="14"/>
        <v>4.3499999999999996</v>
      </c>
      <c r="K100" s="197">
        <v>2</v>
      </c>
      <c r="L100" s="197">
        <v>2</v>
      </c>
      <c r="M100" s="197">
        <v>4</v>
      </c>
      <c r="N100" s="197">
        <v>3</v>
      </c>
      <c r="O100" s="197">
        <v>4</v>
      </c>
      <c r="P100" s="197">
        <f t="shared" si="15"/>
        <v>15</v>
      </c>
      <c r="Q100" s="197">
        <f t="shared" si="16"/>
        <v>0.75</v>
      </c>
      <c r="R100" s="104">
        <f t="shared" si="17"/>
        <v>0.85</v>
      </c>
      <c r="S100" s="104">
        <f t="shared" si="18"/>
        <v>0.99999999999999989</v>
      </c>
      <c r="T100" s="104">
        <f t="shared" si="19"/>
        <v>1.40</v>
      </c>
      <c r="U100" s="104">
        <f t="shared" si="20"/>
        <v>1.0499999999999998</v>
      </c>
      <c r="V100" s="104">
        <f t="shared" si="21"/>
        <v>0.80</v>
      </c>
      <c r="W100" s="26">
        <f t="shared" si="22"/>
        <v>44</v>
      </c>
      <c r="X100" s="194">
        <f t="shared" si="23"/>
        <v>8.8000000000000007</v>
      </c>
      <c r="Y100" s="114">
        <v>34</v>
      </c>
      <c r="Z100" s="195">
        <f t="shared" si="24"/>
        <v>27.200000000000003</v>
      </c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09"/>
    </row>
    <row r="101" spans="1:44" s="107" customFormat="1" ht="20.25">
      <c r="A101" s="191">
        <v>95</v>
      </c>
      <c r="B101" s="125">
        <v>439786</v>
      </c>
      <c r="C101" s="126" t="s">
        <v>240</v>
      </c>
      <c r="D101" s="225">
        <v>4</v>
      </c>
      <c r="E101" s="225">
        <v>3</v>
      </c>
      <c r="F101" s="226">
        <v>5</v>
      </c>
      <c r="G101" s="225">
        <v>4</v>
      </c>
      <c r="H101" s="225">
        <v>5</v>
      </c>
      <c r="I101" s="225">
        <f t="shared" si="13"/>
        <v>21</v>
      </c>
      <c r="J101" s="225">
        <f t="shared" si="14"/>
        <v>3.15</v>
      </c>
      <c r="K101" s="197">
        <v>2</v>
      </c>
      <c r="L101" s="197">
        <v>1</v>
      </c>
      <c r="M101" s="197">
        <v>2</v>
      </c>
      <c r="N101" s="197">
        <v>1</v>
      </c>
      <c r="O101" s="197">
        <v>1</v>
      </c>
      <c r="P101" s="197">
        <f t="shared" si="15"/>
        <v>7</v>
      </c>
      <c r="Q101" s="197">
        <f t="shared" si="16"/>
        <v>0.35</v>
      </c>
      <c r="R101" s="104">
        <f t="shared" si="17"/>
        <v>0.70</v>
      </c>
      <c r="S101" s="104">
        <f t="shared" si="18"/>
        <v>0.49999999999999994</v>
      </c>
      <c r="T101" s="104">
        <f t="shared" si="19"/>
        <v>0.85</v>
      </c>
      <c r="U101" s="104">
        <f t="shared" si="20"/>
        <v>0.65</v>
      </c>
      <c r="V101" s="104">
        <f t="shared" si="21"/>
        <v>0.80</v>
      </c>
      <c r="W101" s="26">
        <f t="shared" si="22"/>
        <v>28</v>
      </c>
      <c r="X101" s="194">
        <f t="shared" si="23"/>
        <v>5.60</v>
      </c>
      <c r="Y101" s="114">
        <v>23</v>
      </c>
      <c r="Z101" s="195">
        <f t="shared" si="24"/>
        <v>18.400000000000002</v>
      </c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09"/>
    </row>
    <row r="102" spans="1:44" s="107" customFormat="1" ht="20.25">
      <c r="A102" s="191">
        <v>96</v>
      </c>
      <c r="B102" s="125">
        <v>439797</v>
      </c>
      <c r="C102" s="126" t="s">
        <v>241</v>
      </c>
      <c r="D102" s="225">
        <v>8</v>
      </c>
      <c r="E102" s="225">
        <v>7</v>
      </c>
      <c r="F102" s="226">
        <v>8</v>
      </c>
      <c r="G102" s="225">
        <v>12</v>
      </c>
      <c r="H102" s="225">
        <v>8</v>
      </c>
      <c r="I102" s="225">
        <f t="shared" si="13"/>
        <v>43</v>
      </c>
      <c r="J102" s="225">
        <f t="shared" si="14"/>
        <v>6.45</v>
      </c>
      <c r="K102" s="197">
        <v>3</v>
      </c>
      <c r="L102" s="197">
        <v>4</v>
      </c>
      <c r="M102" s="197">
        <v>3</v>
      </c>
      <c r="N102" s="197">
        <v>3</v>
      </c>
      <c r="O102" s="197">
        <v>3</v>
      </c>
      <c r="P102" s="197">
        <f t="shared" si="15"/>
        <v>16</v>
      </c>
      <c r="Q102" s="197">
        <f t="shared" si="16"/>
        <v>0.80</v>
      </c>
      <c r="R102" s="104">
        <f t="shared" si="17"/>
        <v>1.35</v>
      </c>
      <c r="S102" s="104">
        <f t="shared" si="18"/>
        <v>1.25</v>
      </c>
      <c r="T102" s="104">
        <f t="shared" si="19"/>
        <v>1.35</v>
      </c>
      <c r="U102" s="104">
        <f t="shared" si="20"/>
        <v>1.9499999999999997</v>
      </c>
      <c r="V102" s="104">
        <f t="shared" si="21"/>
        <v>1.35</v>
      </c>
      <c r="W102" s="26">
        <f t="shared" si="22"/>
        <v>59</v>
      </c>
      <c r="X102" s="194">
        <f t="shared" si="23"/>
        <v>11.80</v>
      </c>
      <c r="Y102" s="114">
        <v>49</v>
      </c>
      <c r="Z102" s="195">
        <f t="shared" si="24"/>
        <v>39.200000000000003</v>
      </c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09"/>
    </row>
    <row r="103" spans="1:44" s="107" customFormat="1" ht="20.25">
      <c r="A103" s="191">
        <v>97</v>
      </c>
      <c r="B103" s="222">
        <v>439801</v>
      </c>
      <c r="C103" s="223" t="s">
        <v>242</v>
      </c>
      <c r="D103" s="225">
        <v>8</v>
      </c>
      <c r="E103" s="225">
        <v>9</v>
      </c>
      <c r="F103" s="226">
        <v>14</v>
      </c>
      <c r="G103" s="225">
        <v>12</v>
      </c>
      <c r="H103" s="225">
        <v>10</v>
      </c>
      <c r="I103" s="225">
        <f t="shared" si="13"/>
        <v>53</v>
      </c>
      <c r="J103" s="225">
        <f t="shared" si="14"/>
        <v>7.9499999999999993</v>
      </c>
      <c r="K103" s="197">
        <v>5</v>
      </c>
      <c r="L103" s="197">
        <v>4</v>
      </c>
      <c r="M103" s="197">
        <v>3</v>
      </c>
      <c r="N103" s="197">
        <v>4</v>
      </c>
      <c r="O103" s="197">
        <v>4</v>
      </c>
      <c r="P103" s="197">
        <f t="shared" si="15"/>
        <v>20</v>
      </c>
      <c r="Q103" s="197">
        <f t="shared" si="16"/>
        <v>1</v>
      </c>
      <c r="R103" s="104">
        <f t="shared" si="17"/>
        <v>1.45</v>
      </c>
      <c r="S103" s="104">
        <f t="shared" si="18"/>
        <v>1.5499999999999998</v>
      </c>
      <c r="T103" s="104">
        <f t="shared" si="19"/>
        <v>2.25</v>
      </c>
      <c r="U103" s="104">
        <f t="shared" si="20"/>
        <v>1.9999999999999998</v>
      </c>
      <c r="V103" s="104">
        <f t="shared" si="21"/>
        <v>1.70</v>
      </c>
      <c r="W103" s="26">
        <f t="shared" si="22"/>
        <v>73</v>
      </c>
      <c r="X103" s="194">
        <f t="shared" si="23"/>
        <v>14.60</v>
      </c>
      <c r="Y103" s="224">
        <v>49</v>
      </c>
      <c r="Z103" s="195">
        <f t="shared" si="24"/>
        <v>39.200000000000003</v>
      </c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09"/>
    </row>
    <row r="104" spans="1:44" s="107" customFormat="1" ht="20.25">
      <c r="A104" s="191">
        <v>98</v>
      </c>
      <c r="B104" s="125">
        <v>439803</v>
      </c>
      <c r="C104" s="126" t="s">
        <v>243</v>
      </c>
      <c r="D104" s="225">
        <v>6</v>
      </c>
      <c r="E104" s="225">
        <v>5</v>
      </c>
      <c r="F104" s="226">
        <v>6</v>
      </c>
      <c r="G104" s="225">
        <v>5</v>
      </c>
      <c r="H104" s="225">
        <v>4</v>
      </c>
      <c r="I104" s="225">
        <f t="shared" si="13"/>
        <v>26</v>
      </c>
      <c r="J104" s="225">
        <f t="shared" si="14"/>
        <v>3.90</v>
      </c>
      <c r="K104" s="197">
        <v>1</v>
      </c>
      <c r="L104" s="197">
        <v>2</v>
      </c>
      <c r="M104" s="197">
        <v>3</v>
      </c>
      <c r="N104" s="197">
        <v>2</v>
      </c>
      <c r="O104" s="197">
        <v>2</v>
      </c>
      <c r="P104" s="197">
        <f t="shared" si="15"/>
        <v>10</v>
      </c>
      <c r="Q104" s="197">
        <f t="shared" si="16"/>
        <v>0.50</v>
      </c>
      <c r="R104" s="104">
        <f t="shared" si="17"/>
        <v>0.95</v>
      </c>
      <c r="S104" s="104">
        <f t="shared" si="18"/>
        <v>0.85</v>
      </c>
      <c r="T104" s="104">
        <f t="shared" si="19"/>
        <v>1.0499999999999998</v>
      </c>
      <c r="U104" s="104">
        <f t="shared" si="20"/>
        <v>0.85</v>
      </c>
      <c r="V104" s="104">
        <f t="shared" si="21"/>
        <v>0.70</v>
      </c>
      <c r="W104" s="26">
        <f t="shared" si="22"/>
        <v>36</v>
      </c>
      <c r="X104" s="194">
        <f t="shared" si="23"/>
        <v>7.20</v>
      </c>
      <c r="Y104" s="114">
        <v>21</v>
      </c>
      <c r="Z104" s="195">
        <f t="shared" si="24"/>
        <v>16.80</v>
      </c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09"/>
    </row>
    <row r="105" spans="1:44" s="107" customFormat="1" ht="20.25">
      <c r="A105" s="191">
        <v>99</v>
      </c>
      <c r="B105" s="125">
        <v>439804</v>
      </c>
      <c r="C105" s="126" t="s">
        <v>244</v>
      </c>
      <c r="D105" s="225">
        <v>12</v>
      </c>
      <c r="E105" s="225">
        <v>6</v>
      </c>
      <c r="F105" s="226">
        <v>8</v>
      </c>
      <c r="G105" s="225">
        <v>10</v>
      </c>
      <c r="H105" s="225">
        <v>6</v>
      </c>
      <c r="I105" s="225">
        <f t="shared" si="13"/>
        <v>42</v>
      </c>
      <c r="J105" s="225">
        <f t="shared" si="14"/>
        <v>6.30</v>
      </c>
      <c r="K105" s="197">
        <v>3</v>
      </c>
      <c r="L105" s="197">
        <v>4</v>
      </c>
      <c r="M105" s="197">
        <v>3</v>
      </c>
      <c r="N105" s="197">
        <v>4</v>
      </c>
      <c r="O105" s="197">
        <v>3</v>
      </c>
      <c r="P105" s="197">
        <f t="shared" si="15"/>
        <v>17</v>
      </c>
      <c r="Q105" s="197">
        <f t="shared" si="16"/>
        <v>0.85000000000000009</v>
      </c>
      <c r="R105" s="104">
        <f t="shared" si="17"/>
        <v>1.9499999999999997</v>
      </c>
      <c r="S105" s="104">
        <f t="shared" si="18"/>
        <v>1.0999999999999999</v>
      </c>
      <c r="T105" s="104">
        <f t="shared" si="19"/>
        <v>1.35</v>
      </c>
      <c r="U105" s="104">
        <f t="shared" si="20"/>
        <v>1.70</v>
      </c>
      <c r="V105" s="104">
        <f t="shared" si="21"/>
        <v>1.0499999999999998</v>
      </c>
      <c r="W105" s="26">
        <f t="shared" si="22"/>
        <v>59</v>
      </c>
      <c r="X105" s="194">
        <f t="shared" si="23"/>
        <v>11.80</v>
      </c>
      <c r="Y105" s="114">
        <v>43</v>
      </c>
      <c r="Z105" s="195">
        <f t="shared" si="24"/>
        <v>34.40</v>
      </c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09"/>
    </row>
    <row r="106" spans="1:44" s="107" customFormat="1" ht="20.25">
      <c r="A106" s="191">
        <v>100</v>
      </c>
      <c r="B106" s="125">
        <v>439805</v>
      </c>
      <c r="C106" s="126" t="s">
        <v>245</v>
      </c>
      <c r="D106" s="225">
        <v>2</v>
      </c>
      <c r="E106" s="225">
        <v>1</v>
      </c>
      <c r="F106" s="226">
        <v>0</v>
      </c>
      <c r="G106" s="225">
        <v>2</v>
      </c>
      <c r="H106" s="225">
        <v>1</v>
      </c>
      <c r="I106" s="225">
        <f t="shared" si="13"/>
        <v>6</v>
      </c>
      <c r="J106" s="225">
        <f t="shared" si="14"/>
        <v>0.89999999999999991</v>
      </c>
      <c r="K106" s="197">
        <v>1</v>
      </c>
      <c r="L106" s="197">
        <v>1</v>
      </c>
      <c r="M106" s="197">
        <v>1</v>
      </c>
      <c r="N106" s="197">
        <v>1</v>
      </c>
      <c r="O106" s="197">
        <v>1</v>
      </c>
      <c r="P106" s="197">
        <f t="shared" si="15"/>
        <v>5</v>
      </c>
      <c r="Q106" s="197">
        <f t="shared" si="16"/>
        <v>0.25</v>
      </c>
      <c r="R106" s="104">
        <f t="shared" si="17"/>
        <v>0.35</v>
      </c>
      <c r="S106" s="104">
        <f t="shared" si="18"/>
        <v>0.20</v>
      </c>
      <c r="T106" s="104">
        <f t="shared" si="19"/>
        <v>0.05</v>
      </c>
      <c r="U106" s="104">
        <f t="shared" si="20"/>
        <v>0.35</v>
      </c>
      <c r="V106" s="104">
        <f t="shared" si="21"/>
        <v>0.20</v>
      </c>
      <c r="W106" s="26">
        <f t="shared" si="22"/>
        <v>11</v>
      </c>
      <c r="X106" s="194">
        <f t="shared" si="23"/>
        <v>2.2000000000000002</v>
      </c>
      <c r="Y106" s="114">
        <v>4</v>
      </c>
      <c r="Z106" s="195">
        <f t="shared" si="24"/>
        <v>3.20</v>
      </c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09"/>
    </row>
    <row r="107" spans="1:44" s="107" customFormat="1" ht="20.25">
      <c r="A107" s="191">
        <v>101</v>
      </c>
      <c r="B107" s="125">
        <v>439809</v>
      </c>
      <c r="C107" s="126" t="s">
        <v>137</v>
      </c>
      <c r="D107" s="225">
        <v>9</v>
      </c>
      <c r="E107" s="225">
        <v>9</v>
      </c>
      <c r="F107" s="226">
        <v>8</v>
      </c>
      <c r="G107" s="225">
        <v>9</v>
      </c>
      <c r="H107" s="225">
        <v>8</v>
      </c>
      <c r="I107" s="225">
        <f t="shared" si="13"/>
        <v>43</v>
      </c>
      <c r="J107" s="225">
        <f t="shared" si="14"/>
        <v>6.45</v>
      </c>
      <c r="K107" s="197">
        <v>2</v>
      </c>
      <c r="L107" s="197">
        <v>2.50</v>
      </c>
      <c r="M107" s="197">
        <v>2</v>
      </c>
      <c r="N107" s="197">
        <v>2.50</v>
      </c>
      <c r="O107" s="197">
        <v>2.50</v>
      </c>
      <c r="P107" s="197">
        <f t="shared" si="15"/>
        <v>11.50</v>
      </c>
      <c r="Q107" s="197">
        <f t="shared" si="16"/>
        <v>0.57500000000000007</v>
      </c>
      <c r="R107" s="104">
        <f t="shared" si="17"/>
        <v>1.45</v>
      </c>
      <c r="S107" s="104">
        <f t="shared" si="18"/>
        <v>1.475</v>
      </c>
      <c r="T107" s="104">
        <f t="shared" si="19"/>
        <v>1.30</v>
      </c>
      <c r="U107" s="104">
        <f t="shared" si="20"/>
        <v>1.475</v>
      </c>
      <c r="V107" s="104">
        <f t="shared" si="21"/>
        <v>1.325</v>
      </c>
      <c r="W107" s="26">
        <f t="shared" si="22"/>
        <v>54.50</v>
      </c>
      <c r="X107" s="194">
        <f t="shared" si="23"/>
        <v>10.90</v>
      </c>
      <c r="Y107" s="114">
        <v>41</v>
      </c>
      <c r="Z107" s="195">
        <f t="shared" si="24"/>
        <v>32.800000000000004</v>
      </c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09"/>
    </row>
    <row r="108" spans="1:44" s="107" customFormat="1" ht="20.25">
      <c r="A108" s="191">
        <v>102</v>
      </c>
      <c r="B108" s="125">
        <v>439810</v>
      </c>
      <c r="C108" s="126" t="s">
        <v>138</v>
      </c>
      <c r="D108" s="225">
        <v>8</v>
      </c>
      <c r="E108" s="225">
        <v>9</v>
      </c>
      <c r="F108" s="226">
        <v>7</v>
      </c>
      <c r="G108" s="225">
        <v>9</v>
      </c>
      <c r="H108" s="225">
        <v>12</v>
      </c>
      <c r="I108" s="225">
        <f t="shared" si="13"/>
        <v>45</v>
      </c>
      <c r="J108" s="225">
        <f t="shared" si="14"/>
        <v>6.75</v>
      </c>
      <c r="K108" s="197">
        <v>2</v>
      </c>
      <c r="L108" s="197">
        <v>1</v>
      </c>
      <c r="M108" s="197">
        <v>3</v>
      </c>
      <c r="N108" s="197">
        <v>2</v>
      </c>
      <c r="O108" s="197">
        <v>2</v>
      </c>
      <c r="P108" s="197">
        <f t="shared" si="15"/>
        <v>10</v>
      </c>
      <c r="Q108" s="197">
        <f t="shared" si="16"/>
        <v>0.50</v>
      </c>
      <c r="R108" s="104">
        <f t="shared" si="17"/>
        <v>1.30</v>
      </c>
      <c r="S108" s="104">
        <f t="shared" si="18"/>
        <v>1.40</v>
      </c>
      <c r="T108" s="104">
        <f t="shared" si="19"/>
        <v>1.2000000000000002</v>
      </c>
      <c r="U108" s="104">
        <f t="shared" si="20"/>
        <v>1.45</v>
      </c>
      <c r="V108" s="104">
        <f t="shared" si="21"/>
        <v>1.90</v>
      </c>
      <c r="W108" s="26">
        <f t="shared" si="22"/>
        <v>55</v>
      </c>
      <c r="X108" s="194">
        <f t="shared" si="23"/>
        <v>11</v>
      </c>
      <c r="Y108" s="114">
        <v>44</v>
      </c>
      <c r="Z108" s="195">
        <f t="shared" si="24"/>
        <v>35.200000000000003</v>
      </c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09"/>
    </row>
    <row r="109" spans="1:44" s="107" customFormat="1" ht="20.25">
      <c r="A109" s="191">
        <v>103</v>
      </c>
      <c r="B109" s="125">
        <v>439812</v>
      </c>
      <c r="C109" s="126" t="s">
        <v>246</v>
      </c>
      <c r="D109" s="225">
        <v>8</v>
      </c>
      <c r="E109" s="225">
        <v>7</v>
      </c>
      <c r="F109" s="226">
        <v>6</v>
      </c>
      <c r="G109" s="225">
        <v>9</v>
      </c>
      <c r="H109" s="225">
        <v>8</v>
      </c>
      <c r="I109" s="225">
        <f t="shared" si="13"/>
        <v>38</v>
      </c>
      <c r="J109" s="225">
        <f t="shared" si="14"/>
        <v>5.70</v>
      </c>
      <c r="K109" s="197">
        <v>1</v>
      </c>
      <c r="L109" s="197">
        <v>1.50</v>
      </c>
      <c r="M109" s="197">
        <v>2</v>
      </c>
      <c r="N109" s="197">
        <v>3</v>
      </c>
      <c r="O109" s="197">
        <v>2</v>
      </c>
      <c r="P109" s="197">
        <f t="shared" si="15"/>
        <v>9.50</v>
      </c>
      <c r="Q109" s="197">
        <f t="shared" si="16"/>
        <v>0.475</v>
      </c>
      <c r="R109" s="104">
        <f t="shared" si="17"/>
        <v>1.25</v>
      </c>
      <c r="S109" s="104">
        <f t="shared" si="18"/>
        <v>1.125</v>
      </c>
      <c r="T109" s="104">
        <f t="shared" si="19"/>
        <v>0.99999999999999989</v>
      </c>
      <c r="U109" s="104">
        <f t="shared" si="20"/>
        <v>1.50</v>
      </c>
      <c r="V109" s="104">
        <f t="shared" si="21"/>
        <v>1.30</v>
      </c>
      <c r="W109" s="26">
        <f t="shared" si="22"/>
        <v>47.50</v>
      </c>
      <c r="X109" s="194">
        <f t="shared" si="23"/>
        <v>9.50</v>
      </c>
      <c r="Y109" s="114" t="s">
        <v>147</v>
      </c>
      <c r="Z109" s="195" t="e">
        <f t="shared" si="24"/>
        <v>#VALUE!</v>
      </c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09"/>
    </row>
    <row r="110" spans="1:44" s="107" customFormat="1" ht="20.25">
      <c r="A110" s="191">
        <v>104</v>
      </c>
      <c r="B110" s="125">
        <v>439813</v>
      </c>
      <c r="C110" s="126" t="s">
        <v>139</v>
      </c>
      <c r="D110" s="225">
        <v>13</v>
      </c>
      <c r="E110" s="225">
        <v>14</v>
      </c>
      <c r="F110" s="226">
        <v>12</v>
      </c>
      <c r="G110" s="225">
        <v>10</v>
      </c>
      <c r="H110" s="225">
        <v>12.50</v>
      </c>
      <c r="I110" s="225">
        <f t="shared" si="13"/>
        <v>61.50</v>
      </c>
      <c r="J110" s="225">
        <f t="shared" si="14"/>
        <v>9.225</v>
      </c>
      <c r="K110" s="197">
        <v>3</v>
      </c>
      <c r="L110" s="197">
        <v>4</v>
      </c>
      <c r="M110" s="197">
        <v>3</v>
      </c>
      <c r="N110" s="197">
        <v>4</v>
      </c>
      <c r="O110" s="197">
        <v>3</v>
      </c>
      <c r="P110" s="197">
        <f t="shared" si="15"/>
        <v>17</v>
      </c>
      <c r="Q110" s="197">
        <f t="shared" si="16"/>
        <v>0.85000000000000009</v>
      </c>
      <c r="R110" s="104">
        <f t="shared" si="17"/>
        <v>2.10</v>
      </c>
      <c r="S110" s="104">
        <f t="shared" si="18"/>
        <v>2.3000000000000003</v>
      </c>
      <c r="T110" s="104">
        <f t="shared" si="19"/>
        <v>1.9499999999999997</v>
      </c>
      <c r="U110" s="104">
        <f t="shared" si="20"/>
        <v>1.70</v>
      </c>
      <c r="V110" s="104">
        <f t="shared" si="21"/>
        <v>2.025</v>
      </c>
      <c r="W110" s="26">
        <f t="shared" si="22"/>
        <v>78.50</v>
      </c>
      <c r="X110" s="194">
        <f t="shared" si="23"/>
        <v>15.70</v>
      </c>
      <c r="Y110" s="114">
        <v>59</v>
      </c>
      <c r="Z110" s="195">
        <f t="shared" si="24"/>
        <v>47.20</v>
      </c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09"/>
    </row>
    <row r="111" spans="1:44" s="107" customFormat="1" ht="20.25">
      <c r="A111" s="191">
        <v>105</v>
      </c>
      <c r="B111" s="125">
        <v>439820</v>
      </c>
      <c r="C111" s="126" t="s">
        <v>247</v>
      </c>
      <c r="D111" s="225">
        <v>7</v>
      </c>
      <c r="E111" s="225">
        <v>6</v>
      </c>
      <c r="F111" s="226">
        <v>8</v>
      </c>
      <c r="G111" s="225">
        <v>9</v>
      </c>
      <c r="H111" s="225">
        <v>8</v>
      </c>
      <c r="I111" s="225">
        <f t="shared" si="13"/>
        <v>38</v>
      </c>
      <c r="J111" s="225">
        <f t="shared" si="14"/>
        <v>5.70</v>
      </c>
      <c r="K111" s="197">
        <v>1</v>
      </c>
      <c r="L111" s="197">
        <v>1.50</v>
      </c>
      <c r="M111" s="197">
        <v>2</v>
      </c>
      <c r="N111" s="197">
        <v>2.50</v>
      </c>
      <c r="O111" s="197">
        <v>2</v>
      </c>
      <c r="P111" s="197">
        <f t="shared" si="15"/>
        <v>9</v>
      </c>
      <c r="Q111" s="197">
        <f t="shared" si="16"/>
        <v>0.45</v>
      </c>
      <c r="R111" s="104">
        <f t="shared" si="17"/>
        <v>1.1000000000000001</v>
      </c>
      <c r="S111" s="104">
        <f t="shared" si="18"/>
        <v>0.97499999999999987</v>
      </c>
      <c r="T111" s="104">
        <f t="shared" si="19"/>
        <v>1.30</v>
      </c>
      <c r="U111" s="104">
        <f t="shared" si="20"/>
        <v>1.475</v>
      </c>
      <c r="V111" s="104">
        <f t="shared" si="21"/>
        <v>1.30</v>
      </c>
      <c r="W111" s="26">
        <f t="shared" si="22"/>
        <v>47</v>
      </c>
      <c r="X111" s="194">
        <f t="shared" si="23"/>
        <v>9.40</v>
      </c>
      <c r="Y111" s="114">
        <v>33</v>
      </c>
      <c r="Z111" s="195">
        <f t="shared" si="24"/>
        <v>26.40</v>
      </c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09"/>
    </row>
    <row r="112" spans="1:44" s="107" customFormat="1" ht="20.25">
      <c r="A112" s="191">
        <v>106</v>
      </c>
      <c r="B112" s="125">
        <v>439823</v>
      </c>
      <c r="C112" s="126" t="s">
        <v>248</v>
      </c>
      <c r="D112" s="225">
        <v>4</v>
      </c>
      <c r="E112" s="225">
        <v>6</v>
      </c>
      <c r="F112" s="226">
        <v>5</v>
      </c>
      <c r="G112" s="225">
        <v>8</v>
      </c>
      <c r="H112" s="225">
        <v>7</v>
      </c>
      <c r="I112" s="225">
        <f t="shared" si="13"/>
        <v>30</v>
      </c>
      <c r="J112" s="225">
        <f t="shared" si="14"/>
        <v>4.50</v>
      </c>
      <c r="K112" s="197">
        <v>2</v>
      </c>
      <c r="L112" s="197">
        <v>1</v>
      </c>
      <c r="M112" s="197">
        <v>2</v>
      </c>
      <c r="N112" s="197">
        <v>3</v>
      </c>
      <c r="O112" s="197">
        <v>2</v>
      </c>
      <c r="P112" s="197">
        <f t="shared" si="15"/>
        <v>10</v>
      </c>
      <c r="Q112" s="197">
        <f t="shared" si="16"/>
        <v>0.50</v>
      </c>
      <c r="R112" s="104">
        <f t="shared" si="17"/>
        <v>0.70</v>
      </c>
      <c r="S112" s="104">
        <f t="shared" si="18"/>
        <v>0.95</v>
      </c>
      <c r="T112" s="104">
        <f t="shared" si="19"/>
        <v>0.85</v>
      </c>
      <c r="U112" s="104">
        <f t="shared" si="20"/>
        <v>1.35</v>
      </c>
      <c r="V112" s="104">
        <f t="shared" si="21"/>
        <v>1.1500000000000001</v>
      </c>
      <c r="W112" s="26">
        <f t="shared" si="22"/>
        <v>40</v>
      </c>
      <c r="X112" s="194">
        <f t="shared" si="23"/>
        <v>8</v>
      </c>
      <c r="Y112" s="114">
        <v>0</v>
      </c>
      <c r="Z112" s="195">
        <f t="shared" si="24"/>
        <v>0</v>
      </c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09"/>
    </row>
    <row r="113" spans="1:44" s="107" customFormat="1" ht="20.25">
      <c r="A113" s="191">
        <v>107</v>
      </c>
      <c r="B113" s="125">
        <v>439824</v>
      </c>
      <c r="C113" s="126" t="s">
        <v>249</v>
      </c>
      <c r="D113" s="225">
        <v>9</v>
      </c>
      <c r="E113" s="225">
        <v>8</v>
      </c>
      <c r="F113" s="226">
        <v>9</v>
      </c>
      <c r="G113" s="225">
        <v>8</v>
      </c>
      <c r="H113" s="225">
        <v>9</v>
      </c>
      <c r="I113" s="225">
        <f t="shared" si="13"/>
        <v>43</v>
      </c>
      <c r="J113" s="225">
        <f t="shared" si="14"/>
        <v>6.45</v>
      </c>
      <c r="K113" s="197">
        <v>2</v>
      </c>
      <c r="L113" s="197">
        <v>2.50</v>
      </c>
      <c r="M113" s="197">
        <v>2</v>
      </c>
      <c r="N113" s="197">
        <v>2</v>
      </c>
      <c r="O113" s="197">
        <v>2</v>
      </c>
      <c r="P113" s="197">
        <f t="shared" si="15"/>
        <v>10.50</v>
      </c>
      <c r="Q113" s="197">
        <f t="shared" si="16"/>
        <v>0.525</v>
      </c>
      <c r="R113" s="104">
        <f t="shared" si="17"/>
        <v>1.45</v>
      </c>
      <c r="S113" s="104">
        <f t="shared" si="18"/>
        <v>1.325</v>
      </c>
      <c r="T113" s="104">
        <f t="shared" si="19"/>
        <v>1.45</v>
      </c>
      <c r="U113" s="104">
        <f t="shared" si="20"/>
        <v>1.30</v>
      </c>
      <c r="V113" s="104">
        <f t="shared" si="21"/>
        <v>1.45</v>
      </c>
      <c r="W113" s="26">
        <f t="shared" si="22"/>
        <v>53.50</v>
      </c>
      <c r="X113" s="194">
        <f t="shared" si="23"/>
        <v>10.70</v>
      </c>
      <c r="Y113" s="114">
        <v>49</v>
      </c>
      <c r="Z113" s="195">
        <f t="shared" si="24"/>
        <v>39.200000000000003</v>
      </c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09"/>
    </row>
    <row r="114" spans="1:44" s="107" customFormat="1" ht="20.25">
      <c r="A114" s="191">
        <v>108</v>
      </c>
      <c r="B114" s="125">
        <v>439827</v>
      </c>
      <c r="C114" s="126" t="s">
        <v>250</v>
      </c>
      <c r="D114" s="225">
        <v>7</v>
      </c>
      <c r="E114" s="225">
        <v>6</v>
      </c>
      <c r="F114" s="226">
        <v>8</v>
      </c>
      <c r="G114" s="225">
        <v>9</v>
      </c>
      <c r="H114" s="225">
        <v>8</v>
      </c>
      <c r="I114" s="225">
        <f t="shared" si="13"/>
        <v>38</v>
      </c>
      <c r="J114" s="225">
        <f t="shared" si="14"/>
        <v>5.70</v>
      </c>
      <c r="K114" s="197">
        <v>1</v>
      </c>
      <c r="L114" s="197">
        <v>1.50</v>
      </c>
      <c r="M114" s="197">
        <v>2</v>
      </c>
      <c r="N114" s="197">
        <v>2.50</v>
      </c>
      <c r="O114" s="197">
        <v>2</v>
      </c>
      <c r="P114" s="197">
        <f t="shared" si="15"/>
        <v>9</v>
      </c>
      <c r="Q114" s="197">
        <f t="shared" si="16"/>
        <v>0.45</v>
      </c>
      <c r="R114" s="104">
        <f t="shared" si="17"/>
        <v>1.1000000000000001</v>
      </c>
      <c r="S114" s="104">
        <f t="shared" si="18"/>
        <v>0.97499999999999987</v>
      </c>
      <c r="T114" s="104">
        <f t="shared" si="19"/>
        <v>1.30</v>
      </c>
      <c r="U114" s="104">
        <f t="shared" si="20"/>
        <v>1.475</v>
      </c>
      <c r="V114" s="104">
        <f t="shared" si="21"/>
        <v>1.30</v>
      </c>
      <c r="W114" s="26">
        <f t="shared" si="22"/>
        <v>47</v>
      </c>
      <c r="X114" s="194">
        <f t="shared" si="23"/>
        <v>9.40</v>
      </c>
      <c r="Y114" s="114">
        <v>37</v>
      </c>
      <c r="Z114" s="195">
        <f t="shared" si="24"/>
        <v>29.60</v>
      </c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09"/>
    </row>
    <row r="115" spans="1:44" s="107" customFormat="1" ht="20.25">
      <c r="A115" s="191">
        <v>109</v>
      </c>
      <c r="B115" s="125">
        <v>439828</v>
      </c>
      <c r="C115" s="126" t="s">
        <v>251</v>
      </c>
      <c r="D115" s="225">
        <v>6</v>
      </c>
      <c r="E115" s="225">
        <v>8</v>
      </c>
      <c r="F115" s="226">
        <v>6</v>
      </c>
      <c r="G115" s="225">
        <v>8</v>
      </c>
      <c r="H115" s="225">
        <v>9</v>
      </c>
      <c r="I115" s="225">
        <f t="shared" si="13"/>
        <v>37</v>
      </c>
      <c r="J115" s="225">
        <f t="shared" si="14"/>
        <v>5.55</v>
      </c>
      <c r="K115" s="197">
        <v>2.50</v>
      </c>
      <c r="L115" s="197">
        <v>3</v>
      </c>
      <c r="M115" s="197">
        <v>2</v>
      </c>
      <c r="N115" s="197">
        <v>1</v>
      </c>
      <c r="O115" s="197">
        <v>2</v>
      </c>
      <c r="P115" s="197">
        <f t="shared" si="15"/>
        <v>10.50</v>
      </c>
      <c r="Q115" s="197">
        <f t="shared" si="16"/>
        <v>0.525</v>
      </c>
      <c r="R115" s="104">
        <f t="shared" si="17"/>
        <v>1.0249999999999999</v>
      </c>
      <c r="S115" s="104">
        <f t="shared" si="18"/>
        <v>1.35</v>
      </c>
      <c r="T115" s="104">
        <f t="shared" si="19"/>
        <v>0.99999999999999989</v>
      </c>
      <c r="U115" s="104">
        <f t="shared" si="20"/>
        <v>1.25</v>
      </c>
      <c r="V115" s="104">
        <f t="shared" si="21"/>
        <v>1.45</v>
      </c>
      <c r="W115" s="26">
        <f t="shared" si="22"/>
        <v>47.50</v>
      </c>
      <c r="X115" s="194">
        <f t="shared" si="23"/>
        <v>9.50</v>
      </c>
      <c r="Y115" s="114">
        <v>36</v>
      </c>
      <c r="Z115" s="195">
        <f t="shared" si="24"/>
        <v>28.80</v>
      </c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09"/>
    </row>
    <row r="116" spans="1:44" s="107" customFormat="1" ht="20.25">
      <c r="A116" s="191">
        <v>110</v>
      </c>
      <c r="B116" s="125">
        <v>439829</v>
      </c>
      <c r="C116" s="126" t="s">
        <v>252</v>
      </c>
      <c r="D116" s="229">
        <v>4</v>
      </c>
      <c r="E116" s="229">
        <v>6</v>
      </c>
      <c r="F116" s="226">
        <v>8</v>
      </c>
      <c r="G116" s="225">
        <v>6</v>
      </c>
      <c r="H116" s="225">
        <v>5</v>
      </c>
      <c r="I116" s="225">
        <f t="shared" si="13"/>
        <v>29</v>
      </c>
      <c r="J116" s="225">
        <f t="shared" si="14"/>
        <v>4.3499999999999996</v>
      </c>
      <c r="K116" s="197">
        <v>2</v>
      </c>
      <c r="L116" s="197">
        <v>1</v>
      </c>
      <c r="M116" s="197">
        <v>1</v>
      </c>
      <c r="N116" s="197">
        <v>1</v>
      </c>
      <c r="O116" s="197">
        <v>1</v>
      </c>
      <c r="P116" s="197">
        <f t="shared" si="15"/>
        <v>6</v>
      </c>
      <c r="Q116" s="197">
        <f t="shared" si="16"/>
        <v>0.30000000000000004</v>
      </c>
      <c r="R116" s="104">
        <f t="shared" si="17"/>
        <v>0.70</v>
      </c>
      <c r="S116" s="104">
        <f t="shared" si="18"/>
        <v>0.95</v>
      </c>
      <c r="T116" s="104">
        <f t="shared" si="19"/>
        <v>1.25</v>
      </c>
      <c r="U116" s="104">
        <f t="shared" si="20"/>
        <v>0.95</v>
      </c>
      <c r="V116" s="104">
        <f t="shared" si="21"/>
        <v>0.80</v>
      </c>
      <c r="W116" s="26">
        <f t="shared" si="22"/>
        <v>35</v>
      </c>
      <c r="X116" s="194">
        <f t="shared" si="23"/>
        <v>7</v>
      </c>
      <c r="Y116" s="114" t="s">
        <v>147</v>
      </c>
      <c r="Z116" s="195" t="e">
        <f t="shared" si="24"/>
        <v>#VALUE!</v>
      </c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09"/>
    </row>
    <row r="117" spans="1:44" s="107" customFormat="1" ht="20.25">
      <c r="A117" s="191">
        <v>111</v>
      </c>
      <c r="B117" s="125">
        <v>439830</v>
      </c>
      <c r="C117" s="126" t="s">
        <v>253</v>
      </c>
      <c r="D117" s="225">
        <v>4</v>
      </c>
      <c r="E117" s="225">
        <v>5</v>
      </c>
      <c r="F117" s="226">
        <v>8</v>
      </c>
      <c r="G117" s="225">
        <v>7</v>
      </c>
      <c r="H117" s="225">
        <v>6</v>
      </c>
      <c r="I117" s="225">
        <f>SUM(D117:H117)</f>
        <v>30</v>
      </c>
      <c r="J117" s="225">
        <f t="shared" si="14"/>
        <v>4.50</v>
      </c>
      <c r="K117" s="197">
        <v>1</v>
      </c>
      <c r="L117" s="197">
        <v>1.50</v>
      </c>
      <c r="M117" s="197">
        <v>2</v>
      </c>
      <c r="N117" s="197">
        <v>2.50</v>
      </c>
      <c r="O117" s="197">
        <v>2</v>
      </c>
      <c r="P117" s="197">
        <f t="shared" si="15"/>
        <v>9</v>
      </c>
      <c r="Q117" s="197">
        <f t="shared" si="16"/>
        <v>0.45</v>
      </c>
      <c r="R117" s="104">
        <f t="shared" si="17"/>
        <v>0.65</v>
      </c>
      <c r="S117" s="104">
        <f t="shared" si="18"/>
        <v>0.825</v>
      </c>
      <c r="T117" s="104">
        <f t="shared" si="19"/>
        <v>1.30</v>
      </c>
      <c r="U117" s="104">
        <f t="shared" si="20"/>
        <v>1.175</v>
      </c>
      <c r="V117" s="104">
        <f t="shared" si="21"/>
        <v>0.99999999999999989</v>
      </c>
      <c r="W117" s="26">
        <f t="shared" si="22"/>
        <v>39</v>
      </c>
      <c r="X117" s="194">
        <f t="shared" si="23"/>
        <v>7.8000000000000007</v>
      </c>
      <c r="Y117" s="114">
        <v>16</v>
      </c>
      <c r="Z117" s="195">
        <f t="shared" si="24"/>
        <v>12.80</v>
      </c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09"/>
    </row>
    <row r="118" spans="1:44" s="107" customFormat="1" ht="20.25">
      <c r="A118" s="191">
        <v>112</v>
      </c>
      <c r="B118" s="125">
        <v>439831</v>
      </c>
      <c r="C118" s="126" t="s">
        <v>254</v>
      </c>
      <c r="D118" s="225">
        <v>4</v>
      </c>
      <c r="E118" s="225">
        <v>3</v>
      </c>
      <c r="F118" s="226">
        <v>4</v>
      </c>
      <c r="G118" s="225">
        <v>5</v>
      </c>
      <c r="H118" s="225">
        <v>4</v>
      </c>
      <c r="I118" s="225">
        <f t="shared" si="13"/>
        <v>20</v>
      </c>
      <c r="J118" s="225">
        <f t="shared" si="14"/>
        <v>3</v>
      </c>
      <c r="K118" s="197">
        <v>3</v>
      </c>
      <c r="L118" s="197">
        <v>1</v>
      </c>
      <c r="M118" s="197">
        <v>2</v>
      </c>
      <c r="N118" s="197">
        <v>2</v>
      </c>
      <c r="O118" s="197">
        <v>2</v>
      </c>
      <c r="P118" s="197">
        <f t="shared" si="15"/>
        <v>10</v>
      </c>
      <c r="Q118" s="197">
        <f t="shared" si="16"/>
        <v>0.50</v>
      </c>
      <c r="R118" s="104">
        <f t="shared" si="17"/>
        <v>0.75</v>
      </c>
      <c r="S118" s="104">
        <f t="shared" si="18"/>
        <v>0.49999999999999994</v>
      </c>
      <c r="T118" s="104">
        <f t="shared" si="19"/>
        <v>0.70</v>
      </c>
      <c r="U118" s="104">
        <f t="shared" si="20"/>
        <v>0.85</v>
      </c>
      <c r="V118" s="104">
        <f t="shared" si="21"/>
        <v>0.70</v>
      </c>
      <c r="W118" s="26">
        <f t="shared" si="22"/>
        <v>30</v>
      </c>
      <c r="X118" s="194">
        <f t="shared" si="23"/>
        <v>6</v>
      </c>
      <c r="Y118" s="114">
        <v>33</v>
      </c>
      <c r="Z118" s="195">
        <f t="shared" si="24"/>
        <v>26.40</v>
      </c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09"/>
    </row>
    <row r="119" spans="1:44" s="107" customFormat="1" ht="20.25">
      <c r="A119" s="191">
        <v>113</v>
      </c>
      <c r="B119" s="125">
        <v>439832</v>
      </c>
      <c r="C119" s="126" t="s">
        <v>255</v>
      </c>
      <c r="D119" s="225">
        <v>4</v>
      </c>
      <c r="E119" s="225">
        <v>6</v>
      </c>
      <c r="F119" s="226">
        <v>5</v>
      </c>
      <c r="G119" s="225">
        <v>4</v>
      </c>
      <c r="H119" s="225">
        <v>5</v>
      </c>
      <c r="I119" s="225">
        <f t="shared" si="13"/>
        <v>24</v>
      </c>
      <c r="J119" s="225">
        <f t="shared" si="14"/>
        <v>3.5999999999999996</v>
      </c>
      <c r="K119" s="197">
        <v>1</v>
      </c>
      <c r="L119" s="197">
        <v>2</v>
      </c>
      <c r="M119" s="197">
        <v>3</v>
      </c>
      <c r="N119" s="197">
        <v>2</v>
      </c>
      <c r="O119" s="197">
        <v>1</v>
      </c>
      <c r="P119" s="197">
        <f t="shared" si="15"/>
        <v>9</v>
      </c>
      <c r="Q119" s="197">
        <f t="shared" si="16"/>
        <v>0.45</v>
      </c>
      <c r="R119" s="104">
        <f t="shared" si="17"/>
        <v>0.65</v>
      </c>
      <c r="S119" s="104">
        <f t="shared" si="18"/>
        <v>0.99999999999999989</v>
      </c>
      <c r="T119" s="104">
        <f t="shared" si="19"/>
        <v>0.90</v>
      </c>
      <c r="U119" s="104">
        <f t="shared" si="20"/>
        <v>0.70</v>
      </c>
      <c r="V119" s="104">
        <f t="shared" si="21"/>
        <v>0.80</v>
      </c>
      <c r="W119" s="26">
        <f t="shared" si="22"/>
        <v>33</v>
      </c>
      <c r="X119" s="194">
        <f t="shared" si="23"/>
        <v>6.60</v>
      </c>
      <c r="Y119" s="114" t="s">
        <v>147</v>
      </c>
      <c r="Z119" s="195" t="e">
        <f t="shared" si="24"/>
        <v>#VALUE!</v>
      </c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10"/>
      <c r="AR119" s="109"/>
    </row>
    <row r="120" spans="1:44" s="107" customFormat="1" ht="20.25">
      <c r="A120" s="191">
        <v>114</v>
      </c>
      <c r="B120" s="125">
        <v>439840</v>
      </c>
      <c r="C120" s="126" t="s">
        <v>256</v>
      </c>
      <c r="D120" s="225">
        <v>5</v>
      </c>
      <c r="E120" s="225">
        <v>5.50</v>
      </c>
      <c r="F120" s="226">
        <v>6</v>
      </c>
      <c r="G120" s="225">
        <v>8</v>
      </c>
      <c r="H120" s="225">
        <v>7</v>
      </c>
      <c r="I120" s="225">
        <f t="shared" si="13"/>
        <v>31.50</v>
      </c>
      <c r="J120" s="225">
        <f t="shared" si="14"/>
        <v>4.7249999999999996</v>
      </c>
      <c r="K120" s="197">
        <v>2</v>
      </c>
      <c r="L120" s="197">
        <v>2.50</v>
      </c>
      <c r="M120" s="197">
        <v>2</v>
      </c>
      <c r="N120" s="197">
        <v>3</v>
      </c>
      <c r="O120" s="197">
        <v>2</v>
      </c>
      <c r="P120" s="197">
        <f t="shared" si="15"/>
        <v>11.50</v>
      </c>
      <c r="Q120" s="197">
        <f t="shared" si="16"/>
        <v>0.57500000000000007</v>
      </c>
      <c r="R120" s="104">
        <f t="shared" si="17"/>
        <v>0.85</v>
      </c>
      <c r="S120" s="104">
        <f t="shared" si="18"/>
        <v>0.95</v>
      </c>
      <c r="T120" s="104">
        <f t="shared" si="19"/>
        <v>0.99999999999999989</v>
      </c>
      <c r="U120" s="104">
        <f t="shared" si="20"/>
        <v>1.35</v>
      </c>
      <c r="V120" s="104">
        <f t="shared" si="21"/>
        <v>1.1500000000000001</v>
      </c>
      <c r="W120" s="26">
        <f t="shared" si="22"/>
        <v>43</v>
      </c>
      <c r="X120" s="194">
        <f t="shared" si="23"/>
        <v>8.60</v>
      </c>
      <c r="Y120" s="114">
        <v>29</v>
      </c>
      <c r="Z120" s="195">
        <f t="shared" si="24"/>
        <v>23.200000000000003</v>
      </c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  <c r="AO120" s="110"/>
      <c r="AP120" s="110"/>
      <c r="AQ120" s="110"/>
      <c r="AR120" s="109"/>
    </row>
    <row r="121" spans="1:44" s="107" customFormat="1" ht="20.25">
      <c r="A121" s="191">
        <v>115</v>
      </c>
      <c r="B121" s="125">
        <v>439841</v>
      </c>
      <c r="C121" s="126" t="s">
        <v>257</v>
      </c>
      <c r="D121" s="225">
        <v>2</v>
      </c>
      <c r="E121" s="225">
        <v>3</v>
      </c>
      <c r="F121" s="226">
        <v>4</v>
      </c>
      <c r="G121" s="225">
        <v>6</v>
      </c>
      <c r="H121" s="225">
        <v>4</v>
      </c>
      <c r="I121" s="225">
        <f t="shared" si="13"/>
        <v>19</v>
      </c>
      <c r="J121" s="225">
        <f t="shared" si="14"/>
        <v>2.85</v>
      </c>
      <c r="K121" s="197">
        <v>1</v>
      </c>
      <c r="L121" s="197">
        <v>2</v>
      </c>
      <c r="M121" s="197">
        <v>1</v>
      </c>
      <c r="N121" s="197">
        <v>3</v>
      </c>
      <c r="O121" s="197">
        <v>4</v>
      </c>
      <c r="P121" s="197">
        <f t="shared" si="15"/>
        <v>11</v>
      </c>
      <c r="Q121" s="197">
        <f t="shared" si="16"/>
        <v>0.55000000000000004</v>
      </c>
      <c r="R121" s="104">
        <f t="shared" si="17"/>
        <v>0.35</v>
      </c>
      <c r="S121" s="104">
        <f t="shared" si="18"/>
        <v>0.54999999999999993</v>
      </c>
      <c r="T121" s="104">
        <f t="shared" si="19"/>
        <v>0.65</v>
      </c>
      <c r="U121" s="104">
        <f t="shared" si="20"/>
        <v>1.0499999999999998</v>
      </c>
      <c r="V121" s="104">
        <f t="shared" si="21"/>
        <v>0.80</v>
      </c>
      <c r="W121" s="26">
        <f t="shared" si="22"/>
        <v>30</v>
      </c>
      <c r="X121" s="194">
        <f t="shared" si="23"/>
        <v>6</v>
      </c>
      <c r="Y121" s="114">
        <v>14</v>
      </c>
      <c r="Z121" s="195">
        <f t="shared" si="24"/>
        <v>11.20</v>
      </c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10"/>
      <c r="AQ121" s="110"/>
      <c r="AR121" s="109"/>
    </row>
    <row r="122" spans="1:44" s="107" customFormat="1" ht="20.25">
      <c r="A122" s="191">
        <v>116</v>
      </c>
      <c r="B122" s="125">
        <v>439842</v>
      </c>
      <c r="C122" s="126" t="s">
        <v>258</v>
      </c>
      <c r="D122" s="225">
        <v>8</v>
      </c>
      <c r="E122" s="225">
        <v>9</v>
      </c>
      <c r="F122" s="226">
        <v>8</v>
      </c>
      <c r="G122" s="225">
        <v>12</v>
      </c>
      <c r="H122" s="225">
        <v>10</v>
      </c>
      <c r="I122" s="225">
        <f t="shared" si="13"/>
        <v>47</v>
      </c>
      <c r="J122" s="225">
        <f t="shared" si="14"/>
        <v>7.05</v>
      </c>
      <c r="K122" s="197">
        <v>4</v>
      </c>
      <c r="L122" s="197">
        <v>4.50</v>
      </c>
      <c r="M122" s="197">
        <v>2</v>
      </c>
      <c r="N122" s="197">
        <v>2.50</v>
      </c>
      <c r="O122" s="197">
        <v>2</v>
      </c>
      <c r="P122" s="197">
        <f t="shared" si="15"/>
        <v>15</v>
      </c>
      <c r="Q122" s="197">
        <f t="shared" si="16"/>
        <v>0.75</v>
      </c>
      <c r="R122" s="104">
        <f t="shared" si="17"/>
        <v>1.40</v>
      </c>
      <c r="S122" s="104">
        <f t="shared" si="18"/>
        <v>1.575</v>
      </c>
      <c r="T122" s="104">
        <f t="shared" si="19"/>
        <v>1.30</v>
      </c>
      <c r="U122" s="104">
        <f t="shared" si="20"/>
        <v>1.9249999999999998</v>
      </c>
      <c r="V122" s="104">
        <f t="shared" si="21"/>
        <v>1.60</v>
      </c>
      <c r="W122" s="26">
        <f t="shared" si="22"/>
        <v>62</v>
      </c>
      <c r="X122" s="194">
        <f t="shared" si="23"/>
        <v>12.40</v>
      </c>
      <c r="Y122" s="114">
        <v>58</v>
      </c>
      <c r="Z122" s="195">
        <f t="shared" si="24"/>
        <v>46.400000000000006</v>
      </c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09"/>
    </row>
    <row r="123" spans="1:44" s="107" customFormat="1" ht="20.25">
      <c r="A123" s="191">
        <v>117</v>
      </c>
      <c r="B123" s="125">
        <v>439843</v>
      </c>
      <c r="C123" s="126" t="s">
        <v>259</v>
      </c>
      <c r="D123" s="225">
        <v>12</v>
      </c>
      <c r="E123" s="225">
        <v>14</v>
      </c>
      <c r="F123" s="226">
        <v>13</v>
      </c>
      <c r="G123" s="225">
        <v>12</v>
      </c>
      <c r="H123" s="225">
        <v>9</v>
      </c>
      <c r="I123" s="225">
        <f t="shared" si="13"/>
        <v>60</v>
      </c>
      <c r="J123" s="225">
        <f t="shared" si="14"/>
        <v>9</v>
      </c>
      <c r="K123" s="197">
        <v>3</v>
      </c>
      <c r="L123" s="197">
        <v>4</v>
      </c>
      <c r="M123" s="197">
        <v>5</v>
      </c>
      <c r="N123" s="197">
        <v>5</v>
      </c>
      <c r="O123" s="197">
        <v>5</v>
      </c>
      <c r="P123" s="197">
        <f t="shared" si="15"/>
        <v>22</v>
      </c>
      <c r="Q123" s="197">
        <f t="shared" si="16"/>
        <v>1.1000000000000001</v>
      </c>
      <c r="R123" s="104">
        <f t="shared" si="17"/>
        <v>1.9499999999999997</v>
      </c>
      <c r="S123" s="104">
        <f t="shared" si="18"/>
        <v>2.3000000000000003</v>
      </c>
      <c r="T123" s="104">
        <f t="shared" si="19"/>
        <v>2.2000000000000002</v>
      </c>
      <c r="U123" s="104">
        <f t="shared" si="20"/>
        <v>2.0499999999999998</v>
      </c>
      <c r="V123" s="104">
        <f t="shared" si="21"/>
        <v>1.60</v>
      </c>
      <c r="W123" s="26">
        <f t="shared" si="22"/>
        <v>82</v>
      </c>
      <c r="X123" s="194">
        <f t="shared" si="23"/>
        <v>16.400000000000002</v>
      </c>
      <c r="Y123" s="114">
        <v>60</v>
      </c>
      <c r="Z123" s="195">
        <f t="shared" si="24"/>
        <v>48</v>
      </c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09"/>
    </row>
    <row r="124" spans="1:44" s="107" customFormat="1" ht="20.25">
      <c r="A124" s="191">
        <v>118</v>
      </c>
      <c r="B124" s="125">
        <v>439845</v>
      </c>
      <c r="C124" s="126" t="s">
        <v>260</v>
      </c>
      <c r="D124" s="225">
        <v>14</v>
      </c>
      <c r="E124" s="225">
        <v>15</v>
      </c>
      <c r="F124" s="226">
        <v>14</v>
      </c>
      <c r="G124" s="225">
        <v>13</v>
      </c>
      <c r="H124" s="225">
        <v>15</v>
      </c>
      <c r="I124" s="225">
        <f t="shared" si="13"/>
        <v>71</v>
      </c>
      <c r="J124" s="225">
        <f t="shared" si="14"/>
        <v>10.65</v>
      </c>
      <c r="K124" s="197">
        <v>5</v>
      </c>
      <c r="L124" s="197">
        <v>4.50</v>
      </c>
      <c r="M124" s="197">
        <v>4</v>
      </c>
      <c r="N124" s="197">
        <v>3</v>
      </c>
      <c r="O124" s="197">
        <v>5</v>
      </c>
      <c r="P124" s="197">
        <f t="shared" si="15"/>
        <v>21.50</v>
      </c>
      <c r="Q124" s="197">
        <f t="shared" si="16"/>
        <v>1.075</v>
      </c>
      <c r="R124" s="104">
        <f t="shared" si="17"/>
        <v>2.35</v>
      </c>
      <c r="S124" s="104">
        <f t="shared" si="18"/>
        <v>2.475</v>
      </c>
      <c r="T124" s="104">
        <f t="shared" si="19"/>
        <v>2.3000000000000003</v>
      </c>
      <c r="U124" s="104">
        <f t="shared" si="20"/>
        <v>2.10</v>
      </c>
      <c r="V124" s="104">
        <f t="shared" si="21"/>
        <v>2.50</v>
      </c>
      <c r="W124" s="26">
        <f t="shared" si="22"/>
        <v>92.50</v>
      </c>
      <c r="X124" s="194">
        <f t="shared" si="23"/>
        <v>18.50</v>
      </c>
      <c r="Y124" s="114">
        <v>72</v>
      </c>
      <c r="Z124" s="195">
        <f t="shared" si="24"/>
        <v>57.60</v>
      </c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09"/>
    </row>
    <row r="125" spans="1:44" s="107" customFormat="1" ht="20.25">
      <c r="A125" s="191">
        <v>119</v>
      </c>
      <c r="B125" s="125">
        <v>439851</v>
      </c>
      <c r="C125" s="126" t="s">
        <v>261</v>
      </c>
      <c r="D125" s="225">
        <v>6</v>
      </c>
      <c r="E125" s="225">
        <v>8</v>
      </c>
      <c r="F125" s="226">
        <v>9</v>
      </c>
      <c r="G125" s="225">
        <v>8</v>
      </c>
      <c r="H125" s="225">
        <v>9</v>
      </c>
      <c r="I125" s="225">
        <f t="shared" si="13"/>
        <v>40</v>
      </c>
      <c r="J125" s="225">
        <f t="shared" si="14"/>
        <v>6</v>
      </c>
      <c r="K125" s="197">
        <v>2</v>
      </c>
      <c r="L125" s="197">
        <v>2</v>
      </c>
      <c r="M125" s="197">
        <v>3</v>
      </c>
      <c r="N125" s="197">
        <v>2</v>
      </c>
      <c r="O125" s="197">
        <v>2</v>
      </c>
      <c r="P125" s="197">
        <f t="shared" si="15"/>
        <v>11</v>
      </c>
      <c r="Q125" s="197">
        <f t="shared" si="16"/>
        <v>0.55000000000000004</v>
      </c>
      <c r="R125" s="104">
        <f t="shared" si="17"/>
        <v>0.99999999999999989</v>
      </c>
      <c r="S125" s="104">
        <f t="shared" si="18"/>
        <v>1.30</v>
      </c>
      <c r="T125" s="104">
        <f t="shared" si="19"/>
        <v>1.50</v>
      </c>
      <c r="U125" s="104">
        <f t="shared" si="20"/>
        <v>1.30</v>
      </c>
      <c r="V125" s="104">
        <f t="shared" si="21"/>
        <v>1.45</v>
      </c>
      <c r="W125" s="26">
        <f t="shared" si="22"/>
        <v>51</v>
      </c>
      <c r="X125" s="194">
        <f t="shared" si="23"/>
        <v>10.200000000000001</v>
      </c>
      <c r="Y125" s="114">
        <v>36</v>
      </c>
      <c r="Z125" s="195">
        <f t="shared" si="24"/>
        <v>28.80</v>
      </c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09"/>
    </row>
    <row r="126" spans="1:44" s="107" customFormat="1" ht="20.25">
      <c r="A126" s="191">
        <v>120</v>
      </c>
      <c r="B126" s="125">
        <v>439852</v>
      </c>
      <c r="C126" s="126" t="s">
        <v>262</v>
      </c>
      <c r="D126" s="225">
        <v>5</v>
      </c>
      <c r="E126" s="225">
        <v>8</v>
      </c>
      <c r="F126" s="226">
        <v>9</v>
      </c>
      <c r="G126" s="225">
        <v>7</v>
      </c>
      <c r="H126" s="225">
        <v>9</v>
      </c>
      <c r="I126" s="225">
        <f t="shared" si="13"/>
        <v>38</v>
      </c>
      <c r="J126" s="225">
        <f t="shared" si="14"/>
        <v>5.70</v>
      </c>
      <c r="K126" s="197">
        <v>2</v>
      </c>
      <c r="L126" s="197">
        <v>2</v>
      </c>
      <c r="M126" s="197">
        <v>2</v>
      </c>
      <c r="N126" s="197">
        <v>3</v>
      </c>
      <c r="O126" s="197">
        <v>2</v>
      </c>
      <c r="P126" s="197">
        <f t="shared" si="15"/>
        <v>11</v>
      </c>
      <c r="Q126" s="197">
        <f t="shared" si="16"/>
        <v>0.55000000000000004</v>
      </c>
      <c r="R126" s="104">
        <f t="shared" si="17"/>
        <v>0.85</v>
      </c>
      <c r="S126" s="104">
        <f t="shared" si="18"/>
        <v>1.30</v>
      </c>
      <c r="T126" s="104">
        <f t="shared" si="19"/>
        <v>1.45</v>
      </c>
      <c r="U126" s="104">
        <f t="shared" si="20"/>
        <v>1.2000000000000002</v>
      </c>
      <c r="V126" s="104">
        <f t="shared" si="21"/>
        <v>1.45</v>
      </c>
      <c r="W126" s="26">
        <f t="shared" si="22"/>
        <v>49</v>
      </c>
      <c r="X126" s="194">
        <f t="shared" si="23"/>
        <v>9.8000000000000007</v>
      </c>
      <c r="Y126" s="114" t="s">
        <v>147</v>
      </c>
      <c r="Z126" s="195" t="e">
        <f t="shared" si="24"/>
        <v>#VALUE!</v>
      </c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09"/>
    </row>
    <row r="127" spans="1:44" s="107" customFormat="1" ht="20.25">
      <c r="A127" s="191">
        <v>121</v>
      </c>
      <c r="B127" s="125">
        <v>439864</v>
      </c>
      <c r="C127" s="126" t="s">
        <v>263</v>
      </c>
      <c r="D127" s="225">
        <v>15</v>
      </c>
      <c r="E127" s="225">
        <v>14</v>
      </c>
      <c r="F127" s="226">
        <v>12.50</v>
      </c>
      <c r="G127" s="225">
        <v>13</v>
      </c>
      <c r="H127" s="225">
        <v>12</v>
      </c>
      <c r="I127" s="225">
        <f t="shared" si="13"/>
        <v>66.50</v>
      </c>
      <c r="J127" s="225">
        <f t="shared" si="14"/>
        <v>9.975</v>
      </c>
      <c r="K127" s="197">
        <v>3</v>
      </c>
      <c r="L127" s="197">
        <v>5</v>
      </c>
      <c r="M127" s="197">
        <v>4</v>
      </c>
      <c r="N127" s="197">
        <v>3</v>
      </c>
      <c r="O127" s="197">
        <v>4</v>
      </c>
      <c r="P127" s="197">
        <f t="shared" si="15"/>
        <v>19</v>
      </c>
      <c r="Q127" s="197">
        <f t="shared" si="16"/>
        <v>0.95</v>
      </c>
      <c r="R127" s="104">
        <f t="shared" si="17"/>
        <v>2.40</v>
      </c>
      <c r="S127" s="104">
        <f t="shared" si="18"/>
        <v>2.35</v>
      </c>
      <c r="T127" s="104">
        <f t="shared" si="19"/>
        <v>2.0750000000000002</v>
      </c>
      <c r="U127" s="104">
        <f t="shared" si="20"/>
        <v>2.10</v>
      </c>
      <c r="V127" s="104">
        <f t="shared" si="21"/>
        <v>1.9999999999999998</v>
      </c>
      <c r="W127" s="26">
        <f t="shared" si="22"/>
        <v>85.50</v>
      </c>
      <c r="X127" s="194">
        <f t="shared" si="23"/>
        <v>17.10</v>
      </c>
      <c r="Y127" s="114">
        <v>68</v>
      </c>
      <c r="Z127" s="195">
        <f t="shared" si="24"/>
        <v>54.400000000000006</v>
      </c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09"/>
    </row>
    <row r="128" spans="1:44" s="107" customFormat="1" ht="20.25">
      <c r="A128" s="191">
        <v>122</v>
      </c>
      <c r="B128" s="125">
        <v>439867</v>
      </c>
      <c r="C128" s="126" t="s">
        <v>264</v>
      </c>
      <c r="D128" s="225">
        <v>16</v>
      </c>
      <c r="E128" s="225">
        <v>14</v>
      </c>
      <c r="F128" s="226">
        <v>13</v>
      </c>
      <c r="G128" s="225">
        <v>15</v>
      </c>
      <c r="H128" s="225">
        <v>12</v>
      </c>
      <c r="I128" s="225">
        <f t="shared" si="13"/>
        <v>70</v>
      </c>
      <c r="J128" s="225">
        <f t="shared" si="14"/>
        <v>10.50</v>
      </c>
      <c r="K128" s="197">
        <v>3</v>
      </c>
      <c r="L128" s="197">
        <v>4</v>
      </c>
      <c r="M128" s="197">
        <v>5</v>
      </c>
      <c r="N128" s="197">
        <v>6</v>
      </c>
      <c r="O128" s="197">
        <v>5</v>
      </c>
      <c r="P128" s="197">
        <f t="shared" si="15"/>
        <v>23</v>
      </c>
      <c r="Q128" s="197">
        <f t="shared" si="16"/>
        <v>1.1500000000000001</v>
      </c>
      <c r="R128" s="104">
        <f t="shared" si="17"/>
        <v>2.5499999999999998</v>
      </c>
      <c r="S128" s="104">
        <f t="shared" si="18"/>
        <v>2.3000000000000003</v>
      </c>
      <c r="T128" s="104">
        <f t="shared" si="19"/>
        <v>2.2000000000000002</v>
      </c>
      <c r="U128" s="104">
        <f t="shared" si="20"/>
        <v>2.5499999999999998</v>
      </c>
      <c r="V128" s="104">
        <f t="shared" si="21"/>
        <v>2.0499999999999998</v>
      </c>
      <c r="W128" s="26">
        <f t="shared" si="22"/>
        <v>93</v>
      </c>
      <c r="X128" s="194">
        <f t="shared" si="23"/>
        <v>18.60</v>
      </c>
      <c r="Y128" s="114">
        <v>64</v>
      </c>
      <c r="Z128" s="195">
        <f t="shared" si="24"/>
        <v>51.20</v>
      </c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09"/>
    </row>
    <row r="129" spans="1:44" s="107" customFormat="1" ht="20.25">
      <c r="A129" s="191">
        <v>123</v>
      </c>
      <c r="B129" s="125">
        <v>439868</v>
      </c>
      <c r="C129" s="126" t="s">
        <v>265</v>
      </c>
      <c r="D129" s="225">
        <v>15</v>
      </c>
      <c r="E129" s="225">
        <v>16</v>
      </c>
      <c r="F129" s="226">
        <v>14</v>
      </c>
      <c r="G129" s="225">
        <v>16</v>
      </c>
      <c r="H129" s="225">
        <v>18</v>
      </c>
      <c r="I129" s="225">
        <f t="shared" si="13"/>
        <v>79</v>
      </c>
      <c r="J129" s="225">
        <f t="shared" si="14"/>
        <v>11.85</v>
      </c>
      <c r="K129" s="197">
        <v>5</v>
      </c>
      <c r="L129" s="197">
        <v>6</v>
      </c>
      <c r="M129" s="197">
        <v>5</v>
      </c>
      <c r="N129" s="197">
        <v>4</v>
      </c>
      <c r="O129" s="197">
        <v>5</v>
      </c>
      <c r="P129" s="197">
        <f t="shared" si="15"/>
        <v>25</v>
      </c>
      <c r="Q129" s="197">
        <f t="shared" si="16"/>
        <v>1.25</v>
      </c>
      <c r="R129" s="104">
        <f t="shared" si="17"/>
        <v>2.50</v>
      </c>
      <c r="S129" s="104">
        <f t="shared" si="18"/>
        <v>2.70</v>
      </c>
      <c r="T129" s="104">
        <f t="shared" si="19"/>
        <v>2.35</v>
      </c>
      <c r="U129" s="104">
        <f t="shared" si="20"/>
        <v>2.60</v>
      </c>
      <c r="V129" s="104">
        <f t="shared" si="21"/>
        <v>2.9499999999999997</v>
      </c>
      <c r="W129" s="26">
        <f t="shared" si="22"/>
        <v>104</v>
      </c>
      <c r="X129" s="194">
        <f t="shared" si="23"/>
        <v>20.80</v>
      </c>
      <c r="Y129" s="114">
        <v>75</v>
      </c>
      <c r="Z129" s="195">
        <f t="shared" si="24"/>
        <v>60</v>
      </c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09"/>
    </row>
    <row r="130" spans="1:44" s="107" customFormat="1" ht="20.25">
      <c r="A130" s="191">
        <v>124</v>
      </c>
      <c r="B130" s="125">
        <v>439873</v>
      </c>
      <c r="C130" s="126" t="s">
        <v>266</v>
      </c>
      <c r="D130" s="225">
        <v>8</v>
      </c>
      <c r="E130" s="225">
        <v>9</v>
      </c>
      <c r="F130" s="226">
        <v>8</v>
      </c>
      <c r="G130" s="225">
        <v>9</v>
      </c>
      <c r="H130" s="225">
        <v>9</v>
      </c>
      <c r="I130" s="225">
        <f t="shared" si="13"/>
        <v>43</v>
      </c>
      <c r="J130" s="225">
        <f t="shared" si="14"/>
        <v>6.45</v>
      </c>
      <c r="K130" s="197">
        <v>2</v>
      </c>
      <c r="L130" s="197">
        <v>3</v>
      </c>
      <c r="M130" s="197">
        <v>2</v>
      </c>
      <c r="N130" s="197">
        <v>3</v>
      </c>
      <c r="O130" s="197">
        <v>2</v>
      </c>
      <c r="P130" s="197">
        <f t="shared" si="15"/>
        <v>12</v>
      </c>
      <c r="Q130" s="197">
        <f t="shared" si="16"/>
        <v>0.60000000000000009</v>
      </c>
      <c r="R130" s="104">
        <f t="shared" si="17"/>
        <v>1.30</v>
      </c>
      <c r="S130" s="104">
        <f t="shared" si="18"/>
        <v>1.50</v>
      </c>
      <c r="T130" s="104">
        <f t="shared" si="19"/>
        <v>1.30</v>
      </c>
      <c r="U130" s="104">
        <f t="shared" si="20"/>
        <v>1.50</v>
      </c>
      <c r="V130" s="104">
        <f t="shared" si="21"/>
        <v>1.45</v>
      </c>
      <c r="W130" s="26">
        <f t="shared" si="22"/>
        <v>55</v>
      </c>
      <c r="X130" s="194">
        <f t="shared" si="23"/>
        <v>11</v>
      </c>
      <c r="Y130" s="114" t="s">
        <v>147</v>
      </c>
      <c r="Z130" s="195" t="e">
        <f t="shared" si="24"/>
        <v>#VALUE!</v>
      </c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09"/>
    </row>
    <row r="131" spans="1:44" s="107" customFormat="1" ht="20.25">
      <c r="A131" s="191">
        <v>125</v>
      </c>
      <c r="B131" s="125">
        <v>439876</v>
      </c>
      <c r="C131" s="126" t="s">
        <v>267</v>
      </c>
      <c r="D131" s="225">
        <v>12</v>
      </c>
      <c r="E131" s="225">
        <v>12</v>
      </c>
      <c r="F131" s="226">
        <v>10</v>
      </c>
      <c r="G131" s="225">
        <v>8</v>
      </c>
      <c r="H131" s="225">
        <v>7</v>
      </c>
      <c r="I131" s="225">
        <f t="shared" si="13"/>
        <v>49</v>
      </c>
      <c r="J131" s="225">
        <f t="shared" si="14"/>
        <v>7.35</v>
      </c>
      <c r="K131" s="197">
        <v>2</v>
      </c>
      <c r="L131" s="197">
        <v>1</v>
      </c>
      <c r="M131" s="197">
        <v>5</v>
      </c>
      <c r="N131" s="197">
        <v>3</v>
      </c>
      <c r="O131" s="197">
        <v>2</v>
      </c>
      <c r="P131" s="197">
        <f t="shared" si="15"/>
        <v>13</v>
      </c>
      <c r="Q131" s="197">
        <f t="shared" si="16"/>
        <v>0.65</v>
      </c>
      <c r="R131" s="104">
        <f t="shared" si="17"/>
        <v>1.90</v>
      </c>
      <c r="S131" s="104">
        <f t="shared" si="18"/>
        <v>1.85</v>
      </c>
      <c r="T131" s="104">
        <f t="shared" si="19"/>
        <v>1.75</v>
      </c>
      <c r="U131" s="104">
        <f t="shared" si="20"/>
        <v>1.35</v>
      </c>
      <c r="V131" s="104">
        <f t="shared" si="21"/>
        <v>1.1500000000000001</v>
      </c>
      <c r="W131" s="26">
        <f t="shared" si="22"/>
        <v>62</v>
      </c>
      <c r="X131" s="194">
        <f t="shared" si="23"/>
        <v>12.40</v>
      </c>
      <c r="Y131" s="114" t="s">
        <v>147</v>
      </c>
      <c r="Z131" s="195" t="e">
        <f t="shared" si="24"/>
        <v>#VALUE!</v>
      </c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09"/>
    </row>
    <row r="132" spans="1:44" s="107" customFormat="1" ht="20.25">
      <c r="A132" s="191">
        <v>126</v>
      </c>
      <c r="B132" s="125">
        <v>439883</v>
      </c>
      <c r="C132" s="126" t="s">
        <v>268</v>
      </c>
      <c r="D132" s="225">
        <v>2</v>
      </c>
      <c r="E132" s="225">
        <v>3</v>
      </c>
      <c r="F132" s="226">
        <v>2</v>
      </c>
      <c r="G132" s="225">
        <v>1</v>
      </c>
      <c r="H132" s="225">
        <v>2</v>
      </c>
      <c r="I132" s="225">
        <f t="shared" si="13"/>
        <v>10</v>
      </c>
      <c r="J132" s="225">
        <f t="shared" si="14"/>
        <v>1.50</v>
      </c>
      <c r="K132" s="197">
        <v>1</v>
      </c>
      <c r="L132" s="197">
        <v>1.50</v>
      </c>
      <c r="M132" s="197">
        <v>2</v>
      </c>
      <c r="N132" s="197">
        <v>2.50</v>
      </c>
      <c r="O132" s="197">
        <v>2</v>
      </c>
      <c r="P132" s="197">
        <f t="shared" si="15"/>
        <v>9</v>
      </c>
      <c r="Q132" s="197">
        <f t="shared" si="16"/>
        <v>0.45</v>
      </c>
      <c r="R132" s="104">
        <f t="shared" si="17"/>
        <v>0.35</v>
      </c>
      <c r="S132" s="104">
        <f t="shared" si="18"/>
        <v>0.52499999999999991</v>
      </c>
      <c r="T132" s="104">
        <f t="shared" si="19"/>
        <v>0.40</v>
      </c>
      <c r="U132" s="104">
        <f t="shared" si="20"/>
        <v>0.27500000000000002</v>
      </c>
      <c r="V132" s="104">
        <f t="shared" si="21"/>
        <v>0.40</v>
      </c>
      <c r="W132" s="26">
        <f t="shared" si="22"/>
        <v>19</v>
      </c>
      <c r="X132" s="194">
        <f t="shared" si="23"/>
        <v>3.8000000000000003</v>
      </c>
      <c r="Y132" s="114">
        <v>6</v>
      </c>
      <c r="Z132" s="195">
        <f t="shared" si="24"/>
        <v>4.8000000000000007</v>
      </c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0"/>
      <c r="AR132" s="109"/>
    </row>
    <row r="133" spans="1:44" s="107" customFormat="1" ht="20.25">
      <c r="A133" s="191">
        <v>127</v>
      </c>
      <c r="B133" s="125">
        <v>439892</v>
      </c>
      <c r="C133" s="126" t="s">
        <v>269</v>
      </c>
      <c r="D133" s="225">
        <v>4</v>
      </c>
      <c r="E133" s="225">
        <v>5</v>
      </c>
      <c r="F133" s="226">
        <v>6</v>
      </c>
      <c r="G133" s="225">
        <v>8</v>
      </c>
      <c r="H133" s="225">
        <v>5</v>
      </c>
      <c r="I133" s="225">
        <f t="shared" si="13"/>
        <v>28</v>
      </c>
      <c r="J133" s="225">
        <f t="shared" si="14"/>
        <v>4.20</v>
      </c>
      <c r="K133" s="197">
        <v>1</v>
      </c>
      <c r="L133" s="197">
        <v>1.50</v>
      </c>
      <c r="M133" s="197">
        <v>2</v>
      </c>
      <c r="N133" s="197">
        <v>3</v>
      </c>
      <c r="O133" s="197">
        <v>2</v>
      </c>
      <c r="P133" s="197">
        <f t="shared" si="15"/>
        <v>9.50</v>
      </c>
      <c r="Q133" s="197">
        <f t="shared" si="16"/>
        <v>0.475</v>
      </c>
      <c r="R133" s="104">
        <f t="shared" si="17"/>
        <v>0.65</v>
      </c>
      <c r="S133" s="104">
        <f t="shared" si="18"/>
        <v>0.825</v>
      </c>
      <c r="T133" s="104">
        <f t="shared" si="19"/>
        <v>0.99999999999999989</v>
      </c>
      <c r="U133" s="104">
        <f t="shared" si="20"/>
        <v>1.35</v>
      </c>
      <c r="V133" s="104">
        <f t="shared" si="21"/>
        <v>0.85</v>
      </c>
      <c r="W133" s="26">
        <f t="shared" si="22"/>
        <v>37.50</v>
      </c>
      <c r="X133" s="194">
        <f t="shared" si="23"/>
        <v>7.50</v>
      </c>
      <c r="Y133" s="114">
        <v>31</v>
      </c>
      <c r="Z133" s="195">
        <f t="shared" si="24"/>
        <v>24.80</v>
      </c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09"/>
    </row>
    <row r="134" spans="1:44" s="107" customFormat="1" ht="20.25">
      <c r="A134" s="191">
        <v>128</v>
      </c>
      <c r="B134" s="125">
        <v>439894</v>
      </c>
      <c r="C134" s="126" t="s">
        <v>270</v>
      </c>
      <c r="D134" s="225">
        <v>4</v>
      </c>
      <c r="E134" s="225">
        <v>6</v>
      </c>
      <c r="F134" s="226">
        <v>8</v>
      </c>
      <c r="G134" s="225">
        <v>6</v>
      </c>
      <c r="H134" s="225">
        <v>7</v>
      </c>
      <c r="I134" s="225">
        <f t="shared" si="13"/>
        <v>31</v>
      </c>
      <c r="J134" s="225">
        <f t="shared" si="14"/>
        <v>4.6499999999999995</v>
      </c>
      <c r="K134" s="197">
        <v>1</v>
      </c>
      <c r="L134" s="197">
        <v>1.50</v>
      </c>
      <c r="M134" s="197">
        <v>2</v>
      </c>
      <c r="N134" s="197">
        <v>1</v>
      </c>
      <c r="O134" s="197">
        <v>3</v>
      </c>
      <c r="P134" s="197">
        <f t="shared" si="15"/>
        <v>8.50</v>
      </c>
      <c r="Q134" s="197">
        <f t="shared" si="16"/>
        <v>0.42500000000000004</v>
      </c>
      <c r="R134" s="104">
        <f t="shared" si="17"/>
        <v>0.65</v>
      </c>
      <c r="S134" s="104">
        <f t="shared" si="18"/>
        <v>0.97499999999999987</v>
      </c>
      <c r="T134" s="104">
        <f t="shared" si="19"/>
        <v>1.30</v>
      </c>
      <c r="U134" s="104">
        <f t="shared" si="20"/>
        <v>0.95</v>
      </c>
      <c r="V134" s="104">
        <f t="shared" si="21"/>
        <v>1.2000000000000002</v>
      </c>
      <c r="W134" s="26">
        <f t="shared" si="22"/>
        <v>39.50</v>
      </c>
      <c r="X134" s="194">
        <f t="shared" si="23"/>
        <v>7.90</v>
      </c>
      <c r="Y134" s="114">
        <v>27</v>
      </c>
      <c r="Z134" s="195">
        <f t="shared" si="24"/>
        <v>21.60</v>
      </c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09"/>
    </row>
    <row r="135" spans="1:44" s="107" customFormat="1" ht="20.25">
      <c r="A135" s="191">
        <v>129</v>
      </c>
      <c r="B135" s="125">
        <v>439895</v>
      </c>
      <c r="C135" s="126" t="s">
        <v>271</v>
      </c>
      <c r="D135" s="225">
        <v>5</v>
      </c>
      <c r="E135" s="225">
        <v>4</v>
      </c>
      <c r="F135" s="226">
        <v>3</v>
      </c>
      <c r="G135" s="225">
        <v>4</v>
      </c>
      <c r="H135" s="225">
        <v>3</v>
      </c>
      <c r="I135" s="225">
        <f t="shared" si="13"/>
        <v>19</v>
      </c>
      <c r="J135" s="225">
        <f t="shared" si="14"/>
        <v>2.85</v>
      </c>
      <c r="K135" s="197">
        <v>2</v>
      </c>
      <c r="L135" s="197">
        <v>1</v>
      </c>
      <c r="M135" s="197">
        <v>1</v>
      </c>
      <c r="N135" s="197">
        <v>1</v>
      </c>
      <c r="O135" s="197">
        <v>1</v>
      </c>
      <c r="P135" s="197">
        <f t="shared" si="15"/>
        <v>6</v>
      </c>
      <c r="Q135" s="197">
        <f t="shared" si="16"/>
        <v>0.30000000000000004</v>
      </c>
      <c r="R135" s="104">
        <f t="shared" si="17"/>
        <v>0.85</v>
      </c>
      <c r="S135" s="104">
        <f t="shared" si="18"/>
        <v>0.65</v>
      </c>
      <c r="T135" s="104">
        <f t="shared" si="19"/>
        <v>0.49999999999999994</v>
      </c>
      <c r="U135" s="104">
        <f t="shared" si="20"/>
        <v>0.65</v>
      </c>
      <c r="V135" s="104">
        <f t="shared" si="21"/>
        <v>0.49999999999999994</v>
      </c>
      <c r="W135" s="26">
        <f t="shared" si="22"/>
        <v>25</v>
      </c>
      <c r="X135" s="194">
        <f t="shared" si="23"/>
        <v>5</v>
      </c>
      <c r="Y135" s="114">
        <v>21</v>
      </c>
      <c r="Z135" s="195">
        <f t="shared" si="24"/>
        <v>16.80</v>
      </c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09"/>
    </row>
    <row r="136" ht="21" thickBot="1"/>
    <row r="137" spans="1:26" ht="20.25">
      <c r="A137" s="161" t="s">
        <v>16</v>
      </c>
      <c r="B137" s="162"/>
      <c r="C137" s="163"/>
      <c r="D137" s="6">
        <f t="shared" si="25" ref="D137:Z137">COUNT(D7:D135)</f>
        <v>126</v>
      </c>
      <c r="E137" s="6">
        <f t="shared" si="25"/>
        <v>126</v>
      </c>
      <c r="F137" s="230">
        <f t="shared" si="25"/>
        <v>126</v>
      </c>
      <c r="G137" s="6">
        <f t="shared" si="25"/>
        <v>126</v>
      </c>
      <c r="H137" s="6">
        <f t="shared" si="25"/>
        <v>126</v>
      </c>
      <c r="I137" s="6">
        <f t="shared" si="25"/>
        <v>126</v>
      </c>
      <c r="J137" s="6">
        <f t="shared" si="25"/>
        <v>126</v>
      </c>
      <c r="K137" s="6">
        <f t="shared" si="25"/>
        <v>126</v>
      </c>
      <c r="L137" s="6">
        <f t="shared" si="25"/>
        <v>126</v>
      </c>
      <c r="M137" s="6">
        <f t="shared" si="25"/>
        <v>126</v>
      </c>
      <c r="N137" s="6">
        <f t="shared" si="25"/>
        <v>126</v>
      </c>
      <c r="O137" s="6">
        <f t="shared" si="25"/>
        <v>126</v>
      </c>
      <c r="P137" s="6">
        <f t="shared" si="25"/>
        <v>126</v>
      </c>
      <c r="Q137" s="6">
        <f t="shared" si="25"/>
        <v>126</v>
      </c>
      <c r="R137" s="6">
        <f t="shared" si="25"/>
        <v>129</v>
      </c>
      <c r="S137" s="6">
        <f t="shared" si="25"/>
        <v>129</v>
      </c>
      <c r="T137" s="6">
        <f t="shared" si="25"/>
        <v>129</v>
      </c>
      <c r="U137" s="6">
        <f t="shared" si="25"/>
        <v>129</v>
      </c>
      <c r="V137" s="6">
        <f t="shared" si="25"/>
        <v>129</v>
      </c>
      <c r="W137" s="6">
        <f t="shared" si="25"/>
        <v>129</v>
      </c>
      <c r="X137" s="6">
        <f t="shared" si="25"/>
        <v>129</v>
      </c>
      <c r="Y137" s="6">
        <f t="shared" si="25"/>
        <v>110</v>
      </c>
      <c r="Z137" s="6">
        <f t="shared" si="25"/>
        <v>110</v>
      </c>
    </row>
    <row r="138" spans="1:26" ht="21" customHeight="1">
      <c r="A138" s="134" t="s">
        <v>17</v>
      </c>
      <c r="B138" s="135"/>
      <c r="C138" s="136"/>
      <c r="D138" s="7">
        <v>20</v>
      </c>
      <c r="E138" s="8">
        <v>20</v>
      </c>
      <c r="F138" s="231">
        <v>20</v>
      </c>
      <c r="G138" s="8">
        <v>20</v>
      </c>
      <c r="H138" s="73">
        <v>20</v>
      </c>
      <c r="I138" s="9">
        <f>SUM(D138:H138)</f>
        <v>100</v>
      </c>
      <c r="J138" s="74">
        <f>I138*0.15</f>
        <v>15</v>
      </c>
      <c r="K138" s="71">
        <v>6</v>
      </c>
      <c r="L138" s="11">
        <v>6</v>
      </c>
      <c r="M138" s="11">
        <v>6</v>
      </c>
      <c r="N138" s="11">
        <v>6</v>
      </c>
      <c r="O138" s="72">
        <v>6</v>
      </c>
      <c r="P138" s="69">
        <f>SUM(K138:O138)</f>
        <v>30</v>
      </c>
      <c r="Q138" s="79">
        <f>P138*0.05</f>
        <v>1.50</v>
      </c>
      <c r="R138" s="80">
        <f>(D138*0.15+K138*0.05)</f>
        <v>3.30</v>
      </c>
      <c r="S138" s="13">
        <f>((E138*0.15+L138*0.05))</f>
        <v>3.30</v>
      </c>
      <c r="T138" s="13">
        <f t="shared" si="26" ref="T138:U138">((F138*0.15+M138*0.05))</f>
        <v>3.30</v>
      </c>
      <c r="U138" s="13">
        <f t="shared" si="26"/>
        <v>3.30</v>
      </c>
      <c r="V138" s="14">
        <f>((H138*0.15+O138*0.05))</f>
        <v>3.30</v>
      </c>
      <c r="W138" s="82">
        <v>130</v>
      </c>
      <c r="X138" s="81">
        <f>W138*0.2</f>
        <v>26</v>
      </c>
      <c r="Y138" s="12">
        <v>100</v>
      </c>
      <c r="Z138" s="69">
        <f>Y138*0.8</f>
        <v>80</v>
      </c>
    </row>
    <row r="139" spans="1:26" ht="20.25">
      <c r="A139" s="134" t="s">
        <v>79</v>
      </c>
      <c r="B139" s="135"/>
      <c r="C139" s="136"/>
      <c r="D139" s="7">
        <f>D138*0.4</f>
        <v>8</v>
      </c>
      <c r="E139" s="8">
        <f>E138*0.4</f>
        <v>8</v>
      </c>
      <c r="F139" s="231">
        <f t="shared" si="27" ref="F139:J139">F138*0.4</f>
        <v>8</v>
      </c>
      <c r="G139" s="8">
        <f t="shared" si="27"/>
        <v>8</v>
      </c>
      <c r="H139" s="73">
        <f t="shared" si="27"/>
        <v>8</v>
      </c>
      <c r="I139" s="9">
        <f t="shared" si="27"/>
        <v>40</v>
      </c>
      <c r="J139" s="74">
        <f t="shared" si="27"/>
        <v>6</v>
      </c>
      <c r="K139" s="71">
        <f>K138*0.4</f>
        <v>2.4000000000000004</v>
      </c>
      <c r="L139" s="11">
        <f>L138*0.4</f>
        <v>2.4000000000000004</v>
      </c>
      <c r="M139" s="11">
        <f t="shared" si="28" ref="M139:Z139">M138*0.4</f>
        <v>2.4000000000000004</v>
      </c>
      <c r="N139" s="11">
        <f t="shared" si="28"/>
        <v>2.4000000000000004</v>
      </c>
      <c r="O139" s="72">
        <f t="shared" si="28"/>
        <v>2.4000000000000004</v>
      </c>
      <c r="P139" s="69">
        <f t="shared" si="28"/>
        <v>12</v>
      </c>
      <c r="Q139" s="79">
        <f t="shared" si="28"/>
        <v>0.60000000000000009</v>
      </c>
      <c r="R139" s="80">
        <f t="shared" si="28"/>
        <v>1.32</v>
      </c>
      <c r="S139" s="13">
        <f t="shared" si="28"/>
        <v>1.32</v>
      </c>
      <c r="T139" s="13">
        <f t="shared" si="28"/>
        <v>1.32</v>
      </c>
      <c r="U139" s="13">
        <f t="shared" si="28"/>
        <v>1.32</v>
      </c>
      <c r="V139" s="14">
        <f t="shared" si="28"/>
        <v>1.32</v>
      </c>
      <c r="W139" s="82">
        <f t="shared" si="28"/>
        <v>52</v>
      </c>
      <c r="X139" s="81">
        <f t="shared" si="28"/>
        <v>10.40</v>
      </c>
      <c r="Y139" s="12">
        <f t="shared" si="28"/>
        <v>40</v>
      </c>
      <c r="Z139" s="69">
        <f t="shared" si="28"/>
        <v>32</v>
      </c>
    </row>
    <row r="140" spans="1:26" ht="21" customHeight="1">
      <c r="A140" s="134" t="s">
        <v>18</v>
      </c>
      <c r="B140" s="135"/>
      <c r="C140" s="136"/>
      <c r="D140" s="7">
        <f>COUNTIF(D7:D135,"&gt;=8")</f>
        <v>65</v>
      </c>
      <c r="E140" s="7">
        <f>COUNTIF(E7:E135,"&gt;=8")</f>
        <v>71</v>
      </c>
      <c r="F140" s="232">
        <f>COUNTIF(F7:F135,"&gt;=8")</f>
        <v>69</v>
      </c>
      <c r="G140" s="7">
        <f>COUNTIF(G7:G135,"&gt;=8")</f>
        <v>66</v>
      </c>
      <c r="H140" s="7">
        <f>COUNTIF(H7:H135,"&gt;=8")</f>
        <v>73</v>
      </c>
      <c r="I140" s="7">
        <f>COUNTIF(I7:I135,"&gt;=40")</f>
        <v>59</v>
      </c>
      <c r="J140" s="7">
        <f>COUNTIF(J7:J135,"&gt;=6")</f>
        <v>59</v>
      </c>
      <c r="K140" s="7">
        <f>COUNTIF(K7:K135,"&gt;=2.4")</f>
        <v>35</v>
      </c>
      <c r="L140" s="7">
        <f>COUNTIF(L7:L135,"&gt;=2.4")</f>
        <v>65</v>
      </c>
      <c r="M140" s="7">
        <f>COUNTIF(M7:M135,"&gt;=2.4")</f>
        <v>56</v>
      </c>
      <c r="N140" s="7">
        <f>COUNTIF(N7:N135,"&gt;=2.4")</f>
        <v>68</v>
      </c>
      <c r="O140" s="7">
        <f>COUNTIF(O7:O135,"&gt;=2.4")</f>
        <v>51</v>
      </c>
      <c r="P140" s="7">
        <f>COUNTIF(P7:P135,"&gt;=12")</f>
        <v>53</v>
      </c>
      <c r="Q140" s="7">
        <f>COUNTIF(Q7:Q135,"&gt;=.6")</f>
        <v>53</v>
      </c>
      <c r="R140" s="7">
        <f>COUNTIF(R7:R135,"&gt;=1.32")</f>
        <v>57</v>
      </c>
      <c r="S140" s="7">
        <f>COUNTIF(S7:S135,"&gt;=1.32")</f>
        <v>60</v>
      </c>
      <c r="T140" s="7">
        <f>COUNTIF(T7:T135,"&gt;=1.32")</f>
        <v>56</v>
      </c>
      <c r="U140" s="7">
        <f>COUNTIF(U7:U135,"&gt;=1.32")</f>
        <v>54</v>
      </c>
      <c r="V140" s="7">
        <f>COUNTIF(V7:V135,"&gt;=1.32")</f>
        <v>63</v>
      </c>
      <c r="W140" s="7">
        <f>COUNTIF(W7:W135,"&gt;=52")</f>
        <v>57</v>
      </c>
      <c r="X140" s="7">
        <f>COUNTIF(X7:X135,"&gt;=10.4")</f>
        <v>57</v>
      </c>
      <c r="Y140" s="7">
        <f>COUNTIF(Y7:Y135,"&gt;=40")</f>
        <v>54</v>
      </c>
      <c r="Z140" s="7">
        <f>COUNTIF(Z7:Z135,"&gt;=32")</f>
        <v>54</v>
      </c>
    </row>
    <row r="141" spans="1:26" ht="20.25">
      <c r="A141" s="134" t="s">
        <v>19</v>
      </c>
      <c r="B141" s="135"/>
      <c r="C141" s="136"/>
      <c r="D141" s="75" t="str">
        <f t="shared" si="29" ref="D141:Z141">IF(((D140/COUNT(D7:D135))*100)&gt;=60,"3",IF(AND(((D140/COUNT(D7:D135))*100)&lt;60,((D140/COUNT(D7:D135))*100)&gt;=50),"2",IF(AND(((D140/COUNT(D7:D135))*100)&lt;50,((D140/COUNT(D7:D135))*100)&gt;=40),"1","0")))</f>
        <v>2</v>
      </c>
      <c r="E141" s="75" t="str">
        <f t="shared" si="29"/>
        <v>2</v>
      </c>
      <c r="F141" s="233" t="str">
        <f t="shared" si="29"/>
        <v>2</v>
      </c>
      <c r="G141" s="75" t="str">
        <f t="shared" si="29"/>
        <v>2</v>
      </c>
      <c r="H141" s="75" t="str">
        <f t="shared" si="29"/>
        <v>2</v>
      </c>
      <c r="I141" s="75" t="str">
        <f t="shared" si="29"/>
        <v>1</v>
      </c>
      <c r="J141" s="75" t="str">
        <f t="shared" si="29"/>
        <v>1</v>
      </c>
      <c r="K141" s="75" t="str">
        <f t="shared" si="29"/>
        <v>0</v>
      </c>
      <c r="L141" s="75" t="str">
        <f t="shared" si="29"/>
        <v>2</v>
      </c>
      <c r="M141" s="75" t="str">
        <f t="shared" si="29"/>
        <v>1</v>
      </c>
      <c r="N141" s="75" t="str">
        <f t="shared" si="29"/>
        <v>2</v>
      </c>
      <c r="O141" s="75" t="str">
        <f t="shared" si="29"/>
        <v>1</v>
      </c>
      <c r="P141" s="75" t="str">
        <f t="shared" si="29"/>
        <v>1</v>
      </c>
      <c r="Q141" s="75" t="str">
        <f t="shared" si="29"/>
        <v>1</v>
      </c>
      <c r="R141" s="75" t="str">
        <f t="shared" si="29"/>
        <v>1</v>
      </c>
      <c r="S141" s="75" t="str">
        <f t="shared" si="29"/>
        <v>1</v>
      </c>
      <c r="T141" s="75" t="str">
        <f t="shared" si="29"/>
        <v>1</v>
      </c>
      <c r="U141" s="75" t="str">
        <f t="shared" si="29"/>
        <v>1</v>
      </c>
      <c r="V141" s="75" t="str">
        <f t="shared" si="29"/>
        <v>1</v>
      </c>
      <c r="W141" s="75" t="str">
        <f t="shared" si="29"/>
        <v>1</v>
      </c>
      <c r="X141" s="75" t="str">
        <f t="shared" si="29"/>
        <v>1</v>
      </c>
      <c r="Y141" s="75" t="str">
        <f t="shared" si="29"/>
        <v>1</v>
      </c>
      <c r="Z141" s="75" t="str">
        <f t="shared" si="29"/>
        <v>1</v>
      </c>
    </row>
    <row r="142" spans="1:26" ht="21" thickBot="1">
      <c r="A142" s="137" t="s">
        <v>20</v>
      </c>
      <c r="B142" s="138"/>
      <c r="C142" s="139"/>
      <c r="D142" s="10">
        <f t="shared" si="30" ref="D142:Z142">((D140/COUNT(D7:D135))*D141)</f>
        <v>1.0317460317460319</v>
      </c>
      <c r="E142" s="10">
        <f t="shared" si="30"/>
        <v>1.126984126984127</v>
      </c>
      <c r="F142" s="234">
        <f t="shared" si="30"/>
        <v>1.0952380952380953</v>
      </c>
      <c r="G142" s="10">
        <f t="shared" si="30"/>
        <v>1.0476190476190477</v>
      </c>
      <c r="H142" s="10">
        <f t="shared" si="30"/>
        <v>1.1587301587301588</v>
      </c>
      <c r="I142" s="10">
        <f t="shared" si="30"/>
        <v>0.46825396825396826</v>
      </c>
      <c r="J142" s="10">
        <f t="shared" si="30"/>
        <v>0.46825396825396826</v>
      </c>
      <c r="K142" s="10">
        <f t="shared" si="30"/>
        <v>0</v>
      </c>
      <c r="L142" s="10">
        <f t="shared" si="30"/>
        <v>1.0317460317460319</v>
      </c>
      <c r="M142" s="10">
        <f t="shared" si="30"/>
        <v>0.44444444444444442</v>
      </c>
      <c r="N142" s="10">
        <f t="shared" si="30"/>
        <v>1.0793650793650793</v>
      </c>
      <c r="O142" s="10">
        <f t="shared" si="30"/>
        <v>0.40476190476190477</v>
      </c>
      <c r="P142" s="10">
        <f t="shared" si="30"/>
        <v>0.42063492063492064</v>
      </c>
      <c r="Q142" s="10">
        <f t="shared" si="30"/>
        <v>0.42063492063492064</v>
      </c>
      <c r="R142" s="10">
        <f t="shared" si="30"/>
        <v>0.44186046511627908</v>
      </c>
      <c r="S142" s="10">
        <f t="shared" si="30"/>
        <v>0.46511627906976744</v>
      </c>
      <c r="T142" s="10">
        <f t="shared" si="30"/>
        <v>0.43410852713178294</v>
      </c>
      <c r="U142" s="10">
        <f t="shared" si="30"/>
        <v>0.41860465116279072</v>
      </c>
      <c r="V142" s="10">
        <f t="shared" si="30"/>
        <v>0.48837209302325579</v>
      </c>
      <c r="W142" s="10">
        <f t="shared" si="30"/>
        <v>0.44186046511627908</v>
      </c>
      <c r="X142" s="10">
        <f t="shared" si="30"/>
        <v>0.44186046511627908</v>
      </c>
      <c r="Y142" s="10">
        <f t="shared" si="30"/>
        <v>0.49090909090909091</v>
      </c>
      <c r="Z142" s="10">
        <f t="shared" si="30"/>
        <v>0.49090909090909091</v>
      </c>
    </row>
    <row r="143" spans="1:8" ht="21" thickBot="1">
      <c r="A143" s="2"/>
      <c r="B143" s="2"/>
      <c r="C143" s="2"/>
      <c r="D143" s="2"/>
      <c r="E143" s="1"/>
      <c r="F143" s="235"/>
      <c r="G143" s="1"/>
      <c r="H143" s="1"/>
    </row>
    <row r="144" spans="1:19" ht="20.25">
      <c r="A144" s="140" t="s">
        <v>21</v>
      </c>
      <c r="B144" s="141"/>
      <c r="C144" s="142"/>
      <c r="D144" s="2"/>
      <c r="E144" s="143" t="s">
        <v>22</v>
      </c>
      <c r="F144" s="144"/>
      <c r="G144" s="144"/>
      <c r="H144" s="144"/>
      <c r="I144" s="144"/>
      <c r="J144" s="144"/>
      <c r="K144" s="144"/>
      <c r="L144" s="144"/>
      <c r="M144" s="144"/>
      <c r="N144" s="145"/>
      <c r="O144" s="70" t="s">
        <v>12</v>
      </c>
      <c r="P144" s="17" t="s">
        <v>3</v>
      </c>
      <c r="Q144" s="17" t="s">
        <v>4</v>
      </c>
      <c r="R144" s="17" t="s">
        <v>5</v>
      </c>
      <c r="S144" s="18" t="s">
        <v>6</v>
      </c>
    </row>
    <row r="145" spans="1:19" ht="21" thickBot="1">
      <c r="A145" s="19" t="s">
        <v>80</v>
      </c>
      <c r="B145" s="3"/>
      <c r="C145" s="20"/>
      <c r="D145" s="2"/>
      <c r="E145" s="146"/>
      <c r="F145" s="147"/>
      <c r="G145" s="147"/>
      <c r="H145" s="147"/>
      <c r="I145" s="147"/>
      <c r="J145" s="147"/>
      <c r="K145" s="147"/>
      <c r="L145" s="147"/>
      <c r="M145" s="147"/>
      <c r="N145" s="148"/>
      <c r="O145" s="4">
        <f>(R142*0.2+Z142*0.8)</f>
        <v>0.48109936575052858</v>
      </c>
      <c r="P145" s="4">
        <f>(S142*0.2+Z142*0.8)</f>
        <v>0.48575052854122625</v>
      </c>
      <c r="Q145" s="4">
        <f>(T142*0.2+Z142*0.8)</f>
        <v>0.47954897815362935</v>
      </c>
      <c r="R145" s="4">
        <f>(U142*0.2+Z142*0.8)</f>
        <v>0.47644820295983092</v>
      </c>
      <c r="S145" s="5">
        <f>(V142*0.2+Z142*0.8)</f>
        <v>0.49040169133192391</v>
      </c>
    </row>
    <row r="146" spans="1:8" ht="20.25">
      <c r="A146" s="19" t="s">
        <v>81</v>
      </c>
      <c r="B146" s="3"/>
      <c r="C146" s="20"/>
      <c r="D146" s="2"/>
      <c r="E146" s="1"/>
      <c r="F146" s="235"/>
      <c r="G146" s="1"/>
      <c r="H146" s="1"/>
    </row>
    <row r="147" spans="1:8" ht="21" thickBot="1">
      <c r="A147" s="21" t="s">
        <v>82</v>
      </c>
      <c r="B147" s="22"/>
      <c r="C147" s="23"/>
      <c r="D147" s="2"/>
      <c r="E147" s="1"/>
      <c r="F147" s="235"/>
      <c r="G147" s="1"/>
      <c r="H147" s="1"/>
    </row>
  </sheetData>
  <mergeCells count="22">
    <mergeCell ref="A142:C142"/>
    <mergeCell ref="A144:C144"/>
    <mergeCell ref="E144:N145"/>
    <mergeCell ref="A137:C137"/>
    <mergeCell ref="A138:C138"/>
    <mergeCell ref="A139:C139"/>
    <mergeCell ref="A140:C140"/>
    <mergeCell ref="A141:C141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Y4:Y6"/>
    <mergeCell ref="Z4:Z6"/>
    <mergeCell ref="D5:J5"/>
    <mergeCell ref="K5:Q5"/>
  </mergeCells>
  <pageMargins left="0.7" right="0.7" top="0.75" bottom="0.75" header="0.3" footer="0.3"/>
  <pageSetup orientation="portrait" paperSize="1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18cf54a-87d6-4850-a499-d93bf354c9bc}">
  <dimension ref="A1:J6"/>
  <sheetViews>
    <sheetView workbookViewId="0" topLeftCell="A1">
      <selection pane="topLeft" activeCell="E6" sqref="E6:I6"/>
    </sheetView>
  </sheetViews>
  <sheetFormatPr defaultColWidth="8.854285714285714" defaultRowHeight="15.75"/>
  <cols>
    <col min="1" max="1" width="6.285714285714286" style="2" bestFit="1" customWidth="1"/>
    <col min="2" max="2" width="7.285714285714286" style="2" bestFit="1" customWidth="1"/>
    <col min="3" max="3" width="10.857142857142858" style="2" bestFit="1" customWidth="1"/>
    <col min="4" max="4" width="37.57142857142857" style="2" customWidth="1"/>
    <col min="5" max="16384" width="8.857142857142858" style="2"/>
  </cols>
  <sheetData>
    <row r="1" spans="1:10" ht="15.75">
      <c r="A1" s="199" t="s">
        <v>23</v>
      </c>
      <c r="B1" s="200"/>
      <c r="C1" s="200"/>
      <c r="D1" s="200"/>
      <c r="E1" s="200"/>
      <c r="F1" s="200"/>
      <c r="G1" s="200"/>
      <c r="H1" s="200"/>
      <c r="I1" s="200"/>
      <c r="J1" s="201"/>
    </row>
    <row r="2" spans="1:10" ht="15.75">
      <c r="A2" s="199" t="s">
        <v>26</v>
      </c>
      <c r="B2" s="200"/>
      <c r="C2" s="200"/>
      <c r="D2" s="200"/>
      <c r="E2" s="200"/>
      <c r="F2" s="200"/>
      <c r="G2" s="200"/>
      <c r="H2" s="200"/>
      <c r="I2" s="200"/>
      <c r="J2" s="201"/>
    </row>
    <row r="3" spans="1:10" ht="15.75">
      <c r="A3" s="26" t="s">
        <v>24</v>
      </c>
      <c r="B3" s="26" t="s">
        <v>25</v>
      </c>
      <c r="C3" s="26" t="s">
        <v>27</v>
      </c>
      <c r="D3" s="26" t="s">
        <v>28</v>
      </c>
      <c r="E3" s="26" t="s">
        <v>29</v>
      </c>
      <c r="F3" s="26" t="s">
        <v>30</v>
      </c>
      <c r="G3" s="26" t="s">
        <v>31</v>
      </c>
      <c r="H3" s="26" t="s">
        <v>32</v>
      </c>
      <c r="I3" s="26" t="s">
        <v>33</v>
      </c>
      <c r="J3" s="27" t="s">
        <v>34</v>
      </c>
    </row>
    <row r="4" spans="1:10" ht="29.25" customHeight="1" thickBot="1">
      <c r="A4" s="24"/>
      <c r="B4" s="24"/>
      <c r="C4" s="25"/>
      <c r="D4" s="25" t="str">
        <f>'1'!C3</f>
        <v xml:space="preserve"> Poetry and Drama</v>
      </c>
      <c r="E4" s="4">
        <f>'1'!O145</f>
        <v>0.084033613445378158</v>
      </c>
      <c r="F4" s="4">
        <f>'1'!P145</f>
        <v>0</v>
      </c>
      <c r="G4" s="4">
        <f>'1'!Q145</f>
        <v>0</v>
      </c>
      <c r="H4" s="4">
        <f>'1'!R145</f>
        <v>0</v>
      </c>
      <c r="I4" s="4">
        <f>'1'!S145</f>
        <v>0.090756302521008414</v>
      </c>
      <c r="J4" s="28">
        <f>AVERAGE(E4:I4)</f>
        <v>0.034957983193277316</v>
      </c>
    </row>
    <row r="5" spans="1:10" ht="29.25" customHeight="1">
      <c r="A5" s="24"/>
      <c r="B5" s="24"/>
      <c r="C5" s="25"/>
      <c r="D5" s="25" t="str">
        <f>'2'!C3</f>
        <v>Prose and Fiction</v>
      </c>
      <c r="E5" s="124">
        <f>'2'!O145</f>
        <v>0.48109936575052858</v>
      </c>
      <c r="F5" s="124">
        <f>'2'!P145</f>
        <v>0.48575052854122625</v>
      </c>
      <c r="G5" s="124">
        <f>'2'!Q145</f>
        <v>0.47954897815362935</v>
      </c>
      <c r="H5" s="124">
        <f>'2'!R145</f>
        <v>0.47644820295983092</v>
      </c>
      <c r="I5" s="124">
        <f>'2'!S145</f>
        <v>0.49040169133192391</v>
      </c>
      <c r="J5" s="28">
        <f t="shared" si="0" ref="J5">AVERAGE(E5:I5)</f>
        <v>0.48264975334742777</v>
      </c>
    </row>
    <row r="6" spans="1:10" ht="30.6" customHeight="1">
      <c r="A6" s="198" t="s">
        <v>34</v>
      </c>
      <c r="B6" s="198"/>
      <c r="C6" s="198"/>
      <c r="D6" s="198"/>
      <c r="E6" s="28">
        <f>AVERAGE(E4:E5)</f>
        <v>0.28256648959795339</v>
      </c>
      <c r="F6" s="28">
        <f t="shared" si="1" ref="F6:I6">AVERAGE(F4:F5)</f>
        <v>0.24287526427061312</v>
      </c>
      <c r="G6" s="28">
        <f t="shared" si="1"/>
        <v>0.23977448907681467</v>
      </c>
      <c r="H6" s="28">
        <f t="shared" si="1"/>
        <v>0.23822410147991546</v>
      </c>
      <c r="I6" s="28">
        <f t="shared" si="1"/>
        <v>0.29057899692646616</v>
      </c>
      <c r="J6" s="28">
        <f>AVERAGE(E6:I6)</f>
        <v>0.25880386827035257</v>
      </c>
    </row>
  </sheetData>
  <mergeCells count="3">
    <mergeCell ref="A6:D6"/>
    <mergeCell ref="A1:J1"/>
    <mergeCell ref="A2:J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665a6d1-2448-4b06-b205-d5e61198cecf}">
  <dimension ref="A1:U71"/>
  <sheetViews>
    <sheetView zoomScale="79" zoomScaleNormal="79" workbookViewId="0" topLeftCell="D1">
      <selection pane="topLeft" activeCell="A16" sqref="A16"/>
    </sheetView>
  </sheetViews>
  <sheetFormatPr defaultColWidth="8.854285714285714" defaultRowHeight="15.75"/>
  <cols>
    <col min="1" max="1" width="8.857142857142858" style="2"/>
    <col min="2" max="2" width="13.857142857142858" style="2" customWidth="1"/>
    <col min="3" max="19" width="8.857142857142858" style="2"/>
    <col min="20" max="20" width="9.714285714285714" style="2" customWidth="1"/>
    <col min="21" max="21" width="10.142857142857142" style="2" customWidth="1"/>
    <col min="22" max="16384" width="8.857142857142858" style="2"/>
  </cols>
  <sheetData>
    <row r="1" spans="1:16" ht="15.75">
      <c r="A1" s="31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21" ht="30.6" customHeight="1">
      <c r="A2" s="3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S2" s="41" t="s">
        <v>24</v>
      </c>
      <c r="T2" s="42" t="s">
        <v>35</v>
      </c>
      <c r="U2" s="42" t="s">
        <v>36</v>
      </c>
    </row>
    <row r="3" spans="1:21" ht="15.75">
      <c r="A3" s="31"/>
      <c r="B3" s="29"/>
      <c r="C3" s="30"/>
      <c r="D3" s="202" t="s">
        <v>59</v>
      </c>
      <c r="E3" s="202"/>
      <c r="F3" s="202"/>
      <c r="G3" s="202"/>
      <c r="H3" s="202"/>
      <c r="I3" s="202"/>
      <c r="J3" s="202"/>
      <c r="K3" s="202"/>
      <c r="L3" s="30"/>
      <c r="M3" s="30"/>
      <c r="N3" s="30"/>
      <c r="O3" s="30"/>
      <c r="P3" s="30"/>
      <c r="S3" s="38">
        <v>1</v>
      </c>
      <c r="T3" s="192" t="s">
        <v>12</v>
      </c>
      <c r="U3" s="43">
        <f>'CO (2)'!E6</f>
        <v>0.28256648959795339</v>
      </c>
    </row>
    <row r="4" spans="1:21" ht="15.75">
      <c r="A4" s="31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S4" s="38">
        <v>2</v>
      </c>
      <c r="T4" s="192" t="s">
        <v>3</v>
      </c>
      <c r="U4" s="43">
        <f>'CO (2)'!F6</f>
        <v>0.24287526427061312</v>
      </c>
    </row>
    <row r="5" spans="1:21" ht="15.75">
      <c r="A5" s="31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S5" s="38">
        <v>3</v>
      </c>
      <c r="T5" s="192" t="s">
        <v>4</v>
      </c>
      <c r="U5" s="43">
        <f>'CO (2)'!G6</f>
        <v>0.23977448907681467</v>
      </c>
    </row>
    <row r="6" spans="2:21" ht="15.75">
      <c r="B6" s="37" t="s">
        <v>99</v>
      </c>
      <c r="C6" s="37"/>
      <c r="D6" s="37" t="str">
        <f>'CO (2)'!D4</f>
        <v xml:space="preserve"> Poetry and Drama</v>
      </c>
      <c r="E6" s="37"/>
      <c r="F6" s="37"/>
      <c r="G6" s="37"/>
      <c r="H6" s="37"/>
      <c r="I6" s="37"/>
      <c r="J6" s="37"/>
      <c r="K6" s="30"/>
      <c r="L6" s="30"/>
      <c r="M6" s="30"/>
      <c r="N6" s="30"/>
      <c r="O6" s="30"/>
      <c r="P6" s="30"/>
      <c r="S6" s="38">
        <v>4</v>
      </c>
      <c r="T6" s="192" t="s">
        <v>5</v>
      </c>
      <c r="U6" s="43">
        <f>'CO (2)'!H6</f>
        <v>0.23822410147991546</v>
      </c>
    </row>
    <row r="7" spans="1:21" ht="16.5" thickBot="1">
      <c r="A7" s="31"/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S7" s="38">
        <v>5</v>
      </c>
      <c r="T7" s="192" t="s">
        <v>6</v>
      </c>
      <c r="U7" s="43">
        <f>'CO (2)'!I6</f>
        <v>0.29057899692646616</v>
      </c>
    </row>
    <row r="8" spans="1:14" ht="16.5" thickBot="1">
      <c r="A8" s="31"/>
      <c r="B8" s="203" t="s">
        <v>37</v>
      </c>
      <c r="C8" s="208"/>
      <c r="D8" s="206" t="s">
        <v>38</v>
      </c>
      <c r="E8" s="207"/>
      <c r="F8" s="207"/>
      <c r="G8" s="207"/>
      <c r="H8" s="207"/>
      <c r="I8" s="207"/>
      <c r="J8" s="207"/>
      <c r="K8" s="207"/>
      <c r="L8" s="207"/>
      <c r="M8" s="207"/>
      <c r="N8" s="208"/>
    </row>
    <row r="9" spans="1:14" ht="15.75">
      <c r="A9" s="31"/>
      <c r="B9" s="204"/>
      <c r="C9" s="209" t="s">
        <v>39</v>
      </c>
      <c r="D9" s="211" t="s">
        <v>40</v>
      </c>
      <c r="E9" s="211" t="s">
        <v>41</v>
      </c>
      <c r="F9" s="211" t="s">
        <v>42</v>
      </c>
      <c r="G9" s="211" t="s">
        <v>43</v>
      </c>
      <c r="H9" s="211" t="s">
        <v>44</v>
      </c>
      <c r="I9" s="211" t="s">
        <v>45</v>
      </c>
      <c r="J9" s="211" t="s">
        <v>46</v>
      </c>
      <c r="K9" s="211" t="s">
        <v>47</v>
      </c>
      <c r="L9" s="211" t="s">
        <v>48</v>
      </c>
      <c r="M9" s="33"/>
      <c r="N9" s="33"/>
    </row>
    <row r="10" spans="1:14" ht="16.5" thickBot="1">
      <c r="A10" s="31"/>
      <c r="B10" s="205"/>
      <c r="C10" s="210"/>
      <c r="D10" s="212"/>
      <c r="E10" s="212"/>
      <c r="F10" s="212"/>
      <c r="G10" s="212"/>
      <c r="H10" s="212"/>
      <c r="I10" s="212"/>
      <c r="J10" s="212"/>
      <c r="K10" s="212"/>
      <c r="L10" s="212"/>
      <c r="M10" s="35" t="s">
        <v>49</v>
      </c>
      <c r="N10" s="35" t="s">
        <v>50</v>
      </c>
    </row>
    <row r="11" spans="1:14" ht="16.5" thickBot="1">
      <c r="A11" s="31"/>
      <c r="B11" s="212" t="s">
        <v>51</v>
      </c>
      <c r="C11" s="131">
        <v>1</v>
      </c>
      <c r="D11" s="132">
        <v>2</v>
      </c>
      <c r="E11" s="132"/>
      <c r="F11" s="132"/>
      <c r="G11" s="132"/>
      <c r="H11" s="132">
        <v>2</v>
      </c>
      <c r="I11" s="132"/>
      <c r="J11" s="132"/>
      <c r="K11" s="132">
        <v>1</v>
      </c>
      <c r="L11" s="132"/>
      <c r="M11" s="132">
        <v>1</v>
      </c>
      <c r="N11" s="132"/>
    </row>
    <row r="12" spans="1:14" ht="16.5" thickBot="1">
      <c r="A12" s="31"/>
      <c r="B12" s="212" t="s">
        <v>52</v>
      </c>
      <c r="C12" s="133">
        <v>1</v>
      </c>
      <c r="D12" s="91">
        <v>2</v>
      </c>
      <c r="E12" s="91">
        <v>1</v>
      </c>
      <c r="F12" s="91"/>
      <c r="G12" s="91"/>
      <c r="H12" s="91">
        <v>2</v>
      </c>
      <c r="I12" s="91">
        <v>1</v>
      </c>
      <c r="J12" s="91"/>
      <c r="K12" s="91"/>
      <c r="L12" s="91"/>
      <c r="M12" s="91"/>
      <c r="N12" s="91"/>
    </row>
    <row r="13" spans="1:14" ht="16.5" thickBot="1">
      <c r="A13" s="31"/>
      <c r="B13" s="212" t="s">
        <v>53</v>
      </c>
      <c r="C13" s="133">
        <v>1</v>
      </c>
      <c r="D13" s="91">
        <v>2</v>
      </c>
      <c r="E13" s="91"/>
      <c r="F13" s="91">
        <v>1</v>
      </c>
      <c r="G13" s="91"/>
      <c r="H13" s="91">
        <v>2</v>
      </c>
      <c r="I13" s="91"/>
      <c r="J13" s="91">
        <v>2</v>
      </c>
      <c r="K13" s="91">
        <v>1</v>
      </c>
      <c r="L13" s="91"/>
      <c r="M13" s="91"/>
      <c r="N13" s="91">
        <v>1</v>
      </c>
    </row>
    <row r="14" spans="1:14" ht="16.5" thickBot="1">
      <c r="A14" s="31"/>
      <c r="B14" s="212" t="s">
        <v>54</v>
      </c>
      <c r="C14" s="133">
        <v>2</v>
      </c>
      <c r="D14" s="91"/>
      <c r="E14" s="91"/>
      <c r="F14" s="91"/>
      <c r="G14" s="91">
        <v>1</v>
      </c>
      <c r="H14" s="91"/>
      <c r="I14" s="91"/>
      <c r="J14" s="91"/>
      <c r="K14" s="91"/>
      <c r="L14" s="91"/>
      <c r="M14" s="91">
        <v>2</v>
      </c>
      <c r="N14" s="91"/>
    </row>
    <row r="15" spans="1:14" ht="16.5" thickBot="1">
      <c r="A15" s="31"/>
      <c r="B15" s="212" t="s">
        <v>55</v>
      </c>
      <c r="C15" s="133">
        <v>2</v>
      </c>
      <c r="D15" s="91"/>
      <c r="E15" s="91">
        <v>2</v>
      </c>
      <c r="F15" s="91"/>
      <c r="G15" s="91"/>
      <c r="H15" s="91">
        <v>2</v>
      </c>
      <c r="I15" s="91">
        <v>2</v>
      </c>
      <c r="J15" s="91"/>
      <c r="K15" s="91"/>
      <c r="L15" s="91">
        <v>2</v>
      </c>
      <c r="M15" s="91"/>
      <c r="N15" s="91">
        <v>2</v>
      </c>
    </row>
    <row r="16" spans="1:16" ht="16.5" thickBot="1">
      <c r="A16" s="31"/>
      <c r="B16" s="212" t="s">
        <v>56</v>
      </c>
      <c r="C16" s="40">
        <f>($U$3*C11+$U$4*C12+$U$5*C13+$U$6*C14+$U$7*C15)/(C11+C12+C13+C14+C15)</f>
        <v>0.26040320567973491</v>
      </c>
      <c r="D16" s="40">
        <f t="shared" si="0" ref="D16:N16">($U$3*D11+$U$4*D12+$U$5*D13+$U$6*D14+$U$7*D15)/(D11+D12+D13+D14+D15)</f>
        <v>0.25507208098179374</v>
      </c>
      <c r="E16" s="40">
        <f t="shared" si="0"/>
        <v>0.2746777527078485</v>
      </c>
      <c r="F16" s="40">
        <f t="shared" si="0"/>
        <v>0.23977448907681467</v>
      </c>
      <c r="G16" s="40">
        <f t="shared" si="0"/>
        <v>0.23822410147991546</v>
      </c>
      <c r="H16" s="40">
        <f t="shared" si="0"/>
        <v>0.26394880996796183</v>
      </c>
      <c r="I16" s="40">
        <f t="shared" si="0"/>
        <v>0.2746777527078485</v>
      </c>
      <c r="J16" s="40">
        <f t="shared" si="0"/>
        <v>0.23977448907681467</v>
      </c>
      <c r="K16" s="40">
        <f t="shared" si="0"/>
        <v>0.26117048933738402</v>
      </c>
      <c r="L16" s="40">
        <f t="shared" si="0"/>
        <v>0.29057899692646616</v>
      </c>
      <c r="M16" s="40">
        <f t="shared" si="0"/>
        <v>0.25300489751926142</v>
      </c>
      <c r="N16" s="40">
        <f t="shared" si="0"/>
        <v>0.27364416097658234</v>
      </c>
      <c r="O16" s="30"/>
      <c r="P16" s="30"/>
    </row>
    <row r="17" spans="1:16" ht="15.75">
      <c r="A17" s="31"/>
      <c r="B17" s="37" t="s">
        <v>57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4" ht="15.75">
      <c r="A18" s="31"/>
      <c r="B18" s="37" t="s">
        <v>58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20" spans="15:16" ht="15.75">
      <c r="O20" s="30"/>
      <c r="P20" s="30"/>
    </row>
    <row r="21" spans="2:16" ht="15.75">
      <c r="B21" s="37" t="s">
        <v>99</v>
      </c>
      <c r="C21" s="37"/>
      <c r="D21" s="37" t="str">
        <f>'CO (2)'!D5</f>
        <v>Prose and Fiction</v>
      </c>
      <c r="E21" s="37"/>
      <c r="F21" s="37"/>
      <c r="G21" s="37"/>
      <c r="H21" s="37"/>
      <c r="I21" s="37"/>
      <c r="J21" s="37"/>
      <c r="K21" s="30"/>
      <c r="L21" s="30"/>
      <c r="M21" s="30"/>
      <c r="N21" s="30"/>
      <c r="O21" s="30"/>
      <c r="P21" s="30"/>
    </row>
    <row r="22" spans="2:16" ht="16.5" thickBot="1"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3"/>
      <c r="P22" s="33"/>
    </row>
    <row r="23" spans="2:14" ht="16.5" thickBot="1">
      <c r="B23" s="203" t="s">
        <v>37</v>
      </c>
      <c r="C23" s="208"/>
      <c r="D23" s="206" t="s">
        <v>38</v>
      </c>
      <c r="E23" s="207"/>
      <c r="F23" s="207"/>
      <c r="G23" s="207"/>
      <c r="H23" s="207"/>
      <c r="I23" s="207"/>
      <c r="J23" s="207"/>
      <c r="K23" s="207"/>
      <c r="L23" s="207"/>
      <c r="M23" s="207"/>
      <c r="N23" s="208"/>
    </row>
    <row r="24" spans="2:14" ht="16.5" thickBot="1">
      <c r="B24" s="204"/>
      <c r="C24" s="209" t="s">
        <v>39</v>
      </c>
      <c r="D24" s="211" t="s">
        <v>40</v>
      </c>
      <c r="E24" s="211" t="s">
        <v>41</v>
      </c>
      <c r="F24" s="211" t="s">
        <v>42</v>
      </c>
      <c r="G24" s="211" t="s">
        <v>43</v>
      </c>
      <c r="H24" s="211" t="s">
        <v>44</v>
      </c>
      <c r="I24" s="211" t="s">
        <v>45</v>
      </c>
      <c r="J24" s="211" t="s">
        <v>46</v>
      </c>
      <c r="K24" s="211" t="s">
        <v>47</v>
      </c>
      <c r="L24" s="211" t="s">
        <v>48</v>
      </c>
      <c r="M24" s="35" t="s">
        <v>49</v>
      </c>
      <c r="N24" s="35" t="s">
        <v>50</v>
      </c>
    </row>
    <row r="25" spans="2:14" ht="16.5" thickBot="1">
      <c r="B25" s="205"/>
      <c r="C25" s="210"/>
      <c r="D25" s="212"/>
      <c r="E25" s="212"/>
      <c r="F25" s="212"/>
      <c r="G25" s="212"/>
      <c r="H25" s="212"/>
      <c r="I25" s="212"/>
      <c r="J25" s="212"/>
      <c r="K25" s="212"/>
      <c r="L25" s="212"/>
      <c r="M25" s="36"/>
      <c r="N25" s="36"/>
    </row>
    <row r="26" spans="2:14" ht="16.5" thickBot="1">
      <c r="B26" s="212" t="s">
        <v>51</v>
      </c>
      <c r="C26" s="131">
        <v>2</v>
      </c>
      <c r="D26" s="132">
        <v>2</v>
      </c>
      <c r="E26" s="132"/>
      <c r="F26" s="132"/>
      <c r="G26" s="132"/>
      <c r="H26" s="132">
        <v>2</v>
      </c>
      <c r="I26" s="132"/>
      <c r="J26" s="132"/>
      <c r="K26" s="132">
        <v>1</v>
      </c>
      <c r="L26" s="132">
        <v>1</v>
      </c>
      <c r="M26" s="132"/>
      <c r="N26" s="132">
        <v>1</v>
      </c>
    </row>
    <row r="27" spans="2:14" ht="16.5" thickBot="1">
      <c r="B27" s="212" t="s">
        <v>52</v>
      </c>
      <c r="C27" s="133">
        <v>1</v>
      </c>
      <c r="D27" s="91">
        <v>2</v>
      </c>
      <c r="E27" s="91"/>
      <c r="F27" s="91"/>
      <c r="G27" s="91">
        <v>1</v>
      </c>
      <c r="H27" s="91">
        <v>2</v>
      </c>
      <c r="I27" s="91">
        <v>1</v>
      </c>
      <c r="J27" s="91"/>
      <c r="K27" s="91"/>
      <c r="L27" s="91">
        <v>1</v>
      </c>
      <c r="M27" s="91"/>
      <c r="N27" s="91">
        <v>2</v>
      </c>
    </row>
    <row r="28" spans="2:14" ht="16.5" thickBot="1">
      <c r="B28" s="212" t="s">
        <v>53</v>
      </c>
      <c r="C28" s="133">
        <v>1</v>
      </c>
      <c r="D28" s="91"/>
      <c r="E28" s="91">
        <v>2</v>
      </c>
      <c r="F28" s="91"/>
      <c r="G28" s="91"/>
      <c r="H28" s="91">
        <v>3</v>
      </c>
      <c r="I28" s="91"/>
      <c r="J28" s="91">
        <v>1</v>
      </c>
      <c r="K28" s="91"/>
      <c r="L28" s="91">
        <v>2</v>
      </c>
      <c r="M28" s="91">
        <v>1</v>
      </c>
      <c r="N28" s="91">
        <v>1</v>
      </c>
    </row>
    <row r="29" spans="2:14" ht="16.5" thickBot="1">
      <c r="B29" s="212" t="s">
        <v>54</v>
      </c>
      <c r="C29" s="133">
        <v>1</v>
      </c>
      <c r="D29" s="91"/>
      <c r="E29" s="91"/>
      <c r="F29" s="91">
        <v>2</v>
      </c>
      <c r="G29" s="91"/>
      <c r="H29" s="91">
        <v>2</v>
      </c>
      <c r="I29" s="91">
        <v>1</v>
      </c>
      <c r="J29" s="91"/>
      <c r="K29" s="91">
        <v>1</v>
      </c>
      <c r="L29" s="91">
        <v>1</v>
      </c>
      <c r="M29" s="91"/>
      <c r="N29" s="91">
        <v>2</v>
      </c>
    </row>
    <row r="30" spans="2:14" ht="16.5" thickBot="1">
      <c r="B30" s="212" t="s">
        <v>55</v>
      </c>
      <c r="C30" s="133">
        <v>1</v>
      </c>
      <c r="D30" s="91">
        <v>2</v>
      </c>
      <c r="E30" s="91"/>
      <c r="F30" s="91">
        <v>1</v>
      </c>
      <c r="G30" s="91"/>
      <c r="H30" s="91"/>
      <c r="I30" s="91">
        <v>2</v>
      </c>
      <c r="J30" s="91"/>
      <c r="K30" s="91"/>
      <c r="L30" s="91"/>
      <c r="M30" s="91">
        <v>2</v>
      </c>
      <c r="N30" s="91"/>
    </row>
    <row r="31" spans="2:16" ht="16.5" thickBot="1">
      <c r="B31" s="212" t="s">
        <v>56</v>
      </c>
      <c r="C31" s="40">
        <f>($U$3*C26+$U$4*C27+$U$5*C28+$U$6*C29+$U$7*C30)/(C26+C27+C28+C29+C30)</f>
        <v>0.26276430515828603</v>
      </c>
      <c r="D31" s="40">
        <f t="shared" si="1" ref="D31:N31">($U$3*D26+$U$4*D27+$U$5*D28+$U$6*D29+$U$7*D30)/(D26+D27+D28+D29+D30)</f>
        <v>0.27200691693167756</v>
      </c>
      <c r="E31" s="40">
        <f t="shared" si="1"/>
        <v>0.23977448907681467</v>
      </c>
      <c r="F31" s="40">
        <f t="shared" si="1"/>
        <v>0.25567573329543236</v>
      </c>
      <c r="G31" s="40">
        <f t="shared" si="1"/>
        <v>0.24287526427061312</v>
      </c>
      <c r="H31" s="40">
        <f t="shared" si="1"/>
        <v>0.24962835310304532</v>
      </c>
      <c r="I31" s="40">
        <f t="shared" si="1"/>
        <v>0.26556433990086525</v>
      </c>
      <c r="J31" s="40">
        <f t="shared" si="1"/>
        <v>0.23977448907681467</v>
      </c>
      <c r="K31" s="40">
        <f t="shared" si="1"/>
        <v>0.26039529553893442</v>
      </c>
      <c r="L31" s="40">
        <f t="shared" si="1"/>
        <v>0.24864296670042227</v>
      </c>
      <c r="M31" s="40">
        <f t="shared" si="1"/>
        <v>0.27364416097658234</v>
      </c>
      <c r="N31" s="40">
        <f t="shared" si="1"/>
        <v>0.24742328502930422</v>
      </c>
      <c r="O31" s="30"/>
      <c r="P31" s="30"/>
    </row>
    <row r="32" spans="2:14" ht="15.75">
      <c r="B32" s="37" t="s">
        <v>57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2:14" ht="15.75">
      <c r="B33" s="37" t="s">
        <v>58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15:16" ht="15.75">
      <c r="O34" s="30"/>
      <c r="P34" s="30"/>
    </row>
    <row r="35" spans="15:16" ht="15.75">
      <c r="O35" s="30"/>
      <c r="P35" s="30"/>
    </row>
    <row r="36" spans="2:14" ht="15.75">
      <c r="B36" s="37"/>
      <c r="C36" s="37"/>
      <c r="D36" s="37"/>
      <c r="E36" s="37"/>
      <c r="F36" s="37"/>
      <c r="G36" s="37"/>
      <c r="H36" s="37"/>
      <c r="I36" s="37"/>
      <c r="J36" s="37"/>
      <c r="K36" s="30"/>
      <c r="L36" s="30"/>
      <c r="M36" s="30"/>
      <c r="N36" s="30"/>
    </row>
    <row r="47" spans="2:2" ht="15.75">
      <c r="B47" s="30"/>
    </row>
    <row r="48" spans="1:2" ht="15.75">
      <c r="A48" s="30"/>
      <c r="B48" s="30"/>
    </row>
    <row r="49" spans="1:1" ht="15.75">
      <c r="A49" s="30"/>
    </row>
    <row r="53" ht="16.5" customHeight="1"/>
    <row r="59" spans="2:2" ht="15.75">
      <c r="B59" s="30"/>
    </row>
    <row r="60" spans="1:1" ht="15.75">
      <c r="A60" s="30"/>
    </row>
    <row r="61" spans="2:2" ht="15.75">
      <c r="B61" s="30"/>
    </row>
    <row r="62" spans="1:2" ht="15.75">
      <c r="A62" s="30"/>
      <c r="B62" s="30"/>
    </row>
    <row r="63" spans="1:2" ht="15.75">
      <c r="A63" s="30"/>
      <c r="B63" s="30"/>
    </row>
    <row r="64" spans="1:2" ht="15.75">
      <c r="A64" s="30"/>
      <c r="B64" s="30"/>
    </row>
    <row r="65" spans="1:1" ht="15.75">
      <c r="A65" s="30"/>
    </row>
    <row r="67" spans="2:2" ht="15.75">
      <c r="B67" s="30"/>
    </row>
    <row r="68" spans="1:2" ht="15.75">
      <c r="A68" s="30"/>
      <c r="B68" s="30"/>
    </row>
    <row r="69" spans="1:2" ht="16.5" customHeight="1">
      <c r="A69" s="30"/>
      <c r="B69" s="30"/>
    </row>
    <row r="70" spans="1:2" ht="15.75">
      <c r="A70" s="30"/>
      <c r="B70" s="30"/>
    </row>
    <row r="71" spans="1:1" ht="15.75">
      <c r="A71" s="30"/>
    </row>
    <row r="84" ht="16.5" customHeight="1"/>
  </sheetData>
  <mergeCells count="25">
    <mergeCell ref="D3:K3"/>
    <mergeCell ref="B8:B10"/>
    <mergeCell ref="D8:N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23:B25"/>
    <mergeCell ref="D23:N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</mergeCells>
  <pageMargins left="0.7" right="0.7" top="0.75" bottom="0.75" header="0.3" footer="0.3"/>
  <pageSetup orientation="portrait" paperSize="1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012c54e-7b91-40a4-abe5-55904c052347}">
  <dimension ref="A3:AC18"/>
  <sheetViews>
    <sheetView zoomScale="78" zoomScaleNormal="78" workbookViewId="0" topLeftCell="F3">
      <selection pane="topLeft" activeCell="AB14" sqref="AB14"/>
    </sheetView>
  </sheetViews>
  <sheetFormatPr defaultColWidth="8.854285714285714" defaultRowHeight="15"/>
  <cols>
    <col min="1" max="1" width="6.285714285714286" style="44" bestFit="1" customWidth="1"/>
    <col min="2" max="2" width="13.571428571428571" style="44" customWidth="1"/>
    <col min="3" max="3" width="11.285714285714286" style="44" bestFit="1" customWidth="1"/>
    <col min="4" max="4" width="36.714285714285715" style="44" customWidth="1"/>
    <col min="5" max="5" width="6.285714285714286" style="44" bestFit="1" customWidth="1"/>
    <col min="6" max="6" width="8.714285714285714" style="44" bestFit="1" customWidth="1"/>
    <col min="7" max="7" width="6.285714285714286" style="44" bestFit="1" customWidth="1"/>
    <col min="8" max="8" width="8.714285714285714" style="44" bestFit="1" customWidth="1"/>
    <col min="9" max="9" width="6.285714285714286" style="44" bestFit="1" customWidth="1"/>
    <col min="10" max="10" width="8.714285714285714" style="44" bestFit="1" customWidth="1"/>
    <col min="11" max="11" width="6.285714285714286" style="44" bestFit="1" customWidth="1"/>
    <col min="12" max="12" width="8.714285714285714" style="44" bestFit="1" customWidth="1"/>
    <col min="13" max="13" width="6.285714285714286" style="44" bestFit="1" customWidth="1"/>
    <col min="14" max="14" width="8.714285714285714" style="44" bestFit="1" customWidth="1"/>
    <col min="15" max="15" width="6.285714285714286" style="44" bestFit="1" customWidth="1"/>
    <col min="16" max="16" width="8.714285714285714" style="44" bestFit="1" customWidth="1"/>
    <col min="17" max="17" width="6.285714285714286" style="44" bestFit="1" customWidth="1"/>
    <col min="18" max="18" width="8.714285714285714" style="44" bestFit="1" customWidth="1"/>
    <col min="19" max="19" width="6.285714285714286" style="44" bestFit="1" customWidth="1"/>
    <col min="20" max="20" width="8.714285714285714" style="44" bestFit="1" customWidth="1"/>
    <col min="21" max="21" width="6.285714285714286" style="44" bestFit="1" customWidth="1"/>
    <col min="22" max="22" width="8.714285714285714" style="44" bestFit="1" customWidth="1"/>
    <col min="23" max="23" width="6.285714285714286" style="44" bestFit="1" customWidth="1"/>
    <col min="24" max="24" width="8.714285714285714" style="44" bestFit="1" customWidth="1"/>
    <col min="25" max="25" width="6.285714285714286" style="44" bestFit="1" customWidth="1"/>
    <col min="26" max="26" width="8.714285714285714" style="44" bestFit="1" customWidth="1"/>
    <col min="27" max="27" width="6.285714285714286" style="44" bestFit="1" customWidth="1"/>
    <col min="28" max="28" width="8.714285714285714" style="44" bestFit="1" customWidth="1"/>
    <col min="29" max="29" width="6.285714285714286" style="44" bestFit="1" customWidth="1"/>
    <col min="30" max="30" width="8.714285714285714" style="44" bestFit="1" customWidth="1"/>
    <col min="31" max="31" width="6.285714285714286" style="44" bestFit="1" customWidth="1"/>
    <col min="32" max="32" width="8.714285714285714" style="44" bestFit="1" customWidth="1"/>
    <col min="33" max="16384" width="8.857142857142858" style="44"/>
  </cols>
  <sheetData>
    <row r="3" spans="1:28" ht="15">
      <c r="A3" s="215" t="s">
        <v>70</v>
      </c>
      <c r="B3" s="216"/>
      <c r="C3" s="216"/>
      <c r="D3" s="217"/>
      <c r="E3" s="214" t="s">
        <v>39</v>
      </c>
      <c r="F3" s="214"/>
      <c r="G3" s="214" t="s">
        <v>40</v>
      </c>
      <c r="H3" s="214"/>
      <c r="I3" s="214" t="s">
        <v>41</v>
      </c>
      <c r="J3" s="214"/>
      <c r="K3" s="214" t="s">
        <v>42</v>
      </c>
      <c r="L3" s="214"/>
      <c r="M3" s="214" t="s">
        <v>43</v>
      </c>
      <c r="N3" s="214"/>
      <c r="O3" s="214" t="s">
        <v>44</v>
      </c>
      <c r="P3" s="214"/>
      <c r="Q3" s="214" t="s">
        <v>45</v>
      </c>
      <c r="R3" s="214"/>
      <c r="S3" s="214" t="s">
        <v>46</v>
      </c>
      <c r="T3" s="214"/>
      <c r="U3" s="214" t="s">
        <v>47</v>
      </c>
      <c r="V3" s="214"/>
      <c r="W3" s="214" t="s">
        <v>48</v>
      </c>
      <c r="X3" s="214"/>
      <c r="Y3" s="214" t="s">
        <v>49</v>
      </c>
      <c r="Z3" s="214"/>
      <c r="AA3" s="214" t="s">
        <v>50</v>
      </c>
      <c r="AB3" s="214"/>
    </row>
    <row r="4" spans="1:28" ht="57">
      <c r="A4" s="218"/>
      <c r="B4" s="219"/>
      <c r="C4" s="219"/>
      <c r="D4" s="220"/>
      <c r="E4" s="46" t="s">
        <v>71</v>
      </c>
      <c r="F4" s="46" t="s">
        <v>72</v>
      </c>
      <c r="G4" s="46" t="s">
        <v>71</v>
      </c>
      <c r="H4" s="46" t="s">
        <v>72</v>
      </c>
      <c r="I4" s="46" t="s">
        <v>71</v>
      </c>
      <c r="J4" s="46" t="s">
        <v>72</v>
      </c>
      <c r="K4" s="46" t="s">
        <v>71</v>
      </c>
      <c r="L4" s="46" t="s">
        <v>72</v>
      </c>
      <c r="M4" s="46" t="s">
        <v>71</v>
      </c>
      <c r="N4" s="46" t="s">
        <v>72</v>
      </c>
      <c r="O4" s="46" t="s">
        <v>71</v>
      </c>
      <c r="P4" s="46" t="s">
        <v>72</v>
      </c>
      <c r="Q4" s="46" t="s">
        <v>71</v>
      </c>
      <c r="R4" s="46" t="s">
        <v>72</v>
      </c>
      <c r="S4" s="46" t="s">
        <v>71</v>
      </c>
      <c r="T4" s="46" t="s">
        <v>72</v>
      </c>
      <c r="U4" s="46" t="s">
        <v>71</v>
      </c>
      <c r="V4" s="46" t="s">
        <v>72</v>
      </c>
      <c r="W4" s="46" t="s">
        <v>71</v>
      </c>
      <c r="X4" s="46" t="s">
        <v>72</v>
      </c>
      <c r="Y4" s="46" t="s">
        <v>71</v>
      </c>
      <c r="Z4" s="46" t="s">
        <v>72</v>
      </c>
      <c r="AA4" s="46" t="s">
        <v>71</v>
      </c>
      <c r="AB4" s="46" t="s">
        <v>72</v>
      </c>
    </row>
    <row r="5" spans="1:29" ht="15">
      <c r="A5" s="55" t="s">
        <v>24</v>
      </c>
      <c r="B5" s="55" t="s">
        <v>273</v>
      </c>
      <c r="C5" s="55" t="s">
        <v>27</v>
      </c>
      <c r="D5" s="56" t="s">
        <v>7</v>
      </c>
      <c r="E5" s="55"/>
      <c r="F5" s="57" t="s">
        <v>60</v>
      </c>
      <c r="G5" s="55"/>
      <c r="H5" s="57" t="s">
        <v>61</v>
      </c>
      <c r="I5" s="55"/>
      <c r="J5" s="57" t="s">
        <v>62</v>
      </c>
      <c r="K5" s="55"/>
      <c r="L5" s="57" t="s">
        <v>63</v>
      </c>
      <c r="M5" s="55"/>
      <c r="N5" s="57" t="s">
        <v>64</v>
      </c>
      <c r="O5" s="55"/>
      <c r="P5" s="57" t="s">
        <v>65</v>
      </c>
      <c r="Q5" s="55"/>
      <c r="R5" s="57" t="s">
        <v>66</v>
      </c>
      <c r="S5" s="55"/>
      <c r="T5" s="57" t="s">
        <v>67</v>
      </c>
      <c r="U5" s="55"/>
      <c r="V5" s="57" t="s">
        <v>68</v>
      </c>
      <c r="W5" s="55"/>
      <c r="X5" s="57" t="s">
        <v>69</v>
      </c>
      <c r="Y5" s="55"/>
      <c r="Z5" s="58" t="s">
        <v>73</v>
      </c>
      <c r="AA5" s="55"/>
      <c r="AB5" s="58" t="s">
        <v>74</v>
      </c>
      <c r="AC5" s="59"/>
    </row>
    <row r="6" spans="1:29" ht="16.5" thickBot="1">
      <c r="A6" s="45">
        <v>1</v>
      </c>
      <c r="B6" s="45" t="s">
        <v>274</v>
      </c>
      <c r="C6" s="60"/>
      <c r="D6" s="60" t="str">
        <f>'CO (2)'!D4</f>
        <v xml:space="preserve"> Poetry and Drama</v>
      </c>
      <c r="E6" s="60">
        <v>1.1000000000000001</v>
      </c>
      <c r="F6" s="61">
        <f>'CO-PO Mapping (2)'!C16</f>
        <v>0.26040320567973491</v>
      </c>
      <c r="G6" s="45">
        <v>2.10</v>
      </c>
      <c r="H6" s="61">
        <f>'CO-PO Mapping (2)'!D16</f>
        <v>0.25507208098179374</v>
      </c>
      <c r="I6" s="45">
        <v>1</v>
      </c>
      <c r="J6" s="61">
        <f>'CO-PO Mapping (2)'!E16</f>
        <v>0.2746777527078485</v>
      </c>
      <c r="K6" s="45">
        <v>1</v>
      </c>
      <c r="L6" s="40">
        <f>'CO-PO Mapping (2)'!F16</f>
        <v>0.23977448907681467</v>
      </c>
      <c r="M6" s="45">
        <v>1</v>
      </c>
      <c r="N6" s="61">
        <f>'CO-PO Mapping (2)'!G16</f>
        <v>0.23822410147991546</v>
      </c>
      <c r="O6" s="45">
        <v>1.20</v>
      </c>
      <c r="P6" s="61">
        <f>'CO-PO Mapping (2)'!H16</f>
        <v>0.26394880996796183</v>
      </c>
      <c r="Q6" s="45">
        <v>2.50</v>
      </c>
      <c r="R6" s="61">
        <f>'CO-PO Mapping (2)'!I16</f>
        <v>0.2746777527078485</v>
      </c>
      <c r="S6" s="45">
        <v>1</v>
      </c>
      <c r="T6" s="61">
        <f>'CO-PO Mapping (2)'!J16</f>
        <v>0.23977448907681467</v>
      </c>
      <c r="U6" s="45">
        <v>1.50</v>
      </c>
      <c r="V6" s="61">
        <f>'CO-PO Mapping (2)'!K16</f>
        <v>0.26117048933738402</v>
      </c>
      <c r="W6" s="45">
        <v>1</v>
      </c>
      <c r="X6" s="61">
        <f>'CO-PO Mapping (2)'!L16</f>
        <v>0.29057899692646616</v>
      </c>
      <c r="Y6" s="45">
        <v>1</v>
      </c>
      <c r="Z6" s="61">
        <f>'CO-PO Mapping (2)'!M16</f>
        <v>0.25300489751926142</v>
      </c>
      <c r="AA6" s="45">
        <v>1.1000000000000001</v>
      </c>
      <c r="AB6" s="62">
        <f>'CO-PO Mapping (2)'!N16</f>
        <v>0.27364416097658234</v>
      </c>
      <c r="AC6" s="63"/>
    </row>
    <row r="7" spans="1:29" ht="15">
      <c r="A7" s="45">
        <v>2</v>
      </c>
      <c r="B7" s="45" t="s">
        <v>274</v>
      </c>
      <c r="C7" s="60"/>
      <c r="D7" s="60" t="str">
        <f>'CO (2)'!D5</f>
        <v>Prose and Fiction</v>
      </c>
      <c r="E7" s="60">
        <v>1.20</v>
      </c>
      <c r="F7" s="92">
        <f>'CO-PO Mapping (2)'!C31</f>
        <v>0.26276430515828603</v>
      </c>
      <c r="G7" s="45">
        <v>2</v>
      </c>
      <c r="H7" s="92">
        <f>'CO-PO Mapping (2)'!D31</f>
        <v>0.27200691693167756</v>
      </c>
      <c r="I7" s="45">
        <v>1</v>
      </c>
      <c r="J7" s="92">
        <f>'CO-PO Mapping (2)'!E31</f>
        <v>0.23977448907681467</v>
      </c>
      <c r="K7" s="45">
        <v>1</v>
      </c>
      <c r="L7" s="92">
        <f>'CO-PO Mapping (2)'!F31</f>
        <v>0.25567573329543236</v>
      </c>
      <c r="M7" s="45">
        <v>1.20</v>
      </c>
      <c r="N7" s="92">
        <f>'CO-PO Mapping (2)'!G31</f>
        <v>0.24287526427061312</v>
      </c>
      <c r="O7" s="45">
        <v>2.2000000000000002</v>
      </c>
      <c r="P7" s="92">
        <f>'CO-PO Mapping (2)'!H31</f>
        <v>0.24962835310304532</v>
      </c>
      <c r="Q7" s="45">
        <v>2</v>
      </c>
      <c r="R7" s="92">
        <f>'CO-PO Mapping (2)'!I31</f>
        <v>0.26556433990086525</v>
      </c>
      <c r="S7" s="45">
        <v>1</v>
      </c>
      <c r="T7" s="92">
        <f>'CO-PO Mapping (2)'!J31</f>
        <v>0.23977448907681467</v>
      </c>
      <c r="U7" s="45">
        <v>1.70</v>
      </c>
      <c r="V7" s="92">
        <f>'CO-PO Mapping (2)'!K31</f>
        <v>0.26039529553893442</v>
      </c>
      <c r="W7" s="45">
        <v>1</v>
      </c>
      <c r="X7" s="92">
        <f>'CO-PO Mapping (2)'!L31</f>
        <v>0.24864296670042227</v>
      </c>
      <c r="Y7" s="45">
        <v>1</v>
      </c>
      <c r="Z7" s="92">
        <f>'CO-PO Mapping (2)'!M31</f>
        <v>0.27364416097658234</v>
      </c>
      <c r="AA7" s="45">
        <v>1.30</v>
      </c>
      <c r="AB7" s="92">
        <f>'CO-PO Mapping (2)'!N31</f>
        <v>0.24742328502930422</v>
      </c>
      <c r="AC7" s="63"/>
    </row>
    <row r="9" spans="4:28" ht="15">
      <c r="D9" s="44" t="s">
        <v>75</v>
      </c>
      <c r="E9" s="47">
        <f>AVERAGE(E6:E7)</f>
        <v>1.1499999999999999</v>
      </c>
      <c r="F9" s="48"/>
      <c r="G9" s="49">
        <f>AVERAGE(G6:G7)</f>
        <v>2.0499999999999998</v>
      </c>
      <c r="H9" s="48"/>
      <c r="I9" s="49">
        <f>AVERAGE(I6:I7)</f>
        <v>1</v>
      </c>
      <c r="J9" s="48"/>
      <c r="K9" s="49">
        <f>AVERAGE(K6:K7)</f>
        <v>1</v>
      </c>
      <c r="L9" s="48"/>
      <c r="M9" s="49">
        <f>AVERAGE(M6:M7)</f>
        <v>1.1000000000000001</v>
      </c>
      <c r="N9" s="48"/>
      <c r="O9" s="49">
        <f>AVERAGE(O6:O7)</f>
        <v>1.7000000000000002</v>
      </c>
      <c r="P9" s="48"/>
      <c r="Q9" s="49">
        <f>AVERAGE(Q6:Q7)</f>
        <v>2.25</v>
      </c>
      <c r="R9" s="48"/>
      <c r="S9" s="49">
        <f>AVERAGE(S6:S7)</f>
        <v>1</v>
      </c>
      <c r="T9" s="48"/>
      <c r="U9" s="49">
        <f>AVERAGE(U6:U7)</f>
        <v>1.60</v>
      </c>
      <c r="V9" s="48"/>
      <c r="W9" s="49">
        <f>AVERAGE(W6:W7)</f>
        <v>1</v>
      </c>
      <c r="X9" s="48"/>
      <c r="Y9" s="49">
        <f>AVERAGE(Y6:Y7)</f>
        <v>1</v>
      </c>
      <c r="Z9" s="48"/>
      <c r="AA9" s="49">
        <f>AVERAGE(AA6:AA7)</f>
        <v>1.2000000000000002</v>
      </c>
      <c r="AB9" s="50"/>
    </row>
    <row r="10" spans="5:28" ht="15">
      <c r="E10" s="51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52"/>
    </row>
    <row r="11" spans="4:28" ht="15">
      <c r="D11" s="44" t="s">
        <v>76</v>
      </c>
      <c r="E11" s="51"/>
      <c r="F11" s="85">
        <f>AVERAGE(F6:F7)</f>
        <v>0.26158375541901047</v>
      </c>
      <c r="G11" s="64"/>
      <c r="H11" s="85">
        <f>AVERAGE(H6:H7)</f>
        <v>0.26353949895673567</v>
      </c>
      <c r="I11" s="64"/>
      <c r="J11" s="85">
        <f>AVERAGE(J6:J7)</f>
        <v>0.2572261208923316</v>
      </c>
      <c r="K11" s="64"/>
      <c r="L11" s="85">
        <f>AVERAGE(L6:L7)</f>
        <v>0.2477251111861235</v>
      </c>
      <c r="M11" s="64"/>
      <c r="N11" s="85">
        <f>AVERAGE(N6:N7)</f>
        <v>0.24054968287526429</v>
      </c>
      <c r="O11" s="64"/>
      <c r="P11" s="85">
        <f>AVERAGE(P6:P7)</f>
        <v>0.25678858153550355</v>
      </c>
      <c r="Q11" s="64"/>
      <c r="R11" s="85">
        <f>AVERAGE(R6:R7)</f>
        <v>0.27012104630435685</v>
      </c>
      <c r="S11" s="64"/>
      <c r="T11" s="85">
        <f>AVERAGE(T6:T7)</f>
        <v>0.23977448907681467</v>
      </c>
      <c r="U11" s="64"/>
      <c r="V11" s="85">
        <f>AVERAGE(V6:V7)</f>
        <v>0.26078289243815922</v>
      </c>
      <c r="W11" s="64"/>
      <c r="X11" s="85">
        <f>AVERAGE(X6:X7)</f>
        <v>0.26961098181344423</v>
      </c>
      <c r="Y11" s="64"/>
      <c r="Z11" s="85">
        <f>AVERAGE(Z6:Z7)</f>
        <v>0.26332452924792188</v>
      </c>
      <c r="AA11" s="64"/>
      <c r="AB11" s="86">
        <f>AVERAGE(AB6:AB7)</f>
        <v>0.26053372300294331</v>
      </c>
    </row>
    <row r="12" spans="5:28" ht="15">
      <c r="E12" s="51"/>
      <c r="F12" s="65"/>
      <c r="G12" s="64"/>
      <c r="H12" s="65"/>
      <c r="I12" s="64"/>
      <c r="J12" s="65"/>
      <c r="K12" s="64"/>
      <c r="L12" s="65"/>
      <c r="M12" s="64"/>
      <c r="N12" s="65"/>
      <c r="O12" s="64"/>
      <c r="P12" s="65"/>
      <c r="Q12" s="64"/>
      <c r="R12" s="65"/>
      <c r="S12" s="64"/>
      <c r="T12" s="65"/>
      <c r="U12" s="64"/>
      <c r="V12" s="65"/>
      <c r="W12" s="64"/>
      <c r="X12" s="65"/>
      <c r="Y12" s="64"/>
      <c r="Z12" s="65"/>
      <c r="AA12" s="64"/>
      <c r="AB12" s="53"/>
    </row>
    <row r="13" spans="4:28" ht="15">
      <c r="D13" s="44" t="s">
        <v>77</v>
      </c>
      <c r="E13" s="51"/>
      <c r="F13" s="87">
        <v>2.50</v>
      </c>
      <c r="G13" s="64"/>
      <c r="H13" s="87">
        <v>2.50</v>
      </c>
      <c r="I13" s="64"/>
      <c r="J13" s="87">
        <v>2.50</v>
      </c>
      <c r="K13" s="64"/>
      <c r="L13" s="87">
        <v>2.50</v>
      </c>
      <c r="M13" s="64"/>
      <c r="N13" s="87">
        <v>2.50</v>
      </c>
      <c r="O13" s="64"/>
      <c r="P13" s="87">
        <v>2.40</v>
      </c>
      <c r="Q13" s="64"/>
      <c r="R13" s="87">
        <v>2.50</v>
      </c>
      <c r="S13" s="64"/>
      <c r="T13" s="87">
        <v>2.50</v>
      </c>
      <c r="U13" s="64"/>
      <c r="V13" s="87">
        <v>2.10</v>
      </c>
      <c r="W13" s="64"/>
      <c r="X13" s="87">
        <v>2</v>
      </c>
      <c r="Y13" s="64"/>
      <c r="Z13" s="87">
        <v>2</v>
      </c>
      <c r="AA13" s="64"/>
      <c r="AB13" s="88">
        <v>2.40</v>
      </c>
    </row>
    <row r="14" spans="5:28" ht="15">
      <c r="E14" s="51"/>
      <c r="F14" s="65"/>
      <c r="G14" s="64"/>
      <c r="H14" s="65"/>
      <c r="I14" s="64"/>
      <c r="J14" s="65"/>
      <c r="K14" s="64"/>
      <c r="L14" s="65"/>
      <c r="M14" s="64"/>
      <c r="N14" s="65"/>
      <c r="O14" s="64"/>
      <c r="P14" s="65"/>
      <c r="Q14" s="64"/>
      <c r="R14" s="65"/>
      <c r="S14" s="64"/>
      <c r="T14" s="65"/>
      <c r="U14" s="64"/>
      <c r="V14" s="65"/>
      <c r="W14" s="64"/>
      <c r="X14" s="65"/>
      <c r="Y14" s="64"/>
      <c r="Z14" s="65"/>
      <c r="AA14" s="64"/>
      <c r="AB14" s="53"/>
    </row>
    <row r="15" spans="4:28" ht="15">
      <c r="D15" s="44" t="s">
        <v>78</v>
      </c>
      <c r="E15" s="51"/>
      <c r="F15" s="89">
        <f>(F11+F13)/2</f>
        <v>1.3807918777095052</v>
      </c>
      <c r="G15" s="64"/>
      <c r="H15" s="89">
        <f>(H11+H13)/2</f>
        <v>1.3817697494783678</v>
      </c>
      <c r="I15" s="64"/>
      <c r="J15" s="89">
        <f>(J11+J13)/2</f>
        <v>1.3786130604461657</v>
      </c>
      <c r="K15" s="64"/>
      <c r="L15" s="89">
        <f>(L11+L13)/2</f>
        <v>1.3738625555930617</v>
      </c>
      <c r="M15" s="64"/>
      <c r="N15" s="89">
        <f>(N11+N13)/2</f>
        <v>1.3702748414376322</v>
      </c>
      <c r="O15" s="64"/>
      <c r="P15" s="89">
        <f>(P11+P13)/2</f>
        <v>1.3283942907677517</v>
      </c>
      <c r="Q15" s="64"/>
      <c r="R15" s="89">
        <f>(R11+R13)/2</f>
        <v>1.3850605231521784</v>
      </c>
      <c r="S15" s="64"/>
      <c r="T15" s="89">
        <f>(T11+T13)/2</f>
        <v>1.3698872445384074</v>
      </c>
      <c r="U15" s="64"/>
      <c r="V15" s="89">
        <f>(V11+V13)/2</f>
        <v>1.1803914462190797</v>
      </c>
      <c r="W15" s="64"/>
      <c r="X15" s="89">
        <f>(X11+X13)/2</f>
        <v>1.134805490906722</v>
      </c>
      <c r="Y15" s="64"/>
      <c r="Z15" s="89">
        <f>(Z11+Z13)/2</f>
        <v>1.1316622646239609</v>
      </c>
      <c r="AA15" s="64"/>
      <c r="AB15" s="90">
        <f>(AB11+AB13)/2</f>
        <v>1.3302668615014717</v>
      </c>
    </row>
    <row r="16" spans="5:28" ht="15">
      <c r="E16" s="66"/>
      <c r="F16" s="67"/>
      <c r="G16" s="54"/>
      <c r="H16" s="67"/>
      <c r="I16" s="54"/>
      <c r="J16" s="67"/>
      <c r="K16" s="54"/>
      <c r="L16" s="67"/>
      <c r="M16" s="54"/>
      <c r="N16" s="67"/>
      <c r="O16" s="54"/>
      <c r="P16" s="67"/>
      <c r="Q16" s="54"/>
      <c r="R16" s="67"/>
      <c r="S16" s="54"/>
      <c r="T16" s="67"/>
      <c r="U16" s="54"/>
      <c r="V16" s="67"/>
      <c r="W16" s="54"/>
      <c r="X16" s="67"/>
      <c r="Y16" s="54"/>
      <c r="Z16" s="67"/>
      <c r="AA16" s="54"/>
      <c r="AB16" s="68"/>
    </row>
    <row r="17" spans="5:28" ht="15">
      <c r="E17" s="213" t="s">
        <v>39</v>
      </c>
      <c r="F17" s="213"/>
      <c r="G17" s="213" t="s">
        <v>40</v>
      </c>
      <c r="H17" s="213"/>
      <c r="I17" s="213" t="s">
        <v>41</v>
      </c>
      <c r="J17" s="213"/>
      <c r="K17" s="213" t="s">
        <v>42</v>
      </c>
      <c r="L17" s="213"/>
      <c r="M17" s="213" t="s">
        <v>43</v>
      </c>
      <c r="N17" s="213"/>
      <c r="O17" s="213" t="s">
        <v>44</v>
      </c>
      <c r="P17" s="213"/>
      <c r="Q17" s="213" t="s">
        <v>45</v>
      </c>
      <c r="R17" s="213"/>
      <c r="S17" s="213" t="s">
        <v>46</v>
      </c>
      <c r="T17" s="213"/>
      <c r="U17" s="213" t="s">
        <v>47</v>
      </c>
      <c r="V17" s="213"/>
      <c r="W17" s="213" t="s">
        <v>48</v>
      </c>
      <c r="X17" s="213"/>
      <c r="Y17" s="213" t="s">
        <v>49</v>
      </c>
      <c r="Z17" s="213"/>
      <c r="AA17" s="213" t="s">
        <v>50</v>
      </c>
      <c r="AB17" s="213"/>
    </row>
    <row r="18" spans="5:28" ht="15">
      <c r="E18" s="213" t="str">
        <f>IF(F15&gt;E9,"Achieve","Not Achive")</f>
        <v>Achieve</v>
      </c>
      <c r="F18" s="213"/>
      <c r="G18" s="213" t="str">
        <f t="shared" si="0" ref="G18">IF(H15&gt;G9,"Achieve","Not Achive")</f>
        <v>Not Achive</v>
      </c>
      <c r="H18" s="213"/>
      <c r="I18" s="213" t="str">
        <f t="shared" si="1" ref="I18">IF(J15&gt;I9,"Achieve","Not Achive")</f>
        <v>Achieve</v>
      </c>
      <c r="J18" s="213"/>
      <c r="K18" s="213" t="str">
        <f>IF(L15&gt;K9,"Achieve","Not Achieve")</f>
        <v>Achieve</v>
      </c>
      <c r="L18" s="213"/>
      <c r="M18" s="213" t="str">
        <f t="shared" si="2" ref="M18">IF(N15&gt;M9,"Achieve","Not Achive")</f>
        <v>Achieve</v>
      </c>
      <c r="N18" s="213"/>
      <c r="O18" s="213" t="str">
        <f t="shared" si="3" ref="O18">IF(P15&gt;O9,"Achieve","Not Achive")</f>
        <v>Not Achive</v>
      </c>
      <c r="P18" s="213"/>
      <c r="Q18" s="213" t="str">
        <f t="shared" si="4" ref="Q18">IF(R15&gt;Q9,"Achieve","Not Achive")</f>
        <v>Not Achive</v>
      </c>
      <c r="R18" s="213"/>
      <c r="S18" s="213" t="str">
        <f t="shared" si="5" ref="S18">IF(T15&gt;S9,"Achieve","Not Achive")</f>
        <v>Achieve</v>
      </c>
      <c r="T18" s="213"/>
      <c r="U18" s="213" t="str">
        <f t="shared" si="6" ref="U18">IF(V15&gt;U9,"Achieve","Not Achive")</f>
        <v>Not Achive</v>
      </c>
      <c r="V18" s="213"/>
      <c r="W18" s="213" t="str">
        <f t="shared" si="7" ref="W18">IF(X15&gt;W9,"Achieve","Not Achive")</f>
        <v>Achieve</v>
      </c>
      <c r="X18" s="213"/>
      <c r="Y18" s="213" t="str">
        <f t="shared" si="8" ref="Y18">IF(Z15&gt;Y9,"Achieve","Not Achive")</f>
        <v>Achieve</v>
      </c>
      <c r="Z18" s="213"/>
      <c r="AA18" s="213" t="str">
        <f>IF(AB15&gt;AA9,"Achieve","Not Achieve")</f>
        <v>Achieve</v>
      </c>
      <c r="AB18" s="213"/>
    </row>
  </sheetData>
  <mergeCells count="37">
    <mergeCell ref="G17:H17"/>
    <mergeCell ref="I17:J17"/>
    <mergeCell ref="K17:L17"/>
    <mergeCell ref="AA18:AB18"/>
    <mergeCell ref="W17:X17"/>
    <mergeCell ref="Y17:Z17"/>
    <mergeCell ref="AA17:AB17"/>
    <mergeCell ref="M17:N17"/>
    <mergeCell ref="O17:P17"/>
    <mergeCell ref="Q17:R17"/>
    <mergeCell ref="S17:T17"/>
    <mergeCell ref="U17:V17"/>
    <mergeCell ref="Q18:R18"/>
    <mergeCell ref="U18:V18"/>
    <mergeCell ref="Y18:Z18"/>
    <mergeCell ref="O3:P3"/>
    <mergeCell ref="S18:T18"/>
    <mergeCell ref="W18:X18"/>
    <mergeCell ref="A3:D4"/>
    <mergeCell ref="E18:F18"/>
    <mergeCell ref="I18:J18"/>
    <mergeCell ref="K18:L18"/>
    <mergeCell ref="O18:P18"/>
    <mergeCell ref="E3:F3"/>
    <mergeCell ref="G3:H3"/>
    <mergeCell ref="I3:J3"/>
    <mergeCell ref="K3:L3"/>
    <mergeCell ref="M3:N3"/>
    <mergeCell ref="E17:F17"/>
    <mergeCell ref="G18:H18"/>
    <mergeCell ref="M18:N18"/>
    <mergeCell ref="AA3:AB3"/>
    <mergeCell ref="Q3:R3"/>
    <mergeCell ref="S3:T3"/>
    <mergeCell ref="U3:V3"/>
    <mergeCell ref="W3:X3"/>
    <mergeCell ref="Y3:Z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f4fc2a2-0bd1-4785-b9a7-27eaf46dbe59}">
  <dimension ref="A1:AR330"/>
  <sheetViews>
    <sheetView zoomScale="70" zoomScaleNormal="70" workbookViewId="0" topLeftCell="A1">
      <selection pane="topLeft" activeCell="C3" sqref="C3"/>
    </sheetView>
  </sheetViews>
  <sheetFormatPr defaultColWidth="8.854285714285714" defaultRowHeight="20.25"/>
  <cols>
    <col min="1" max="1" width="8.571428571428571" style="1" bestFit="1" customWidth="1"/>
    <col min="2" max="2" width="19.714285714285715" style="1" bestFit="1" customWidth="1"/>
    <col min="3" max="3" width="56.57142857142857" style="1" customWidth="1"/>
    <col min="4" max="8" width="13.285714285714286" style="1" bestFit="1" customWidth="1"/>
    <col min="9" max="9" width="15.714285714285714" style="1" bestFit="1" customWidth="1"/>
    <col min="10" max="10" width="18.428571428571427" style="1" bestFit="1" customWidth="1"/>
    <col min="11" max="11" width="14.142857142857142" style="1" customWidth="1"/>
    <col min="12" max="15" width="13.714285714285714" style="1" customWidth="1"/>
    <col min="16" max="17" width="15.714285714285714" style="1" customWidth="1"/>
    <col min="18" max="18" width="19.142857142857142" style="1" customWidth="1"/>
    <col min="19" max="19" width="14.571428571428571" style="1" customWidth="1"/>
    <col min="20" max="20" width="14.714285714285714" style="1" customWidth="1"/>
    <col min="21" max="21" width="14.285714285714286" style="1" customWidth="1"/>
    <col min="22" max="22" width="17.428571428571427" style="1" customWidth="1"/>
    <col min="23" max="23" width="29.142857142857142" style="1" customWidth="1"/>
    <col min="24" max="24" width="17.857142857142858" style="1" customWidth="1"/>
    <col min="25" max="25" width="17.428571428571427" style="1" customWidth="1"/>
    <col min="26" max="26" width="12.714285714285714" style="1" customWidth="1"/>
    <col min="27" max="43" width="8.857142857142858" style="110"/>
    <col min="44" max="44" width="8.857142857142858" style="109"/>
    <col min="45" max="265" width="8.857142857142858" style="107"/>
    <col min="266" max="16384" width="8.857142857142858" style="1"/>
  </cols>
  <sheetData>
    <row r="1" spans="1:26" ht="20.25">
      <c r="A1" s="164" t="s">
        <v>105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spans="1:26" ht="21" thickBot="1">
      <c r="A2" s="164" t="s">
        <v>106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26" ht="24" thickBot="1">
      <c r="A3" s="165" t="s">
        <v>85</v>
      </c>
      <c r="B3" s="166"/>
      <c r="C3" s="237" t="s">
        <v>275</v>
      </c>
      <c r="D3" s="84" t="s">
        <v>100</v>
      </c>
      <c r="E3" s="83"/>
      <c r="F3" s="167" t="s">
        <v>104</v>
      </c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</row>
    <row r="4" spans="1:26" ht="21" customHeight="1" thickBot="1">
      <c r="A4" s="168" t="s">
        <v>0</v>
      </c>
      <c r="B4" s="170" t="s">
        <v>1</v>
      </c>
      <c r="C4" s="173" t="s">
        <v>2</v>
      </c>
      <c r="D4" s="176" t="s">
        <v>101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8"/>
      <c r="R4" s="179" t="s">
        <v>102</v>
      </c>
      <c r="S4" s="180"/>
      <c r="T4" s="180"/>
      <c r="U4" s="180"/>
      <c r="V4" s="181"/>
      <c r="W4" s="15" t="s">
        <v>15</v>
      </c>
      <c r="X4" s="185" t="s">
        <v>14</v>
      </c>
      <c r="Y4" s="149" t="s">
        <v>276</v>
      </c>
      <c r="Z4" s="152" t="s">
        <v>84</v>
      </c>
    </row>
    <row r="5" spans="1:26" ht="20.25">
      <c r="A5" s="169"/>
      <c r="B5" s="171"/>
      <c r="C5" s="174"/>
      <c r="D5" s="155" t="s">
        <v>11</v>
      </c>
      <c r="E5" s="156"/>
      <c r="F5" s="156"/>
      <c r="G5" s="156"/>
      <c r="H5" s="156"/>
      <c r="I5" s="156"/>
      <c r="J5" s="157"/>
      <c r="K5" s="158" t="s">
        <v>89</v>
      </c>
      <c r="L5" s="159"/>
      <c r="M5" s="159"/>
      <c r="N5" s="159"/>
      <c r="O5" s="159"/>
      <c r="P5" s="159"/>
      <c r="Q5" s="160"/>
      <c r="R5" s="182"/>
      <c r="S5" s="183"/>
      <c r="T5" s="183"/>
      <c r="U5" s="183"/>
      <c r="V5" s="184"/>
      <c r="W5" s="16" t="s">
        <v>13</v>
      </c>
      <c r="X5" s="186"/>
      <c r="Y5" s="150"/>
      <c r="Z5" s="153"/>
    </row>
    <row r="6" spans="1:26" ht="21" thickBot="1">
      <c r="A6" s="169"/>
      <c r="B6" s="172"/>
      <c r="C6" s="175"/>
      <c r="D6" s="93" t="s">
        <v>9</v>
      </c>
      <c r="E6" s="94" t="s">
        <v>86</v>
      </c>
      <c r="F6" s="94" t="s">
        <v>8</v>
      </c>
      <c r="G6" s="94" t="s">
        <v>87</v>
      </c>
      <c r="H6" s="94" t="s">
        <v>88</v>
      </c>
      <c r="I6" s="95" t="s">
        <v>10</v>
      </c>
      <c r="J6" s="96" t="s">
        <v>97</v>
      </c>
      <c r="K6" s="97" t="s">
        <v>90</v>
      </c>
      <c r="L6" s="98" t="s">
        <v>91</v>
      </c>
      <c r="M6" s="98" t="s">
        <v>92</v>
      </c>
      <c r="N6" s="98" t="s">
        <v>93</v>
      </c>
      <c r="O6" s="98" t="s">
        <v>94</v>
      </c>
      <c r="P6" s="98" t="s">
        <v>95</v>
      </c>
      <c r="Q6" s="99" t="s">
        <v>98</v>
      </c>
      <c r="R6" s="77" t="s">
        <v>12</v>
      </c>
      <c r="S6" s="78" t="s">
        <v>3</v>
      </c>
      <c r="T6" s="78" t="s">
        <v>4</v>
      </c>
      <c r="U6" s="78" t="s">
        <v>5</v>
      </c>
      <c r="V6" s="76" t="s">
        <v>6</v>
      </c>
      <c r="W6" s="100" t="s">
        <v>96</v>
      </c>
      <c r="X6" s="187"/>
      <c r="Y6" s="151"/>
      <c r="Z6" s="154"/>
    </row>
    <row r="7" spans="1:44" s="107" customFormat="1" ht="20.25">
      <c r="A7" s="191">
        <v>1</v>
      </c>
      <c r="B7" s="125">
        <v>439498</v>
      </c>
      <c r="C7" s="126" t="s">
        <v>107</v>
      </c>
      <c r="D7" s="238">
        <v>8</v>
      </c>
      <c r="E7" s="238">
        <v>7</v>
      </c>
      <c r="F7" s="239">
        <v>6</v>
      </c>
      <c r="G7" s="196">
        <v>8</v>
      </c>
      <c r="H7" s="196">
        <v>9</v>
      </c>
      <c r="I7" s="196">
        <f>SUM(D7:H7)</f>
        <v>38</v>
      </c>
      <c r="J7" s="196">
        <f>I7*0.15</f>
        <v>5.70</v>
      </c>
      <c r="K7" s="197">
        <v>2</v>
      </c>
      <c r="L7" s="197">
        <v>3</v>
      </c>
      <c r="M7" s="197">
        <v>2</v>
      </c>
      <c r="N7" s="197">
        <v>3</v>
      </c>
      <c r="O7" s="197">
        <v>2</v>
      </c>
      <c r="P7" s="197">
        <f>SUM(K7:O7)</f>
        <v>12</v>
      </c>
      <c r="Q7" s="197">
        <f>P7*0.05</f>
        <v>0.60000000000000009</v>
      </c>
      <c r="R7" s="104">
        <f>D7*0.15+K7*0.05</f>
        <v>1.30</v>
      </c>
      <c r="S7" s="104">
        <f t="shared" si="0" ref="S7:V7">E7*0.15+L7*0.05</f>
        <v>1.2000000000000002</v>
      </c>
      <c r="T7" s="104">
        <f t="shared" si="0"/>
        <v>0.99999999999999989</v>
      </c>
      <c r="U7" s="104">
        <f t="shared" si="0"/>
        <v>1.35</v>
      </c>
      <c r="V7" s="104">
        <f t="shared" si="0"/>
        <v>1.45</v>
      </c>
      <c r="W7" s="26">
        <f>I7+P7</f>
        <v>50</v>
      </c>
      <c r="X7" s="194">
        <f>W7*0.2</f>
        <v>10</v>
      </c>
      <c r="Y7" s="114">
        <v>28</v>
      </c>
      <c r="Z7" s="108">
        <f>Y7*0.8</f>
        <v>22.40</v>
      </c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09"/>
    </row>
    <row r="8" spans="1:44" s="107" customFormat="1" ht="20.25">
      <c r="A8" s="191">
        <v>2</v>
      </c>
      <c r="B8" s="125">
        <v>439508</v>
      </c>
      <c r="C8" s="126" t="s">
        <v>109</v>
      </c>
      <c r="D8" s="238">
        <v>2</v>
      </c>
      <c r="E8" s="238">
        <v>3</v>
      </c>
      <c r="F8" s="239">
        <v>4</v>
      </c>
      <c r="G8" s="196">
        <v>2</v>
      </c>
      <c r="H8" s="196">
        <v>3</v>
      </c>
      <c r="I8" s="196">
        <f t="shared" si="1" ref="I8:I70">SUM(D8:H8)</f>
        <v>14</v>
      </c>
      <c r="J8" s="196">
        <f t="shared" si="2" ref="J8:J70">I8*0.15</f>
        <v>2.10</v>
      </c>
      <c r="K8" s="197">
        <v>1</v>
      </c>
      <c r="L8" s="197">
        <v>1</v>
      </c>
      <c r="M8" s="197">
        <v>1</v>
      </c>
      <c r="N8" s="197">
        <v>1</v>
      </c>
      <c r="O8" s="197">
        <v>1</v>
      </c>
      <c r="P8" s="197">
        <f t="shared" si="3" ref="P8:P70">SUM(K8:O8)</f>
        <v>5</v>
      </c>
      <c r="Q8" s="197">
        <f t="shared" si="4" ref="Q8:Q70">P8*0.05</f>
        <v>0.25</v>
      </c>
      <c r="R8" s="104">
        <f t="shared" si="5" ref="R8:R71">D8*0.15+K8*0.05</f>
        <v>0.35</v>
      </c>
      <c r="S8" s="104">
        <f t="shared" si="6" ref="S8:S71">E8*0.15+L8*0.05</f>
        <v>0.49999999999999994</v>
      </c>
      <c r="T8" s="104">
        <f t="shared" si="7" ref="T8:T71">F8*0.15+M8*0.05</f>
        <v>0.65</v>
      </c>
      <c r="U8" s="104">
        <f t="shared" si="8" ref="U8:U71">G8*0.15+N8*0.05</f>
        <v>0.35</v>
      </c>
      <c r="V8" s="104">
        <f t="shared" si="9" ref="V8:V71">H8*0.15+O8*0.05</f>
        <v>0.49999999999999994</v>
      </c>
      <c r="W8" s="26">
        <f t="shared" si="10" ref="W8:W71">I8+P8</f>
        <v>19</v>
      </c>
      <c r="X8" s="194">
        <f t="shared" si="11" ref="X8:X71">W8*0.2</f>
        <v>3.8000000000000003</v>
      </c>
      <c r="Y8" s="114">
        <v>11</v>
      </c>
      <c r="Z8" s="108">
        <f t="shared" si="12" ref="Z8:Z71">Y8*0.8</f>
        <v>8.8000000000000007</v>
      </c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09"/>
    </row>
    <row r="9" spans="1:44" s="107" customFormat="1" ht="20.25">
      <c r="A9" s="191">
        <v>3</v>
      </c>
      <c r="B9" s="125">
        <v>439523</v>
      </c>
      <c r="C9" s="126" t="s">
        <v>110</v>
      </c>
      <c r="D9" s="238">
        <v>9</v>
      </c>
      <c r="E9" s="238">
        <v>8</v>
      </c>
      <c r="F9" s="239">
        <v>9</v>
      </c>
      <c r="G9" s="196">
        <v>8</v>
      </c>
      <c r="H9" s="196">
        <v>7</v>
      </c>
      <c r="I9" s="196">
        <f t="shared" si="1"/>
        <v>41</v>
      </c>
      <c r="J9" s="196">
        <f t="shared" si="2"/>
        <v>6.15</v>
      </c>
      <c r="K9" s="197">
        <v>3</v>
      </c>
      <c r="L9" s="197">
        <v>4</v>
      </c>
      <c r="M9" s="197">
        <v>2</v>
      </c>
      <c r="N9" s="197">
        <v>4</v>
      </c>
      <c r="O9" s="197">
        <v>2</v>
      </c>
      <c r="P9" s="197">
        <f t="shared" si="3"/>
        <v>15</v>
      </c>
      <c r="Q9" s="197">
        <f t="shared" si="4"/>
        <v>0.75</v>
      </c>
      <c r="R9" s="104">
        <f t="shared" si="5"/>
        <v>1.50</v>
      </c>
      <c r="S9" s="104">
        <f t="shared" si="6"/>
        <v>1.40</v>
      </c>
      <c r="T9" s="104">
        <f t="shared" si="7"/>
        <v>1.45</v>
      </c>
      <c r="U9" s="104">
        <f t="shared" si="8"/>
        <v>1.40</v>
      </c>
      <c r="V9" s="104">
        <f t="shared" si="9"/>
        <v>1.1500000000000001</v>
      </c>
      <c r="W9" s="26">
        <f t="shared" si="10"/>
        <v>56</v>
      </c>
      <c r="X9" s="194">
        <f t="shared" si="11"/>
        <v>11.20</v>
      </c>
      <c r="Y9" s="114">
        <v>34</v>
      </c>
      <c r="Z9" s="108">
        <f t="shared" si="12"/>
        <v>27.200000000000003</v>
      </c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09"/>
    </row>
    <row r="10" spans="1:44" s="107" customFormat="1" ht="20.25">
      <c r="A10" s="191">
        <v>4</v>
      </c>
      <c r="B10" s="125">
        <v>439526</v>
      </c>
      <c r="C10" s="126" t="s">
        <v>111</v>
      </c>
      <c r="D10" s="238">
        <v>6</v>
      </c>
      <c r="E10" s="238">
        <v>8</v>
      </c>
      <c r="F10" s="239">
        <v>7</v>
      </c>
      <c r="G10" s="196">
        <v>6</v>
      </c>
      <c r="H10" s="196">
        <v>8</v>
      </c>
      <c r="I10" s="196">
        <f t="shared" si="1"/>
        <v>35</v>
      </c>
      <c r="J10" s="196">
        <f t="shared" si="2"/>
        <v>5.25</v>
      </c>
      <c r="K10" s="197">
        <v>2</v>
      </c>
      <c r="L10" s="197">
        <v>3</v>
      </c>
      <c r="M10" s="197">
        <v>2</v>
      </c>
      <c r="N10" s="197">
        <v>1</v>
      </c>
      <c r="O10" s="197">
        <v>2</v>
      </c>
      <c r="P10" s="197">
        <f t="shared" si="3"/>
        <v>10</v>
      </c>
      <c r="Q10" s="197">
        <f t="shared" si="4"/>
        <v>0.50</v>
      </c>
      <c r="R10" s="104">
        <f t="shared" si="5"/>
        <v>0.99999999999999989</v>
      </c>
      <c r="S10" s="104">
        <f t="shared" si="6"/>
        <v>1.35</v>
      </c>
      <c r="T10" s="104">
        <f>F10*0.15+M10*0.05</f>
        <v>1.1500000000000001</v>
      </c>
      <c r="U10" s="104">
        <f t="shared" si="8"/>
        <v>0.95</v>
      </c>
      <c r="V10" s="104">
        <f t="shared" si="9"/>
        <v>1.30</v>
      </c>
      <c r="W10" s="26">
        <f t="shared" si="10"/>
        <v>45</v>
      </c>
      <c r="X10" s="194">
        <f t="shared" si="11"/>
        <v>9</v>
      </c>
      <c r="Y10" s="114">
        <v>29</v>
      </c>
      <c r="Z10" s="108">
        <f t="shared" si="12"/>
        <v>23.200000000000003</v>
      </c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09"/>
    </row>
    <row r="11" spans="1:44" s="107" customFormat="1" ht="20.25">
      <c r="A11" s="191">
        <v>5</v>
      </c>
      <c r="B11" s="125">
        <v>439558</v>
      </c>
      <c r="C11" s="126" t="s">
        <v>113</v>
      </c>
      <c r="D11" s="238">
        <v>5</v>
      </c>
      <c r="E11" s="238">
        <v>8</v>
      </c>
      <c r="F11" s="239">
        <v>9</v>
      </c>
      <c r="G11" s="196">
        <v>7</v>
      </c>
      <c r="H11" s="196">
        <v>9</v>
      </c>
      <c r="I11" s="196">
        <f t="shared" si="1"/>
        <v>38</v>
      </c>
      <c r="J11" s="196">
        <f t="shared" si="2"/>
        <v>5.70</v>
      </c>
      <c r="K11" s="197">
        <v>2</v>
      </c>
      <c r="L11" s="197">
        <v>4</v>
      </c>
      <c r="M11" s="197">
        <v>3</v>
      </c>
      <c r="N11" s="197">
        <v>2</v>
      </c>
      <c r="O11" s="197">
        <v>1</v>
      </c>
      <c r="P11" s="197">
        <f t="shared" si="3"/>
        <v>12</v>
      </c>
      <c r="Q11" s="197">
        <f t="shared" si="4"/>
        <v>0.60000000000000009</v>
      </c>
      <c r="R11" s="104">
        <f t="shared" si="5"/>
        <v>0.85</v>
      </c>
      <c r="S11" s="104">
        <f t="shared" si="6"/>
        <v>1.40</v>
      </c>
      <c r="T11" s="104">
        <f t="shared" si="7"/>
        <v>1.50</v>
      </c>
      <c r="U11" s="104">
        <f t="shared" si="8"/>
        <v>1.1500000000000001</v>
      </c>
      <c r="V11" s="104">
        <f t="shared" si="9"/>
        <v>1.40</v>
      </c>
      <c r="W11" s="26">
        <f t="shared" si="10"/>
        <v>50</v>
      </c>
      <c r="X11" s="194">
        <f t="shared" si="11"/>
        <v>10</v>
      </c>
      <c r="Y11" s="114">
        <v>31</v>
      </c>
      <c r="Z11" s="108">
        <f t="shared" si="12"/>
        <v>24.80</v>
      </c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09"/>
    </row>
    <row r="12" spans="1:44" s="107" customFormat="1" ht="20.25">
      <c r="A12" s="191">
        <v>6</v>
      </c>
      <c r="B12" s="125">
        <v>439595</v>
      </c>
      <c r="C12" s="126" t="s">
        <v>115</v>
      </c>
      <c r="D12" s="238">
        <v>9</v>
      </c>
      <c r="E12" s="238">
        <v>7</v>
      </c>
      <c r="F12" s="239">
        <v>9</v>
      </c>
      <c r="G12" s="196">
        <v>9</v>
      </c>
      <c r="H12" s="196">
        <v>8</v>
      </c>
      <c r="I12" s="196">
        <f t="shared" si="1"/>
        <v>42</v>
      </c>
      <c r="J12" s="196">
        <f t="shared" si="2"/>
        <v>6.30</v>
      </c>
      <c r="K12" s="197">
        <v>2</v>
      </c>
      <c r="L12" s="197">
        <v>3</v>
      </c>
      <c r="M12" s="197">
        <v>4</v>
      </c>
      <c r="N12" s="197">
        <v>2</v>
      </c>
      <c r="O12" s="197">
        <v>1</v>
      </c>
      <c r="P12" s="197">
        <f t="shared" si="3"/>
        <v>12</v>
      </c>
      <c r="Q12" s="197">
        <f t="shared" si="4"/>
        <v>0.60000000000000009</v>
      </c>
      <c r="R12" s="104">
        <f t="shared" si="5"/>
        <v>1.45</v>
      </c>
      <c r="S12" s="104">
        <f t="shared" si="6"/>
        <v>1.2000000000000002</v>
      </c>
      <c r="T12" s="104">
        <f t="shared" si="7"/>
        <v>1.5499999999999998</v>
      </c>
      <c r="U12" s="104">
        <f t="shared" si="8"/>
        <v>1.45</v>
      </c>
      <c r="V12" s="104">
        <f t="shared" si="9"/>
        <v>1.25</v>
      </c>
      <c r="W12" s="26">
        <f t="shared" si="10"/>
        <v>54</v>
      </c>
      <c r="X12" s="194">
        <f t="shared" si="11"/>
        <v>10.80</v>
      </c>
      <c r="Y12" s="114">
        <v>36</v>
      </c>
      <c r="Z12" s="108">
        <f t="shared" si="12"/>
        <v>28.80</v>
      </c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09"/>
    </row>
    <row r="13" spans="1:44" s="107" customFormat="1" ht="20.25">
      <c r="A13" s="191">
        <v>7</v>
      </c>
      <c r="B13" s="125">
        <v>439635</v>
      </c>
      <c r="C13" s="126" t="s">
        <v>117</v>
      </c>
      <c r="D13" s="238">
        <v>12</v>
      </c>
      <c r="E13" s="238">
        <v>10.50</v>
      </c>
      <c r="F13" s="239">
        <v>11</v>
      </c>
      <c r="G13" s="196">
        <v>13</v>
      </c>
      <c r="H13" s="196">
        <v>12</v>
      </c>
      <c r="I13" s="196">
        <f t="shared" si="1"/>
        <v>58.50</v>
      </c>
      <c r="J13" s="196">
        <f t="shared" si="2"/>
        <v>8.775</v>
      </c>
      <c r="K13" s="197">
        <v>5</v>
      </c>
      <c r="L13" s="197">
        <v>4</v>
      </c>
      <c r="M13" s="197">
        <v>3</v>
      </c>
      <c r="N13" s="197">
        <v>2</v>
      </c>
      <c r="O13" s="197">
        <v>4</v>
      </c>
      <c r="P13" s="197">
        <f t="shared" si="3"/>
        <v>18</v>
      </c>
      <c r="Q13" s="197">
        <f t="shared" si="4"/>
        <v>0.90</v>
      </c>
      <c r="R13" s="104">
        <f t="shared" si="5"/>
        <v>2.0499999999999998</v>
      </c>
      <c r="S13" s="104">
        <f t="shared" si="6"/>
        <v>1.775</v>
      </c>
      <c r="T13" s="104">
        <f t="shared" si="7"/>
        <v>1.7999999999999998</v>
      </c>
      <c r="U13" s="104">
        <f t="shared" si="8"/>
        <v>2.0499999999999998</v>
      </c>
      <c r="V13" s="104">
        <f t="shared" si="9"/>
        <v>1.9999999999999998</v>
      </c>
      <c r="W13" s="26">
        <f t="shared" si="10"/>
        <v>76.50</v>
      </c>
      <c r="X13" s="194">
        <f t="shared" si="11"/>
        <v>15.30</v>
      </c>
      <c r="Y13" s="114">
        <v>43</v>
      </c>
      <c r="Z13" s="108">
        <f t="shared" si="12"/>
        <v>34.40</v>
      </c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09"/>
    </row>
    <row r="14" spans="1:44" s="107" customFormat="1" ht="20.25">
      <c r="A14" s="191">
        <v>8</v>
      </c>
      <c r="B14" s="125">
        <v>439642</v>
      </c>
      <c r="C14" s="126" t="s">
        <v>119</v>
      </c>
      <c r="D14" s="238">
        <v>8</v>
      </c>
      <c r="E14" s="238">
        <v>8</v>
      </c>
      <c r="F14" s="239">
        <v>7</v>
      </c>
      <c r="G14" s="196">
        <v>8</v>
      </c>
      <c r="H14" s="196">
        <v>8</v>
      </c>
      <c r="I14" s="196">
        <f t="shared" si="1"/>
        <v>39</v>
      </c>
      <c r="J14" s="196">
        <f t="shared" si="2"/>
        <v>5.85</v>
      </c>
      <c r="K14" s="197">
        <v>3</v>
      </c>
      <c r="L14" s="197">
        <v>1</v>
      </c>
      <c r="M14" s="197">
        <v>2</v>
      </c>
      <c r="N14" s="197">
        <v>3</v>
      </c>
      <c r="O14" s="197">
        <v>2</v>
      </c>
      <c r="P14" s="197">
        <f t="shared" si="3"/>
        <v>11</v>
      </c>
      <c r="Q14" s="197">
        <f t="shared" si="4"/>
        <v>0.55000000000000004</v>
      </c>
      <c r="R14" s="104">
        <f t="shared" si="5"/>
        <v>1.35</v>
      </c>
      <c r="S14" s="104">
        <f t="shared" si="6"/>
        <v>1.25</v>
      </c>
      <c r="T14" s="104">
        <f t="shared" si="7"/>
        <v>1.1500000000000001</v>
      </c>
      <c r="U14" s="104">
        <f t="shared" si="8"/>
        <v>1.35</v>
      </c>
      <c r="V14" s="104">
        <f t="shared" si="9"/>
        <v>1.30</v>
      </c>
      <c r="W14" s="26">
        <f t="shared" si="10"/>
        <v>50</v>
      </c>
      <c r="X14" s="194">
        <f t="shared" si="11"/>
        <v>10</v>
      </c>
      <c r="Y14" s="114">
        <v>30</v>
      </c>
      <c r="Z14" s="108">
        <f t="shared" si="12"/>
        <v>24</v>
      </c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09"/>
    </row>
    <row r="15" spans="1:44" s="107" customFormat="1" ht="20.25">
      <c r="A15" s="191">
        <v>9</v>
      </c>
      <c r="B15" s="125">
        <v>439667</v>
      </c>
      <c r="C15" s="126" t="s">
        <v>120</v>
      </c>
      <c r="D15" s="238">
        <v>13</v>
      </c>
      <c r="E15" s="238">
        <v>15</v>
      </c>
      <c r="F15" s="239">
        <v>14</v>
      </c>
      <c r="G15" s="196">
        <v>12</v>
      </c>
      <c r="H15" s="196">
        <v>13</v>
      </c>
      <c r="I15" s="196">
        <f t="shared" si="1"/>
        <v>67</v>
      </c>
      <c r="J15" s="196">
        <f t="shared" si="2"/>
        <v>10.049999999999999</v>
      </c>
      <c r="K15" s="197">
        <v>3</v>
      </c>
      <c r="L15" s="197">
        <v>4</v>
      </c>
      <c r="M15" s="197">
        <v>3</v>
      </c>
      <c r="N15" s="197">
        <v>4</v>
      </c>
      <c r="O15" s="197">
        <v>4</v>
      </c>
      <c r="P15" s="197">
        <f t="shared" si="3"/>
        <v>18</v>
      </c>
      <c r="Q15" s="197">
        <f t="shared" si="4"/>
        <v>0.90</v>
      </c>
      <c r="R15" s="104">
        <f t="shared" si="5"/>
        <v>2.10</v>
      </c>
      <c r="S15" s="104">
        <f t="shared" si="6"/>
        <v>2.4500000000000002</v>
      </c>
      <c r="T15" s="104">
        <f t="shared" si="7"/>
        <v>2.25</v>
      </c>
      <c r="U15" s="104">
        <f t="shared" si="8"/>
        <v>1.9999999999999998</v>
      </c>
      <c r="V15" s="104">
        <f t="shared" si="9"/>
        <v>2.15</v>
      </c>
      <c r="W15" s="26">
        <f t="shared" si="10"/>
        <v>85</v>
      </c>
      <c r="X15" s="194">
        <f t="shared" si="11"/>
        <v>17</v>
      </c>
      <c r="Y15" s="114">
        <v>52</v>
      </c>
      <c r="Z15" s="108">
        <f t="shared" si="12"/>
        <v>41.60</v>
      </c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09"/>
    </row>
    <row r="16" spans="1:44" s="107" customFormat="1" ht="20.25">
      <c r="A16" s="191">
        <v>10</v>
      </c>
      <c r="B16" s="125">
        <v>439695</v>
      </c>
      <c r="C16" s="126" t="s">
        <v>122</v>
      </c>
      <c r="D16" s="238">
        <v>9</v>
      </c>
      <c r="E16" s="238">
        <v>8</v>
      </c>
      <c r="F16" s="239">
        <v>9</v>
      </c>
      <c r="G16" s="196">
        <v>8</v>
      </c>
      <c r="H16" s="196">
        <v>9</v>
      </c>
      <c r="I16" s="196">
        <f t="shared" si="1"/>
        <v>43</v>
      </c>
      <c r="J16" s="196">
        <f t="shared" si="2"/>
        <v>6.45</v>
      </c>
      <c r="K16" s="197">
        <v>2</v>
      </c>
      <c r="L16" s="197">
        <v>2.50</v>
      </c>
      <c r="M16" s="197">
        <v>3.50</v>
      </c>
      <c r="N16" s="197">
        <v>2.50</v>
      </c>
      <c r="O16" s="197">
        <v>3</v>
      </c>
      <c r="P16" s="197">
        <f t="shared" si="3"/>
        <v>13.50</v>
      </c>
      <c r="Q16" s="197">
        <f t="shared" si="4"/>
        <v>0.675</v>
      </c>
      <c r="R16" s="104">
        <f t="shared" si="5"/>
        <v>1.45</v>
      </c>
      <c r="S16" s="104">
        <f t="shared" si="6"/>
        <v>1.325</v>
      </c>
      <c r="T16" s="104">
        <f t="shared" si="7"/>
        <v>1.525</v>
      </c>
      <c r="U16" s="104">
        <f t="shared" si="8"/>
        <v>1.325</v>
      </c>
      <c r="V16" s="104">
        <f t="shared" si="9"/>
        <v>1.50</v>
      </c>
      <c r="W16" s="26">
        <f t="shared" si="10"/>
        <v>56.50</v>
      </c>
      <c r="X16" s="194">
        <f t="shared" si="11"/>
        <v>11.30</v>
      </c>
      <c r="Y16" s="114">
        <v>35</v>
      </c>
      <c r="Z16" s="108">
        <f t="shared" si="12"/>
        <v>28</v>
      </c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09"/>
    </row>
    <row r="17" spans="1:44" s="107" customFormat="1" ht="20.25">
      <c r="A17" s="191">
        <v>11</v>
      </c>
      <c r="B17" s="125">
        <v>439697</v>
      </c>
      <c r="C17" s="126" t="s">
        <v>123</v>
      </c>
      <c r="D17" s="238">
        <v>9</v>
      </c>
      <c r="E17" s="238">
        <v>8</v>
      </c>
      <c r="F17" s="239">
        <v>9</v>
      </c>
      <c r="G17" s="196">
        <v>7</v>
      </c>
      <c r="H17" s="196">
        <v>9</v>
      </c>
      <c r="I17" s="196">
        <f t="shared" si="1"/>
        <v>42</v>
      </c>
      <c r="J17" s="196">
        <f t="shared" si="2"/>
        <v>6.30</v>
      </c>
      <c r="K17" s="197">
        <v>2</v>
      </c>
      <c r="L17" s="197">
        <v>3</v>
      </c>
      <c r="M17" s="197">
        <v>4</v>
      </c>
      <c r="N17" s="197">
        <v>3</v>
      </c>
      <c r="O17" s="197">
        <v>1</v>
      </c>
      <c r="P17" s="197">
        <f t="shared" si="3"/>
        <v>13</v>
      </c>
      <c r="Q17" s="197">
        <f t="shared" si="4"/>
        <v>0.65</v>
      </c>
      <c r="R17" s="104">
        <f t="shared" si="5"/>
        <v>1.45</v>
      </c>
      <c r="S17" s="104">
        <f t="shared" si="6"/>
        <v>1.35</v>
      </c>
      <c r="T17" s="104">
        <f t="shared" si="7"/>
        <v>1.5499999999999998</v>
      </c>
      <c r="U17" s="104">
        <f t="shared" si="8"/>
        <v>1.2000000000000002</v>
      </c>
      <c r="V17" s="104">
        <f t="shared" si="9"/>
        <v>1.40</v>
      </c>
      <c r="W17" s="26">
        <f t="shared" si="10"/>
        <v>55</v>
      </c>
      <c r="X17" s="194">
        <f t="shared" si="11"/>
        <v>11</v>
      </c>
      <c r="Y17" s="114">
        <v>31</v>
      </c>
      <c r="Z17" s="108">
        <f t="shared" si="12"/>
        <v>24.80</v>
      </c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09"/>
    </row>
    <row r="18" spans="1:44" s="107" customFormat="1" ht="20.25">
      <c r="A18" s="191">
        <v>12</v>
      </c>
      <c r="B18" s="125">
        <v>439719</v>
      </c>
      <c r="C18" s="126" t="s">
        <v>125</v>
      </c>
      <c r="D18" s="238">
        <v>9</v>
      </c>
      <c r="E18" s="238">
        <v>8</v>
      </c>
      <c r="F18" s="239">
        <v>7</v>
      </c>
      <c r="G18" s="196">
        <v>10</v>
      </c>
      <c r="H18" s="196">
        <v>8</v>
      </c>
      <c r="I18" s="196">
        <f t="shared" si="1"/>
        <v>42</v>
      </c>
      <c r="J18" s="196">
        <f t="shared" si="2"/>
        <v>6.30</v>
      </c>
      <c r="K18" s="197">
        <v>2</v>
      </c>
      <c r="L18" s="197">
        <v>2</v>
      </c>
      <c r="M18" s="197">
        <v>2.50</v>
      </c>
      <c r="N18" s="197">
        <v>3</v>
      </c>
      <c r="O18" s="197">
        <v>4</v>
      </c>
      <c r="P18" s="197">
        <f t="shared" si="3"/>
        <v>13.50</v>
      </c>
      <c r="Q18" s="197">
        <f t="shared" si="4"/>
        <v>0.675</v>
      </c>
      <c r="R18" s="104">
        <f t="shared" si="5"/>
        <v>1.45</v>
      </c>
      <c r="S18" s="104">
        <f t="shared" si="6"/>
        <v>1.30</v>
      </c>
      <c r="T18" s="104">
        <f t="shared" si="7"/>
        <v>1.175</v>
      </c>
      <c r="U18" s="104">
        <f t="shared" si="8"/>
        <v>1.65</v>
      </c>
      <c r="V18" s="104">
        <f t="shared" si="9"/>
        <v>1.40</v>
      </c>
      <c r="W18" s="26">
        <f t="shared" si="10"/>
        <v>55.50</v>
      </c>
      <c r="X18" s="194">
        <f t="shared" si="11"/>
        <v>11.10</v>
      </c>
      <c r="Y18" s="114">
        <v>35</v>
      </c>
      <c r="Z18" s="108">
        <f t="shared" si="12"/>
        <v>28</v>
      </c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09"/>
    </row>
    <row r="19" spans="1:44" s="107" customFormat="1" ht="20.25">
      <c r="A19" s="191">
        <v>13</v>
      </c>
      <c r="B19" s="125">
        <v>439726</v>
      </c>
      <c r="C19" s="126" t="s">
        <v>127</v>
      </c>
      <c r="D19" s="238">
        <v>6</v>
      </c>
      <c r="E19" s="238">
        <v>8</v>
      </c>
      <c r="F19" s="239">
        <v>9</v>
      </c>
      <c r="G19" s="196">
        <v>7</v>
      </c>
      <c r="H19" s="196">
        <v>9</v>
      </c>
      <c r="I19" s="196">
        <f t="shared" si="1"/>
        <v>39</v>
      </c>
      <c r="J19" s="196">
        <f t="shared" si="2"/>
        <v>5.85</v>
      </c>
      <c r="K19" s="197">
        <v>3</v>
      </c>
      <c r="L19" s="197">
        <v>2</v>
      </c>
      <c r="M19" s="197">
        <v>1</v>
      </c>
      <c r="N19" s="197">
        <v>3</v>
      </c>
      <c r="O19" s="197">
        <v>3</v>
      </c>
      <c r="P19" s="197">
        <f t="shared" si="3"/>
        <v>12</v>
      </c>
      <c r="Q19" s="197">
        <f t="shared" si="4"/>
        <v>0.60000000000000009</v>
      </c>
      <c r="R19" s="104">
        <f t="shared" si="5"/>
        <v>1.0499999999999998</v>
      </c>
      <c r="S19" s="104">
        <f t="shared" si="6"/>
        <v>1.30</v>
      </c>
      <c r="T19" s="104">
        <f t="shared" si="7"/>
        <v>1.40</v>
      </c>
      <c r="U19" s="104">
        <f t="shared" si="8"/>
        <v>1.2000000000000002</v>
      </c>
      <c r="V19" s="104">
        <f t="shared" si="9"/>
        <v>1.50</v>
      </c>
      <c r="W19" s="26">
        <f t="shared" si="10"/>
        <v>51</v>
      </c>
      <c r="X19" s="194">
        <f t="shared" si="11"/>
        <v>10.200000000000001</v>
      </c>
      <c r="Y19" s="114">
        <v>27</v>
      </c>
      <c r="Z19" s="108">
        <f t="shared" si="12"/>
        <v>21.60</v>
      </c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09"/>
    </row>
    <row r="20" spans="1:44" s="107" customFormat="1" ht="20.25">
      <c r="A20" s="191">
        <v>14</v>
      </c>
      <c r="B20" s="125">
        <v>439730</v>
      </c>
      <c r="C20" s="126" t="s">
        <v>128</v>
      </c>
      <c r="D20" s="238">
        <v>14</v>
      </c>
      <c r="E20" s="238">
        <v>15</v>
      </c>
      <c r="F20" s="239">
        <v>16</v>
      </c>
      <c r="G20" s="196">
        <v>14</v>
      </c>
      <c r="H20" s="196">
        <v>15</v>
      </c>
      <c r="I20" s="196">
        <f t="shared" si="1"/>
        <v>74</v>
      </c>
      <c r="J20" s="196">
        <f t="shared" si="2"/>
        <v>11.10</v>
      </c>
      <c r="K20" s="197">
        <v>5</v>
      </c>
      <c r="L20" s="197">
        <v>4</v>
      </c>
      <c r="M20" s="197">
        <v>4.50</v>
      </c>
      <c r="N20" s="197">
        <v>4.50</v>
      </c>
      <c r="O20" s="197">
        <v>4.50</v>
      </c>
      <c r="P20" s="197">
        <f t="shared" si="3"/>
        <v>22.50</v>
      </c>
      <c r="Q20" s="197">
        <f t="shared" si="4"/>
        <v>1.125</v>
      </c>
      <c r="R20" s="104">
        <f t="shared" si="5"/>
        <v>2.35</v>
      </c>
      <c r="S20" s="104">
        <f t="shared" si="6"/>
        <v>2.4500000000000002</v>
      </c>
      <c r="T20" s="104">
        <f t="shared" si="7"/>
        <v>2.625</v>
      </c>
      <c r="U20" s="104">
        <f t="shared" si="8"/>
        <v>2.3250000000000002</v>
      </c>
      <c r="V20" s="104">
        <f t="shared" si="9"/>
        <v>2.475</v>
      </c>
      <c r="W20" s="26">
        <f t="shared" si="10"/>
        <v>96.50</v>
      </c>
      <c r="X20" s="194">
        <f t="shared" si="11"/>
        <v>19.30</v>
      </c>
      <c r="Y20" s="114">
        <v>55</v>
      </c>
      <c r="Z20" s="108">
        <f t="shared" si="12"/>
        <v>44</v>
      </c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09"/>
    </row>
    <row r="21" spans="1:44" s="107" customFormat="1" ht="20.25">
      <c r="A21" s="191">
        <v>15</v>
      </c>
      <c r="B21" s="125">
        <v>439756</v>
      </c>
      <c r="C21" s="126" t="s">
        <v>129</v>
      </c>
      <c r="D21" s="238">
        <v>8</v>
      </c>
      <c r="E21" s="238">
        <v>9</v>
      </c>
      <c r="F21" s="239">
        <v>8</v>
      </c>
      <c r="G21" s="196">
        <v>7</v>
      </c>
      <c r="H21" s="196">
        <v>9</v>
      </c>
      <c r="I21" s="196">
        <f t="shared" si="1"/>
        <v>41</v>
      </c>
      <c r="J21" s="196">
        <f t="shared" si="2"/>
        <v>6.15</v>
      </c>
      <c r="K21" s="197">
        <v>3</v>
      </c>
      <c r="L21" s="197">
        <v>4</v>
      </c>
      <c r="M21" s="197">
        <v>3</v>
      </c>
      <c r="N21" s="197">
        <v>2</v>
      </c>
      <c r="O21" s="197">
        <v>4</v>
      </c>
      <c r="P21" s="197">
        <f t="shared" si="3"/>
        <v>16</v>
      </c>
      <c r="Q21" s="197">
        <f t="shared" si="4"/>
        <v>0.80</v>
      </c>
      <c r="R21" s="104">
        <f t="shared" si="5"/>
        <v>1.35</v>
      </c>
      <c r="S21" s="104">
        <f t="shared" si="6"/>
        <v>1.5499999999999998</v>
      </c>
      <c r="T21" s="104">
        <f t="shared" si="7"/>
        <v>1.35</v>
      </c>
      <c r="U21" s="104">
        <f t="shared" si="8"/>
        <v>1.1500000000000001</v>
      </c>
      <c r="V21" s="104">
        <f t="shared" si="9"/>
        <v>1.5499999999999998</v>
      </c>
      <c r="W21" s="26">
        <f t="shared" si="10"/>
        <v>57</v>
      </c>
      <c r="X21" s="194">
        <f t="shared" si="11"/>
        <v>11.40</v>
      </c>
      <c r="Y21" s="114">
        <v>33</v>
      </c>
      <c r="Z21" s="108">
        <f t="shared" si="12"/>
        <v>26.40</v>
      </c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09"/>
    </row>
    <row r="22" spans="1:44" s="107" customFormat="1" ht="20.25">
      <c r="A22" s="191">
        <v>16</v>
      </c>
      <c r="B22" s="125">
        <v>439758</v>
      </c>
      <c r="C22" s="126" t="s">
        <v>130</v>
      </c>
      <c r="D22" s="238"/>
      <c r="E22" s="238"/>
      <c r="F22" s="239"/>
      <c r="G22" s="196"/>
      <c r="H22" s="196"/>
      <c r="I22" s="196"/>
      <c r="J22" s="196"/>
      <c r="K22" s="197"/>
      <c r="L22" s="197"/>
      <c r="M22" s="197"/>
      <c r="N22" s="197"/>
      <c r="O22" s="197"/>
      <c r="P22" s="197"/>
      <c r="Q22" s="197"/>
      <c r="R22" s="104">
        <f t="shared" si="5"/>
        <v>0</v>
      </c>
      <c r="S22" s="104">
        <f t="shared" si="6"/>
        <v>0</v>
      </c>
      <c r="T22" s="104">
        <f t="shared" si="7"/>
        <v>0</v>
      </c>
      <c r="U22" s="104">
        <f t="shared" si="8"/>
        <v>0</v>
      </c>
      <c r="V22" s="104">
        <f t="shared" si="9"/>
        <v>0</v>
      </c>
      <c r="W22" s="26">
        <f t="shared" si="10"/>
        <v>0</v>
      </c>
      <c r="X22" s="194">
        <f t="shared" si="11"/>
        <v>0</v>
      </c>
      <c r="Y22" s="114" t="s">
        <v>147</v>
      </c>
      <c r="Z22" s="108" t="e">
        <f t="shared" si="12"/>
        <v>#VALUE!</v>
      </c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09"/>
    </row>
    <row r="23" spans="1:44" s="107" customFormat="1" ht="20.25">
      <c r="A23" s="191">
        <v>17</v>
      </c>
      <c r="B23" s="125">
        <v>439765</v>
      </c>
      <c r="C23" s="126" t="s">
        <v>132</v>
      </c>
      <c r="D23" s="238">
        <v>9</v>
      </c>
      <c r="E23" s="238">
        <v>8</v>
      </c>
      <c r="F23" s="239">
        <v>9</v>
      </c>
      <c r="G23" s="196">
        <v>8</v>
      </c>
      <c r="H23" s="196">
        <v>9</v>
      </c>
      <c r="I23" s="196">
        <f t="shared" si="1"/>
        <v>43</v>
      </c>
      <c r="J23" s="196">
        <f t="shared" si="2"/>
        <v>6.45</v>
      </c>
      <c r="K23" s="197">
        <v>2</v>
      </c>
      <c r="L23" s="197">
        <v>2.50</v>
      </c>
      <c r="M23" s="197">
        <v>3</v>
      </c>
      <c r="N23" s="197">
        <v>2</v>
      </c>
      <c r="O23" s="197">
        <v>1</v>
      </c>
      <c r="P23" s="197">
        <f t="shared" si="3"/>
        <v>10.50</v>
      </c>
      <c r="Q23" s="197">
        <f t="shared" si="4"/>
        <v>0.525</v>
      </c>
      <c r="R23" s="104">
        <f t="shared" si="5"/>
        <v>1.45</v>
      </c>
      <c r="S23" s="104">
        <f t="shared" si="6"/>
        <v>1.325</v>
      </c>
      <c r="T23" s="104">
        <f t="shared" si="7"/>
        <v>1.50</v>
      </c>
      <c r="U23" s="104">
        <f t="shared" si="8"/>
        <v>1.30</v>
      </c>
      <c r="V23" s="104">
        <f t="shared" si="9"/>
        <v>1.40</v>
      </c>
      <c r="W23" s="26">
        <f t="shared" si="10"/>
        <v>53.50</v>
      </c>
      <c r="X23" s="194">
        <f t="shared" si="11"/>
        <v>10.70</v>
      </c>
      <c r="Y23" s="114">
        <v>38</v>
      </c>
      <c r="Z23" s="108">
        <f t="shared" si="12"/>
        <v>30.40</v>
      </c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09"/>
    </row>
    <row r="24" spans="1:44" s="107" customFormat="1" ht="20.25">
      <c r="A24" s="191">
        <v>18</v>
      </c>
      <c r="B24" s="125">
        <v>439773</v>
      </c>
      <c r="C24" s="126" t="s">
        <v>133</v>
      </c>
      <c r="D24" s="238">
        <v>8</v>
      </c>
      <c r="E24" s="238">
        <v>6</v>
      </c>
      <c r="F24" s="239">
        <v>7</v>
      </c>
      <c r="G24" s="196">
        <v>6</v>
      </c>
      <c r="H24" s="196">
        <v>8</v>
      </c>
      <c r="I24" s="196">
        <f t="shared" si="1"/>
        <v>35</v>
      </c>
      <c r="J24" s="196">
        <f t="shared" si="2"/>
        <v>5.25</v>
      </c>
      <c r="K24" s="197">
        <v>3</v>
      </c>
      <c r="L24" s="197">
        <v>2</v>
      </c>
      <c r="M24" s="197">
        <v>2.50</v>
      </c>
      <c r="N24" s="197">
        <v>2</v>
      </c>
      <c r="O24" s="197">
        <v>3</v>
      </c>
      <c r="P24" s="197">
        <f t="shared" si="3"/>
        <v>12.50</v>
      </c>
      <c r="Q24" s="197">
        <f t="shared" si="4"/>
        <v>0.625</v>
      </c>
      <c r="R24" s="104">
        <f t="shared" si="5"/>
        <v>1.35</v>
      </c>
      <c r="S24" s="104">
        <f t="shared" si="6"/>
        <v>0.99999999999999989</v>
      </c>
      <c r="T24" s="104">
        <f t="shared" si="7"/>
        <v>1.175</v>
      </c>
      <c r="U24" s="104">
        <f t="shared" si="8"/>
        <v>0.99999999999999989</v>
      </c>
      <c r="V24" s="104">
        <f t="shared" si="9"/>
        <v>1.35</v>
      </c>
      <c r="W24" s="26">
        <f t="shared" si="10"/>
        <v>47.50</v>
      </c>
      <c r="X24" s="194">
        <f t="shared" si="11"/>
        <v>9.50</v>
      </c>
      <c r="Y24" s="114">
        <v>29</v>
      </c>
      <c r="Z24" s="108">
        <f t="shared" si="12"/>
        <v>23.200000000000003</v>
      </c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09"/>
    </row>
    <row r="25" spans="1:44" s="107" customFormat="1" ht="20.25">
      <c r="A25" s="191">
        <v>19</v>
      </c>
      <c r="B25" s="125">
        <v>439784</v>
      </c>
      <c r="C25" s="126" t="s">
        <v>135</v>
      </c>
      <c r="D25" s="238">
        <v>4</v>
      </c>
      <c r="E25" s="238">
        <v>3</v>
      </c>
      <c r="F25" s="239">
        <v>5</v>
      </c>
      <c r="G25" s="196">
        <v>4</v>
      </c>
      <c r="H25" s="196">
        <v>3</v>
      </c>
      <c r="I25" s="196">
        <f t="shared" si="1"/>
        <v>19</v>
      </c>
      <c r="J25" s="196">
        <f t="shared" si="2"/>
        <v>2.85</v>
      </c>
      <c r="K25" s="197">
        <v>1</v>
      </c>
      <c r="L25" s="197">
        <v>2</v>
      </c>
      <c r="M25" s="197">
        <v>3</v>
      </c>
      <c r="N25" s="197">
        <v>2</v>
      </c>
      <c r="O25" s="197">
        <v>1</v>
      </c>
      <c r="P25" s="197">
        <f t="shared" si="3"/>
        <v>9</v>
      </c>
      <c r="Q25" s="197">
        <f t="shared" si="4"/>
        <v>0.45</v>
      </c>
      <c r="R25" s="104">
        <f t="shared" si="5"/>
        <v>0.65</v>
      </c>
      <c r="S25" s="104">
        <f t="shared" si="6"/>
        <v>0.54999999999999993</v>
      </c>
      <c r="T25" s="104">
        <f t="shared" si="7"/>
        <v>0.90</v>
      </c>
      <c r="U25" s="104">
        <f t="shared" si="8"/>
        <v>0.70</v>
      </c>
      <c r="V25" s="104">
        <f t="shared" si="9"/>
        <v>0.49999999999999994</v>
      </c>
      <c r="W25" s="26">
        <f t="shared" si="10"/>
        <v>28</v>
      </c>
      <c r="X25" s="194">
        <f t="shared" si="11"/>
        <v>5.60</v>
      </c>
      <c r="Y25" s="114">
        <v>12</v>
      </c>
      <c r="Z25" s="108">
        <f t="shared" si="12"/>
        <v>9.6000000000000014</v>
      </c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09"/>
    </row>
    <row r="26" spans="1:44" s="107" customFormat="1" ht="20.25">
      <c r="A26" s="191">
        <v>20</v>
      </c>
      <c r="B26" s="125">
        <v>439794</v>
      </c>
      <c r="C26" s="126" t="s">
        <v>136</v>
      </c>
      <c r="D26" s="238">
        <v>8</v>
      </c>
      <c r="E26" s="238">
        <v>9</v>
      </c>
      <c r="F26" s="239">
        <v>8</v>
      </c>
      <c r="G26" s="196">
        <v>9</v>
      </c>
      <c r="H26" s="196">
        <v>8</v>
      </c>
      <c r="I26" s="196">
        <f t="shared" si="1"/>
        <v>42</v>
      </c>
      <c r="J26" s="196">
        <f t="shared" si="2"/>
        <v>6.30</v>
      </c>
      <c r="K26" s="197">
        <v>3</v>
      </c>
      <c r="L26" s="197">
        <v>2</v>
      </c>
      <c r="M26" s="197">
        <v>4</v>
      </c>
      <c r="N26" s="197">
        <v>2</v>
      </c>
      <c r="O26" s="197">
        <v>4</v>
      </c>
      <c r="P26" s="197">
        <f t="shared" si="3"/>
        <v>15</v>
      </c>
      <c r="Q26" s="197">
        <f t="shared" si="4"/>
        <v>0.75</v>
      </c>
      <c r="R26" s="104">
        <f t="shared" si="5"/>
        <v>1.35</v>
      </c>
      <c r="S26" s="104">
        <f t="shared" si="6"/>
        <v>1.45</v>
      </c>
      <c r="T26" s="104">
        <f t="shared" si="7"/>
        <v>1.40</v>
      </c>
      <c r="U26" s="104">
        <f t="shared" si="8"/>
        <v>1.45</v>
      </c>
      <c r="V26" s="104">
        <f t="shared" si="9"/>
        <v>1.40</v>
      </c>
      <c r="W26" s="26">
        <f t="shared" si="10"/>
        <v>57</v>
      </c>
      <c r="X26" s="194">
        <f t="shared" si="11"/>
        <v>11.40</v>
      </c>
      <c r="Y26" s="114">
        <v>42</v>
      </c>
      <c r="Z26" s="108">
        <f t="shared" si="12"/>
        <v>33.60</v>
      </c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09"/>
    </row>
    <row r="27" spans="1:44" s="107" customFormat="1" ht="20.25">
      <c r="A27" s="191">
        <v>21</v>
      </c>
      <c r="B27" s="125">
        <v>439826</v>
      </c>
      <c r="C27" s="126" t="s">
        <v>140</v>
      </c>
      <c r="D27" s="238">
        <v>2</v>
      </c>
      <c r="E27" s="238">
        <v>3</v>
      </c>
      <c r="F27" s="239">
        <v>5</v>
      </c>
      <c r="G27" s="196">
        <v>3</v>
      </c>
      <c r="H27" s="196">
        <v>4</v>
      </c>
      <c r="I27" s="196">
        <f t="shared" si="1"/>
        <v>17</v>
      </c>
      <c r="J27" s="196">
        <f t="shared" si="2"/>
        <v>2.5499999999999998</v>
      </c>
      <c r="K27" s="197">
        <v>2</v>
      </c>
      <c r="L27" s="197">
        <v>1</v>
      </c>
      <c r="M27" s="197">
        <v>1</v>
      </c>
      <c r="N27" s="197">
        <v>1.50</v>
      </c>
      <c r="O27" s="197">
        <v>2</v>
      </c>
      <c r="P27" s="197">
        <f t="shared" si="3"/>
        <v>7.50</v>
      </c>
      <c r="Q27" s="197">
        <f t="shared" si="4"/>
        <v>0.375</v>
      </c>
      <c r="R27" s="104">
        <f t="shared" si="5"/>
        <v>0.40</v>
      </c>
      <c r="S27" s="104">
        <f t="shared" si="6"/>
        <v>0.49999999999999994</v>
      </c>
      <c r="T27" s="104">
        <f t="shared" si="7"/>
        <v>0.80</v>
      </c>
      <c r="U27" s="104">
        <f t="shared" si="8"/>
        <v>0.52499999999999991</v>
      </c>
      <c r="V27" s="104">
        <f t="shared" si="9"/>
        <v>0.70</v>
      </c>
      <c r="W27" s="26">
        <f t="shared" si="10"/>
        <v>24.50</v>
      </c>
      <c r="X27" s="194">
        <f t="shared" si="11"/>
        <v>4.9000000000000004</v>
      </c>
      <c r="Y27" s="114">
        <v>19</v>
      </c>
      <c r="Z27" s="108">
        <f t="shared" si="12"/>
        <v>15.20</v>
      </c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09"/>
    </row>
    <row r="28" spans="1:44" s="107" customFormat="1" ht="20.25">
      <c r="A28" s="191">
        <v>22</v>
      </c>
      <c r="B28" s="125">
        <v>439838</v>
      </c>
      <c r="C28" s="126" t="s">
        <v>141</v>
      </c>
      <c r="D28" s="238">
        <v>8</v>
      </c>
      <c r="E28" s="238">
        <v>7</v>
      </c>
      <c r="F28" s="239">
        <v>6</v>
      </c>
      <c r="G28" s="196">
        <v>8</v>
      </c>
      <c r="H28" s="196">
        <v>6</v>
      </c>
      <c r="I28" s="196">
        <f t="shared" si="1"/>
        <v>35</v>
      </c>
      <c r="J28" s="196">
        <f t="shared" si="2"/>
        <v>5.25</v>
      </c>
      <c r="K28" s="197">
        <v>2</v>
      </c>
      <c r="L28" s="197">
        <v>2.50</v>
      </c>
      <c r="M28" s="197">
        <v>2</v>
      </c>
      <c r="N28" s="197">
        <v>1</v>
      </c>
      <c r="O28" s="197">
        <v>3</v>
      </c>
      <c r="P28" s="197">
        <f t="shared" si="3"/>
        <v>10.50</v>
      </c>
      <c r="Q28" s="197">
        <f t="shared" si="4"/>
        <v>0.525</v>
      </c>
      <c r="R28" s="104">
        <f t="shared" si="5"/>
        <v>1.30</v>
      </c>
      <c r="S28" s="104">
        <f t="shared" si="6"/>
        <v>1.175</v>
      </c>
      <c r="T28" s="104">
        <f t="shared" si="7"/>
        <v>0.99999999999999989</v>
      </c>
      <c r="U28" s="104">
        <f t="shared" si="8"/>
        <v>1.25</v>
      </c>
      <c r="V28" s="104">
        <f t="shared" si="9"/>
        <v>1.0499999999999998</v>
      </c>
      <c r="W28" s="26">
        <f t="shared" si="10"/>
        <v>45.50</v>
      </c>
      <c r="X28" s="194">
        <f t="shared" si="11"/>
        <v>9.10</v>
      </c>
      <c r="Y28" s="114">
        <v>28</v>
      </c>
      <c r="Z28" s="108">
        <f t="shared" si="12"/>
        <v>22.40</v>
      </c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09"/>
    </row>
    <row r="29" spans="1:44" s="107" customFormat="1" ht="20.25">
      <c r="A29" s="191">
        <v>23</v>
      </c>
      <c r="B29" s="125">
        <v>439874</v>
      </c>
      <c r="C29" s="126" t="s">
        <v>142</v>
      </c>
      <c r="D29" s="238">
        <v>5</v>
      </c>
      <c r="E29" s="238">
        <v>5</v>
      </c>
      <c r="F29" s="239">
        <v>5</v>
      </c>
      <c r="G29" s="196">
        <v>5</v>
      </c>
      <c r="H29" s="196">
        <v>5</v>
      </c>
      <c r="I29" s="196">
        <f t="shared" si="1"/>
        <v>25</v>
      </c>
      <c r="J29" s="196">
        <f t="shared" si="2"/>
        <v>3.75</v>
      </c>
      <c r="K29" s="197">
        <v>1</v>
      </c>
      <c r="L29" s="197">
        <v>1.50</v>
      </c>
      <c r="M29" s="197">
        <v>2</v>
      </c>
      <c r="N29" s="197">
        <v>2.50</v>
      </c>
      <c r="O29" s="197">
        <v>2</v>
      </c>
      <c r="P29" s="197">
        <f t="shared" si="3"/>
        <v>9</v>
      </c>
      <c r="Q29" s="197">
        <f t="shared" si="4"/>
        <v>0.45</v>
      </c>
      <c r="R29" s="104">
        <f t="shared" si="5"/>
        <v>0.80</v>
      </c>
      <c r="S29" s="104">
        <f t="shared" si="6"/>
        <v>0.825</v>
      </c>
      <c r="T29" s="104">
        <f t="shared" si="7"/>
        <v>0.85</v>
      </c>
      <c r="U29" s="104">
        <f t="shared" si="8"/>
        <v>0.875</v>
      </c>
      <c r="V29" s="104">
        <f t="shared" si="9"/>
        <v>0.85</v>
      </c>
      <c r="W29" s="26">
        <f t="shared" si="10"/>
        <v>34</v>
      </c>
      <c r="X29" s="194">
        <f t="shared" si="11"/>
        <v>6.8000000000000007</v>
      </c>
      <c r="Y29" s="114">
        <v>25</v>
      </c>
      <c r="Z29" s="108">
        <f t="shared" si="12"/>
        <v>20</v>
      </c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09"/>
    </row>
    <row r="30" spans="1:44" s="107" customFormat="1" ht="20.25">
      <c r="A30" s="191">
        <v>24</v>
      </c>
      <c r="B30" s="125">
        <v>439888</v>
      </c>
      <c r="C30" s="126" t="s">
        <v>146</v>
      </c>
      <c r="D30" s="238">
        <v>4</v>
      </c>
      <c r="E30" s="238">
        <v>5</v>
      </c>
      <c r="F30" s="239">
        <v>5</v>
      </c>
      <c r="G30" s="196">
        <v>6</v>
      </c>
      <c r="H30" s="196">
        <v>4</v>
      </c>
      <c r="I30" s="196">
        <f t="shared" si="1"/>
        <v>24</v>
      </c>
      <c r="J30" s="196">
        <f t="shared" si="2"/>
        <v>3.5999999999999996</v>
      </c>
      <c r="K30" s="197">
        <v>1</v>
      </c>
      <c r="L30" s="197">
        <v>2</v>
      </c>
      <c r="M30" s="197">
        <v>1</v>
      </c>
      <c r="N30" s="197">
        <v>3</v>
      </c>
      <c r="O30" s="197">
        <v>1</v>
      </c>
      <c r="P30" s="197">
        <f t="shared" si="3"/>
        <v>8</v>
      </c>
      <c r="Q30" s="197">
        <f t="shared" si="4"/>
        <v>0.40</v>
      </c>
      <c r="R30" s="104">
        <f t="shared" si="5"/>
        <v>0.65</v>
      </c>
      <c r="S30" s="104">
        <f t="shared" si="6"/>
        <v>0.85</v>
      </c>
      <c r="T30" s="104">
        <f t="shared" si="7"/>
        <v>0.80</v>
      </c>
      <c r="U30" s="104">
        <f t="shared" si="8"/>
        <v>1.0499999999999998</v>
      </c>
      <c r="V30" s="104">
        <f t="shared" si="9"/>
        <v>0.65</v>
      </c>
      <c r="W30" s="26">
        <f t="shared" si="10"/>
        <v>32</v>
      </c>
      <c r="X30" s="194">
        <f t="shared" si="11"/>
        <v>6.40</v>
      </c>
      <c r="Y30" s="114">
        <v>15</v>
      </c>
      <c r="Z30" s="108">
        <f t="shared" si="12"/>
        <v>12</v>
      </c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09"/>
    </row>
    <row r="31" spans="1:44" s="107" customFormat="1" ht="20.25">
      <c r="A31" s="191">
        <v>25</v>
      </c>
      <c r="B31" s="125">
        <v>439470</v>
      </c>
      <c r="C31" s="126" t="s">
        <v>277</v>
      </c>
      <c r="D31" s="238">
        <v>6</v>
      </c>
      <c r="E31" s="238">
        <v>7</v>
      </c>
      <c r="F31" s="239">
        <v>6</v>
      </c>
      <c r="G31" s="196">
        <v>5</v>
      </c>
      <c r="H31" s="196">
        <v>6</v>
      </c>
      <c r="I31" s="196">
        <f t="shared" si="1"/>
        <v>30</v>
      </c>
      <c r="J31" s="196">
        <f t="shared" si="2"/>
        <v>4.50</v>
      </c>
      <c r="K31" s="197">
        <v>2</v>
      </c>
      <c r="L31" s="197">
        <v>3</v>
      </c>
      <c r="M31" s="197">
        <v>2</v>
      </c>
      <c r="N31" s="197">
        <v>1</v>
      </c>
      <c r="O31" s="197">
        <v>2</v>
      </c>
      <c r="P31" s="197">
        <f t="shared" si="3"/>
        <v>10</v>
      </c>
      <c r="Q31" s="197">
        <f t="shared" si="4"/>
        <v>0.50</v>
      </c>
      <c r="R31" s="104">
        <f t="shared" si="5"/>
        <v>0.99999999999999989</v>
      </c>
      <c r="S31" s="104">
        <f t="shared" si="6"/>
        <v>1.2000000000000002</v>
      </c>
      <c r="T31" s="104">
        <f t="shared" si="7"/>
        <v>0.99999999999999989</v>
      </c>
      <c r="U31" s="104">
        <f t="shared" si="8"/>
        <v>0.80</v>
      </c>
      <c r="V31" s="104">
        <f t="shared" si="9"/>
        <v>0.99999999999999989</v>
      </c>
      <c r="W31" s="26">
        <f t="shared" si="10"/>
        <v>40</v>
      </c>
      <c r="X31" s="194">
        <f t="shared" si="11"/>
        <v>8</v>
      </c>
      <c r="Y31" s="114">
        <v>18</v>
      </c>
      <c r="Z31" s="108">
        <f t="shared" si="12"/>
        <v>14.40</v>
      </c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09"/>
    </row>
    <row r="32" spans="1:44" s="107" customFormat="1" ht="20.25">
      <c r="A32" s="191">
        <v>26</v>
      </c>
      <c r="B32" s="125">
        <v>439472</v>
      </c>
      <c r="C32" s="126" t="s">
        <v>151</v>
      </c>
      <c r="D32" s="238">
        <v>8</v>
      </c>
      <c r="E32" s="238">
        <v>9</v>
      </c>
      <c r="F32" s="239">
        <v>8</v>
      </c>
      <c r="G32" s="196">
        <v>9</v>
      </c>
      <c r="H32" s="196">
        <v>8</v>
      </c>
      <c r="I32" s="196">
        <f>SUM(D32:H32)</f>
        <v>42</v>
      </c>
      <c r="J32" s="196">
        <f t="shared" si="2"/>
        <v>6.30</v>
      </c>
      <c r="K32" s="197">
        <v>2</v>
      </c>
      <c r="L32" s="197">
        <v>3</v>
      </c>
      <c r="M32" s="197">
        <v>4</v>
      </c>
      <c r="N32" s="197">
        <v>4</v>
      </c>
      <c r="O32" s="197">
        <v>3</v>
      </c>
      <c r="P32" s="197">
        <f t="shared" si="3"/>
        <v>16</v>
      </c>
      <c r="Q32" s="197">
        <f t="shared" si="4"/>
        <v>0.80</v>
      </c>
      <c r="R32" s="104">
        <f t="shared" si="5"/>
        <v>1.30</v>
      </c>
      <c r="S32" s="104">
        <f t="shared" si="6"/>
        <v>1.50</v>
      </c>
      <c r="T32" s="104">
        <f t="shared" si="7"/>
        <v>1.40</v>
      </c>
      <c r="U32" s="104">
        <f t="shared" si="8"/>
        <v>1.5499999999999998</v>
      </c>
      <c r="V32" s="104">
        <f t="shared" si="9"/>
        <v>1.35</v>
      </c>
      <c r="W32" s="26">
        <f t="shared" si="10"/>
        <v>58</v>
      </c>
      <c r="X32" s="194">
        <f t="shared" si="11"/>
        <v>11.60</v>
      </c>
      <c r="Y32" s="114">
        <v>32</v>
      </c>
      <c r="Z32" s="108">
        <f t="shared" si="12"/>
        <v>25.60</v>
      </c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09"/>
    </row>
    <row r="33" spans="1:44" s="107" customFormat="1" ht="20.25">
      <c r="A33" s="191">
        <v>27</v>
      </c>
      <c r="B33" s="125">
        <v>439473</v>
      </c>
      <c r="C33" s="126" t="s">
        <v>278</v>
      </c>
      <c r="D33" s="238">
        <v>8</v>
      </c>
      <c r="E33" s="238">
        <v>9</v>
      </c>
      <c r="F33" s="239">
        <v>8</v>
      </c>
      <c r="G33" s="196">
        <v>9</v>
      </c>
      <c r="H33" s="196">
        <v>9</v>
      </c>
      <c r="I33" s="196">
        <f t="shared" si="1"/>
        <v>43</v>
      </c>
      <c r="J33" s="196">
        <f t="shared" si="2"/>
        <v>6.45</v>
      </c>
      <c r="K33" s="197">
        <v>2</v>
      </c>
      <c r="L33" s="197">
        <v>3</v>
      </c>
      <c r="M33" s="197">
        <v>1</v>
      </c>
      <c r="N33" s="197">
        <v>2</v>
      </c>
      <c r="O33" s="197">
        <v>4</v>
      </c>
      <c r="P33" s="197">
        <f t="shared" si="3"/>
        <v>12</v>
      </c>
      <c r="Q33" s="197">
        <f t="shared" si="4"/>
        <v>0.60000000000000009</v>
      </c>
      <c r="R33" s="104">
        <f t="shared" si="5"/>
        <v>1.30</v>
      </c>
      <c r="S33" s="104">
        <f t="shared" si="6"/>
        <v>1.50</v>
      </c>
      <c r="T33" s="104">
        <f t="shared" si="7"/>
        <v>1.25</v>
      </c>
      <c r="U33" s="104">
        <f t="shared" si="8"/>
        <v>1.45</v>
      </c>
      <c r="V33" s="104">
        <f t="shared" si="9"/>
        <v>1.5499999999999998</v>
      </c>
      <c r="W33" s="26">
        <f t="shared" si="10"/>
        <v>55</v>
      </c>
      <c r="X33" s="194">
        <f t="shared" si="11"/>
        <v>11</v>
      </c>
      <c r="Y33" s="114">
        <v>35</v>
      </c>
      <c r="Z33" s="108">
        <f t="shared" si="12"/>
        <v>28</v>
      </c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09"/>
    </row>
    <row r="34" spans="1:44" s="107" customFormat="1" ht="20.25">
      <c r="A34" s="191">
        <v>28</v>
      </c>
      <c r="B34" s="125">
        <v>439474</v>
      </c>
      <c r="C34" s="126" t="s">
        <v>152</v>
      </c>
      <c r="D34" s="238">
        <v>8</v>
      </c>
      <c r="E34" s="238">
        <v>7</v>
      </c>
      <c r="F34" s="239">
        <v>6</v>
      </c>
      <c r="G34" s="196">
        <v>8</v>
      </c>
      <c r="H34" s="196">
        <v>6</v>
      </c>
      <c r="I34" s="196">
        <f t="shared" si="1"/>
        <v>35</v>
      </c>
      <c r="J34" s="196">
        <f t="shared" si="2"/>
        <v>5.25</v>
      </c>
      <c r="K34" s="197">
        <v>2</v>
      </c>
      <c r="L34" s="197">
        <v>2.50</v>
      </c>
      <c r="M34" s="197">
        <v>3</v>
      </c>
      <c r="N34" s="197">
        <v>2</v>
      </c>
      <c r="O34" s="197">
        <v>1</v>
      </c>
      <c r="P34" s="197">
        <f t="shared" si="3"/>
        <v>10.50</v>
      </c>
      <c r="Q34" s="197">
        <f t="shared" si="4"/>
        <v>0.525</v>
      </c>
      <c r="R34" s="104">
        <f t="shared" si="5"/>
        <v>1.30</v>
      </c>
      <c r="S34" s="104">
        <f t="shared" si="6"/>
        <v>1.175</v>
      </c>
      <c r="T34" s="104">
        <f t="shared" si="7"/>
        <v>1.0499999999999998</v>
      </c>
      <c r="U34" s="104">
        <f t="shared" si="8"/>
        <v>1.30</v>
      </c>
      <c r="V34" s="104">
        <f t="shared" si="9"/>
        <v>0.95</v>
      </c>
      <c r="W34" s="26">
        <f t="shared" si="10"/>
        <v>45.50</v>
      </c>
      <c r="X34" s="194">
        <f t="shared" si="11"/>
        <v>9.10</v>
      </c>
      <c r="Y34" s="114">
        <v>30</v>
      </c>
      <c r="Z34" s="108">
        <f t="shared" si="12"/>
        <v>24</v>
      </c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09"/>
    </row>
    <row r="35" spans="1:44" s="107" customFormat="1" ht="20.25">
      <c r="A35" s="191">
        <v>29</v>
      </c>
      <c r="B35" s="125">
        <v>439475</v>
      </c>
      <c r="C35" s="126" t="s">
        <v>279</v>
      </c>
      <c r="D35" s="238">
        <v>6</v>
      </c>
      <c r="E35" s="238">
        <v>8</v>
      </c>
      <c r="F35" s="239">
        <v>9</v>
      </c>
      <c r="G35" s="196">
        <v>8</v>
      </c>
      <c r="H35" s="196">
        <v>9</v>
      </c>
      <c r="I35" s="196">
        <f t="shared" si="1"/>
        <v>40</v>
      </c>
      <c r="J35" s="196">
        <f t="shared" si="2"/>
        <v>6</v>
      </c>
      <c r="K35" s="197">
        <v>2</v>
      </c>
      <c r="L35" s="197">
        <v>2.50</v>
      </c>
      <c r="M35" s="197">
        <v>3</v>
      </c>
      <c r="N35" s="197">
        <v>1</v>
      </c>
      <c r="O35" s="197">
        <v>2</v>
      </c>
      <c r="P35" s="197">
        <f t="shared" si="3"/>
        <v>10.50</v>
      </c>
      <c r="Q35" s="197">
        <f t="shared" si="4"/>
        <v>0.525</v>
      </c>
      <c r="R35" s="104">
        <f t="shared" si="5"/>
        <v>0.99999999999999989</v>
      </c>
      <c r="S35" s="104">
        <f t="shared" si="6"/>
        <v>1.325</v>
      </c>
      <c r="T35" s="104">
        <f t="shared" si="7"/>
        <v>1.50</v>
      </c>
      <c r="U35" s="104">
        <f t="shared" si="8"/>
        <v>1.25</v>
      </c>
      <c r="V35" s="104">
        <f t="shared" si="9"/>
        <v>1.45</v>
      </c>
      <c r="W35" s="26">
        <f t="shared" si="10"/>
        <v>50.50</v>
      </c>
      <c r="X35" s="194">
        <f t="shared" si="11"/>
        <v>10.100000000000001</v>
      </c>
      <c r="Y35" s="114">
        <v>32</v>
      </c>
      <c r="Z35" s="108">
        <f t="shared" si="12"/>
        <v>25.60</v>
      </c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09"/>
    </row>
    <row r="36" spans="1:44" s="107" customFormat="1" ht="20.25">
      <c r="A36" s="191">
        <v>30</v>
      </c>
      <c r="B36" s="125">
        <v>439476</v>
      </c>
      <c r="C36" s="126" t="s">
        <v>280</v>
      </c>
      <c r="D36" s="238">
        <v>12</v>
      </c>
      <c r="E36" s="238">
        <v>10</v>
      </c>
      <c r="F36" s="239">
        <v>8</v>
      </c>
      <c r="G36" s="196">
        <v>9</v>
      </c>
      <c r="H36" s="196">
        <v>7</v>
      </c>
      <c r="I36" s="196">
        <f t="shared" si="1"/>
        <v>46</v>
      </c>
      <c r="J36" s="196">
        <f t="shared" si="2"/>
        <v>6.90</v>
      </c>
      <c r="K36" s="197">
        <v>3</v>
      </c>
      <c r="L36" s="197">
        <v>2</v>
      </c>
      <c r="M36" s="197">
        <v>3</v>
      </c>
      <c r="N36" s="197">
        <v>2.50</v>
      </c>
      <c r="O36" s="197">
        <v>3</v>
      </c>
      <c r="P36" s="197">
        <f t="shared" si="3"/>
        <v>13.50</v>
      </c>
      <c r="Q36" s="197">
        <f t="shared" si="4"/>
        <v>0.675</v>
      </c>
      <c r="R36" s="104">
        <f t="shared" si="5"/>
        <v>1.9499999999999997</v>
      </c>
      <c r="S36" s="104">
        <f t="shared" si="6"/>
        <v>1.60</v>
      </c>
      <c r="T36" s="104">
        <f t="shared" si="7"/>
        <v>1.35</v>
      </c>
      <c r="U36" s="104">
        <f t="shared" si="8"/>
        <v>1.475</v>
      </c>
      <c r="V36" s="104">
        <f t="shared" si="9"/>
        <v>1.2000000000000002</v>
      </c>
      <c r="W36" s="26">
        <f t="shared" si="10"/>
        <v>59.50</v>
      </c>
      <c r="X36" s="194">
        <f t="shared" si="11"/>
        <v>11.90</v>
      </c>
      <c r="Y36" s="114">
        <v>40</v>
      </c>
      <c r="Z36" s="108">
        <f t="shared" si="12"/>
        <v>32</v>
      </c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09"/>
    </row>
    <row r="37" spans="1:44" s="107" customFormat="1" ht="20.25">
      <c r="A37" s="191">
        <v>31</v>
      </c>
      <c r="B37" s="125">
        <v>439477</v>
      </c>
      <c r="C37" s="126" t="s">
        <v>281</v>
      </c>
      <c r="D37" s="238"/>
      <c r="E37" s="238"/>
      <c r="F37" s="239"/>
      <c r="G37" s="196"/>
      <c r="H37" s="196"/>
      <c r="I37" s="196"/>
      <c r="J37" s="196"/>
      <c r="K37" s="197"/>
      <c r="L37" s="197"/>
      <c r="M37" s="197"/>
      <c r="N37" s="197"/>
      <c r="O37" s="197"/>
      <c r="P37" s="197"/>
      <c r="Q37" s="197"/>
      <c r="R37" s="104">
        <f t="shared" si="5"/>
        <v>0</v>
      </c>
      <c r="S37" s="104">
        <f t="shared" si="6"/>
        <v>0</v>
      </c>
      <c r="T37" s="104">
        <f t="shared" si="7"/>
        <v>0</v>
      </c>
      <c r="U37" s="104">
        <f t="shared" si="8"/>
        <v>0</v>
      </c>
      <c r="V37" s="104">
        <f t="shared" si="9"/>
        <v>0</v>
      </c>
      <c r="W37" s="26">
        <f t="shared" si="10"/>
        <v>0</v>
      </c>
      <c r="X37" s="194">
        <f t="shared" si="11"/>
        <v>0</v>
      </c>
      <c r="Y37" s="114" t="s">
        <v>147</v>
      </c>
      <c r="Z37" s="108" t="e">
        <f t="shared" si="12"/>
        <v>#VALUE!</v>
      </c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09"/>
    </row>
    <row r="38" spans="1:44" s="107" customFormat="1" ht="20.25">
      <c r="A38" s="191">
        <v>32</v>
      </c>
      <c r="B38" s="125">
        <v>439478</v>
      </c>
      <c r="C38" s="126" t="s">
        <v>153</v>
      </c>
      <c r="D38" s="238">
        <v>9</v>
      </c>
      <c r="E38" s="238">
        <v>8</v>
      </c>
      <c r="F38" s="239">
        <v>9</v>
      </c>
      <c r="G38" s="196">
        <v>8</v>
      </c>
      <c r="H38" s="196">
        <v>9</v>
      </c>
      <c r="I38" s="196">
        <f t="shared" si="1"/>
        <v>43</v>
      </c>
      <c r="J38" s="196">
        <f t="shared" si="2"/>
        <v>6.45</v>
      </c>
      <c r="K38" s="197">
        <v>2</v>
      </c>
      <c r="L38" s="197">
        <v>2.50</v>
      </c>
      <c r="M38" s="197">
        <v>3</v>
      </c>
      <c r="N38" s="197">
        <v>3.50</v>
      </c>
      <c r="O38" s="197">
        <v>2</v>
      </c>
      <c r="P38" s="197">
        <f t="shared" si="3"/>
        <v>13</v>
      </c>
      <c r="Q38" s="197">
        <f t="shared" si="4"/>
        <v>0.65</v>
      </c>
      <c r="R38" s="104">
        <f t="shared" si="5"/>
        <v>1.45</v>
      </c>
      <c r="S38" s="104">
        <f t="shared" si="6"/>
        <v>1.325</v>
      </c>
      <c r="T38" s="104">
        <f t="shared" si="7"/>
        <v>1.50</v>
      </c>
      <c r="U38" s="104">
        <f t="shared" si="8"/>
        <v>1.375</v>
      </c>
      <c r="V38" s="104">
        <f t="shared" si="9"/>
        <v>1.45</v>
      </c>
      <c r="W38" s="26">
        <f t="shared" si="10"/>
        <v>56</v>
      </c>
      <c r="X38" s="194">
        <f t="shared" si="11"/>
        <v>11.20</v>
      </c>
      <c r="Y38" s="114">
        <v>32</v>
      </c>
      <c r="Z38" s="108">
        <f t="shared" si="12"/>
        <v>25.60</v>
      </c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09"/>
    </row>
    <row r="39" spans="1:44" s="107" customFormat="1" ht="20.25">
      <c r="A39" s="191">
        <v>33</v>
      </c>
      <c r="B39" s="125">
        <v>439480</v>
      </c>
      <c r="C39" s="126" t="s">
        <v>282</v>
      </c>
      <c r="D39" s="238">
        <v>10</v>
      </c>
      <c r="E39" s="238">
        <v>11</v>
      </c>
      <c r="F39" s="239">
        <v>10.50</v>
      </c>
      <c r="G39" s="196">
        <v>11</v>
      </c>
      <c r="H39" s="196">
        <v>12</v>
      </c>
      <c r="I39" s="196">
        <f t="shared" si="1"/>
        <v>54.50</v>
      </c>
      <c r="J39" s="196">
        <f t="shared" si="2"/>
        <v>8.1749999999999989</v>
      </c>
      <c r="K39" s="197">
        <v>2</v>
      </c>
      <c r="L39" s="197">
        <v>2.50</v>
      </c>
      <c r="M39" s="197">
        <v>3</v>
      </c>
      <c r="N39" s="197">
        <v>2</v>
      </c>
      <c r="O39" s="197">
        <v>2</v>
      </c>
      <c r="P39" s="197">
        <f t="shared" si="3"/>
        <v>11.50</v>
      </c>
      <c r="Q39" s="197">
        <f t="shared" si="4"/>
        <v>0.57500000000000007</v>
      </c>
      <c r="R39" s="104">
        <f t="shared" si="5"/>
        <v>1.60</v>
      </c>
      <c r="S39" s="104">
        <f t="shared" si="6"/>
        <v>1.775</v>
      </c>
      <c r="T39" s="104">
        <f t="shared" si="7"/>
        <v>1.725</v>
      </c>
      <c r="U39" s="104">
        <f t="shared" si="8"/>
        <v>1.75</v>
      </c>
      <c r="V39" s="104">
        <f t="shared" si="9"/>
        <v>1.90</v>
      </c>
      <c r="W39" s="26">
        <f t="shared" si="10"/>
        <v>66</v>
      </c>
      <c r="X39" s="194">
        <f t="shared" si="11"/>
        <v>13.20</v>
      </c>
      <c r="Y39" s="114">
        <v>32</v>
      </c>
      <c r="Z39" s="108">
        <f t="shared" si="12"/>
        <v>25.60</v>
      </c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09"/>
    </row>
    <row r="40" spans="1:44" s="107" customFormat="1" ht="20.25">
      <c r="A40" s="191">
        <v>34</v>
      </c>
      <c r="B40" s="125">
        <v>439481</v>
      </c>
      <c r="C40" s="126" t="s">
        <v>282</v>
      </c>
      <c r="D40" s="238">
        <v>8</v>
      </c>
      <c r="E40" s="238">
        <v>9</v>
      </c>
      <c r="F40" s="239">
        <v>8</v>
      </c>
      <c r="G40" s="196">
        <v>9</v>
      </c>
      <c r="H40" s="196">
        <v>8</v>
      </c>
      <c r="I40" s="196">
        <f t="shared" si="1"/>
        <v>42</v>
      </c>
      <c r="J40" s="196">
        <f t="shared" si="2"/>
        <v>6.30</v>
      </c>
      <c r="K40" s="197">
        <v>2</v>
      </c>
      <c r="L40" s="197">
        <v>2</v>
      </c>
      <c r="M40" s="197">
        <v>3</v>
      </c>
      <c r="N40" s="197">
        <v>1</v>
      </c>
      <c r="O40" s="197">
        <v>2</v>
      </c>
      <c r="P40" s="197">
        <f t="shared" si="3"/>
        <v>10</v>
      </c>
      <c r="Q40" s="197">
        <f t="shared" si="4"/>
        <v>0.50</v>
      </c>
      <c r="R40" s="104">
        <f t="shared" si="5"/>
        <v>1.30</v>
      </c>
      <c r="S40" s="104">
        <f t="shared" si="6"/>
        <v>1.45</v>
      </c>
      <c r="T40" s="104">
        <f t="shared" si="7"/>
        <v>1.35</v>
      </c>
      <c r="U40" s="104">
        <f t="shared" si="8"/>
        <v>1.40</v>
      </c>
      <c r="V40" s="104">
        <f t="shared" si="9"/>
        <v>1.30</v>
      </c>
      <c r="W40" s="26">
        <f t="shared" si="10"/>
        <v>52</v>
      </c>
      <c r="X40" s="194">
        <f t="shared" si="11"/>
        <v>10.40</v>
      </c>
      <c r="Y40" s="114">
        <v>36</v>
      </c>
      <c r="Z40" s="108">
        <f t="shared" si="12"/>
        <v>28.80</v>
      </c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09"/>
    </row>
    <row r="41" spans="1:44" s="107" customFormat="1" ht="20.25">
      <c r="A41" s="191">
        <v>35</v>
      </c>
      <c r="B41" s="125">
        <v>439482</v>
      </c>
      <c r="C41" s="126" t="s">
        <v>283</v>
      </c>
      <c r="D41" s="238">
        <v>6</v>
      </c>
      <c r="E41" s="238">
        <v>8</v>
      </c>
      <c r="F41" s="239">
        <v>7</v>
      </c>
      <c r="G41" s="196">
        <v>6</v>
      </c>
      <c r="H41" s="196">
        <v>8</v>
      </c>
      <c r="I41" s="196">
        <f t="shared" si="1"/>
        <v>35</v>
      </c>
      <c r="J41" s="196">
        <f t="shared" si="2"/>
        <v>5.25</v>
      </c>
      <c r="K41" s="197">
        <v>1</v>
      </c>
      <c r="L41" s="197">
        <v>3</v>
      </c>
      <c r="M41" s="197">
        <v>2</v>
      </c>
      <c r="N41" s="197">
        <v>1</v>
      </c>
      <c r="O41" s="197">
        <v>3</v>
      </c>
      <c r="P41" s="197">
        <f t="shared" si="3"/>
        <v>10</v>
      </c>
      <c r="Q41" s="197">
        <f t="shared" si="4"/>
        <v>0.50</v>
      </c>
      <c r="R41" s="104">
        <f t="shared" si="5"/>
        <v>0.95</v>
      </c>
      <c r="S41" s="104">
        <f t="shared" si="6"/>
        <v>1.35</v>
      </c>
      <c r="T41" s="104">
        <f t="shared" si="7"/>
        <v>1.1500000000000001</v>
      </c>
      <c r="U41" s="104">
        <f t="shared" si="8"/>
        <v>0.95</v>
      </c>
      <c r="V41" s="104">
        <f t="shared" si="9"/>
        <v>1.35</v>
      </c>
      <c r="W41" s="26">
        <f t="shared" si="10"/>
        <v>45</v>
      </c>
      <c r="X41" s="194">
        <f t="shared" si="11"/>
        <v>9</v>
      </c>
      <c r="Y41" s="114">
        <v>18</v>
      </c>
      <c r="Z41" s="108">
        <f t="shared" si="12"/>
        <v>14.40</v>
      </c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09"/>
    </row>
    <row r="42" spans="1:44" s="107" customFormat="1" ht="20.25">
      <c r="A42" s="191">
        <v>36</v>
      </c>
      <c r="B42" s="125">
        <v>439483</v>
      </c>
      <c r="C42" s="126" t="s">
        <v>284</v>
      </c>
      <c r="D42" s="238">
        <v>10</v>
      </c>
      <c r="E42" s="238">
        <v>12</v>
      </c>
      <c r="F42" s="239">
        <v>13</v>
      </c>
      <c r="G42" s="196">
        <v>14</v>
      </c>
      <c r="H42" s="196">
        <v>12</v>
      </c>
      <c r="I42" s="196">
        <f t="shared" si="1"/>
        <v>61</v>
      </c>
      <c r="J42" s="196">
        <f t="shared" si="2"/>
        <v>9.15</v>
      </c>
      <c r="K42" s="197">
        <v>2</v>
      </c>
      <c r="L42" s="197">
        <v>2.50</v>
      </c>
      <c r="M42" s="197">
        <v>2</v>
      </c>
      <c r="N42" s="197">
        <v>3</v>
      </c>
      <c r="O42" s="197">
        <v>2</v>
      </c>
      <c r="P42" s="197">
        <f t="shared" si="3"/>
        <v>11.50</v>
      </c>
      <c r="Q42" s="197">
        <f t="shared" si="4"/>
        <v>0.57500000000000007</v>
      </c>
      <c r="R42" s="104">
        <f t="shared" si="5"/>
        <v>1.60</v>
      </c>
      <c r="S42" s="104">
        <f t="shared" si="6"/>
        <v>1.9249999999999998</v>
      </c>
      <c r="T42" s="104">
        <f t="shared" si="7"/>
        <v>2.0499999999999998</v>
      </c>
      <c r="U42" s="104">
        <f t="shared" si="8"/>
        <v>2.25</v>
      </c>
      <c r="V42" s="104">
        <f t="shared" si="9"/>
        <v>1.90</v>
      </c>
      <c r="W42" s="26">
        <f t="shared" si="10"/>
        <v>72.50</v>
      </c>
      <c r="X42" s="194">
        <f t="shared" si="11"/>
        <v>14.50</v>
      </c>
      <c r="Y42" s="114">
        <v>46</v>
      </c>
      <c r="Z42" s="108">
        <f t="shared" si="12"/>
        <v>36.800000000000004</v>
      </c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09"/>
    </row>
    <row r="43" spans="1:44" s="107" customFormat="1" ht="20.25">
      <c r="A43" s="191">
        <v>37</v>
      </c>
      <c r="B43" s="125">
        <v>439484</v>
      </c>
      <c r="C43" s="126" t="s">
        <v>285</v>
      </c>
      <c r="D43" s="238">
        <v>15</v>
      </c>
      <c r="E43" s="238">
        <v>16</v>
      </c>
      <c r="F43" s="239">
        <v>14</v>
      </c>
      <c r="G43" s="196">
        <v>13</v>
      </c>
      <c r="H43" s="196">
        <v>12.50</v>
      </c>
      <c r="I43" s="196">
        <f t="shared" si="1"/>
        <v>70.50</v>
      </c>
      <c r="J43" s="196">
        <f t="shared" si="2"/>
        <v>10.575</v>
      </c>
      <c r="K43" s="197">
        <v>5</v>
      </c>
      <c r="L43" s="197">
        <v>5</v>
      </c>
      <c r="M43" s="197">
        <v>5.50</v>
      </c>
      <c r="N43" s="197">
        <v>3.50</v>
      </c>
      <c r="O43" s="197">
        <v>4</v>
      </c>
      <c r="P43" s="197">
        <f t="shared" si="3"/>
        <v>23</v>
      </c>
      <c r="Q43" s="197">
        <f t="shared" si="4"/>
        <v>1.1500000000000001</v>
      </c>
      <c r="R43" s="104">
        <f t="shared" si="5"/>
        <v>2.50</v>
      </c>
      <c r="S43" s="104">
        <f t="shared" si="6"/>
        <v>2.65</v>
      </c>
      <c r="T43" s="104">
        <f t="shared" si="7"/>
        <v>2.375</v>
      </c>
      <c r="U43" s="104">
        <f t="shared" si="8"/>
        <v>2.125</v>
      </c>
      <c r="V43" s="104">
        <f t="shared" si="9"/>
        <v>2.0750000000000002</v>
      </c>
      <c r="W43" s="26">
        <f t="shared" si="10"/>
        <v>93.50</v>
      </c>
      <c r="X43" s="194">
        <f t="shared" si="11"/>
        <v>18.70</v>
      </c>
      <c r="Y43" s="114">
        <v>48</v>
      </c>
      <c r="Z43" s="108">
        <f t="shared" si="12"/>
        <v>38.400000000000006</v>
      </c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09"/>
    </row>
    <row r="44" spans="1:44" s="107" customFormat="1" ht="20.25">
      <c r="A44" s="191">
        <v>38</v>
      </c>
      <c r="B44" s="125">
        <v>439485</v>
      </c>
      <c r="C44" s="126" t="s">
        <v>286</v>
      </c>
      <c r="D44" s="238">
        <v>6</v>
      </c>
      <c r="E44" s="238">
        <v>8</v>
      </c>
      <c r="F44" s="239">
        <v>7</v>
      </c>
      <c r="G44" s="196">
        <v>6</v>
      </c>
      <c r="H44" s="196">
        <v>8</v>
      </c>
      <c r="I44" s="196">
        <f t="shared" si="1"/>
        <v>35</v>
      </c>
      <c r="J44" s="196">
        <f t="shared" si="2"/>
        <v>5.25</v>
      </c>
      <c r="K44" s="197">
        <v>2</v>
      </c>
      <c r="L44" s="197">
        <v>3</v>
      </c>
      <c r="M44" s="197">
        <v>2</v>
      </c>
      <c r="N44" s="197">
        <v>3</v>
      </c>
      <c r="O44" s="197">
        <v>2</v>
      </c>
      <c r="P44" s="197">
        <f t="shared" si="3"/>
        <v>12</v>
      </c>
      <c r="Q44" s="197">
        <f t="shared" si="4"/>
        <v>0.60000000000000009</v>
      </c>
      <c r="R44" s="104">
        <f t="shared" si="5"/>
        <v>0.99999999999999989</v>
      </c>
      <c r="S44" s="104">
        <f t="shared" si="6"/>
        <v>1.35</v>
      </c>
      <c r="T44" s="104">
        <f t="shared" si="7"/>
        <v>1.1500000000000001</v>
      </c>
      <c r="U44" s="104">
        <f t="shared" si="8"/>
        <v>1.0499999999999998</v>
      </c>
      <c r="V44" s="104">
        <f t="shared" si="9"/>
        <v>1.30</v>
      </c>
      <c r="W44" s="26">
        <f t="shared" si="10"/>
        <v>47</v>
      </c>
      <c r="X44" s="194">
        <f t="shared" si="11"/>
        <v>9.40</v>
      </c>
      <c r="Y44" s="114">
        <v>15</v>
      </c>
      <c r="Z44" s="108">
        <f t="shared" si="12"/>
        <v>12</v>
      </c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09"/>
    </row>
    <row r="45" spans="1:44" s="107" customFormat="1" ht="20.25">
      <c r="A45" s="191">
        <v>39</v>
      </c>
      <c r="B45" s="125">
        <v>439486</v>
      </c>
      <c r="C45" s="126" t="s">
        <v>287</v>
      </c>
      <c r="D45" s="238">
        <v>6</v>
      </c>
      <c r="E45" s="238">
        <v>8</v>
      </c>
      <c r="F45" s="239">
        <v>6</v>
      </c>
      <c r="G45" s="196">
        <v>8</v>
      </c>
      <c r="H45" s="196">
        <v>6</v>
      </c>
      <c r="I45" s="196">
        <f t="shared" si="1"/>
        <v>34</v>
      </c>
      <c r="J45" s="196">
        <f t="shared" si="2"/>
        <v>5.0999999999999996</v>
      </c>
      <c r="K45" s="197">
        <v>2</v>
      </c>
      <c r="L45" s="197">
        <v>2.50</v>
      </c>
      <c r="M45" s="197">
        <v>3.50</v>
      </c>
      <c r="N45" s="197">
        <v>2</v>
      </c>
      <c r="O45" s="197">
        <v>2.50</v>
      </c>
      <c r="P45" s="197">
        <f t="shared" si="3"/>
        <v>12.50</v>
      </c>
      <c r="Q45" s="197">
        <f t="shared" si="4"/>
        <v>0.625</v>
      </c>
      <c r="R45" s="104">
        <f t="shared" si="5"/>
        <v>0.99999999999999989</v>
      </c>
      <c r="S45" s="104">
        <f t="shared" si="6"/>
        <v>1.325</v>
      </c>
      <c r="T45" s="104">
        <f t="shared" si="7"/>
        <v>1.075</v>
      </c>
      <c r="U45" s="104">
        <f t="shared" si="8"/>
        <v>1.30</v>
      </c>
      <c r="V45" s="104">
        <f t="shared" si="9"/>
        <v>1.0249999999999999</v>
      </c>
      <c r="W45" s="26">
        <f t="shared" si="10"/>
        <v>46.50</v>
      </c>
      <c r="X45" s="194">
        <f t="shared" si="11"/>
        <v>9.3000000000000007</v>
      </c>
      <c r="Y45" s="114">
        <v>27</v>
      </c>
      <c r="Z45" s="108">
        <f t="shared" si="12"/>
        <v>21.60</v>
      </c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09"/>
    </row>
    <row r="46" spans="1:44" s="107" customFormat="1" ht="20.25">
      <c r="A46" s="191">
        <v>40</v>
      </c>
      <c r="B46" s="125">
        <v>439487</v>
      </c>
      <c r="C46" s="126" t="s">
        <v>288</v>
      </c>
      <c r="D46" s="238">
        <v>4</v>
      </c>
      <c r="E46" s="238">
        <v>3</v>
      </c>
      <c r="F46" s="239">
        <v>5</v>
      </c>
      <c r="G46" s="196">
        <v>4</v>
      </c>
      <c r="H46" s="196">
        <v>3</v>
      </c>
      <c r="I46" s="196">
        <f t="shared" si="1"/>
        <v>19</v>
      </c>
      <c r="J46" s="196">
        <f t="shared" si="2"/>
        <v>2.85</v>
      </c>
      <c r="K46" s="197">
        <v>1</v>
      </c>
      <c r="L46" s="197">
        <v>3</v>
      </c>
      <c r="M46" s="197">
        <v>2</v>
      </c>
      <c r="N46" s="197">
        <v>1</v>
      </c>
      <c r="O46" s="197">
        <v>1.50</v>
      </c>
      <c r="P46" s="197">
        <f t="shared" si="3"/>
        <v>8.50</v>
      </c>
      <c r="Q46" s="197">
        <f t="shared" si="4"/>
        <v>0.42500000000000004</v>
      </c>
      <c r="R46" s="104">
        <f t="shared" si="5"/>
        <v>0.65</v>
      </c>
      <c r="S46" s="104">
        <f t="shared" si="6"/>
        <v>0.60</v>
      </c>
      <c r="T46" s="104">
        <f t="shared" si="7"/>
        <v>0.85</v>
      </c>
      <c r="U46" s="104">
        <f t="shared" si="8"/>
        <v>0.65</v>
      </c>
      <c r="V46" s="104">
        <f t="shared" si="9"/>
        <v>0.52499999999999991</v>
      </c>
      <c r="W46" s="26">
        <f t="shared" si="10"/>
        <v>27.50</v>
      </c>
      <c r="X46" s="194">
        <f t="shared" si="11"/>
        <v>5.50</v>
      </c>
      <c r="Y46" s="114">
        <v>11</v>
      </c>
      <c r="Z46" s="108">
        <f t="shared" si="12"/>
        <v>8.8000000000000007</v>
      </c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09"/>
    </row>
    <row r="47" spans="1:44" s="107" customFormat="1" ht="20.25">
      <c r="A47" s="191">
        <v>41</v>
      </c>
      <c r="B47" s="125">
        <v>439489</v>
      </c>
      <c r="C47" s="126" t="s">
        <v>155</v>
      </c>
      <c r="D47" s="238">
        <v>9</v>
      </c>
      <c r="E47" s="238">
        <v>8</v>
      </c>
      <c r="F47" s="239">
        <v>9</v>
      </c>
      <c r="G47" s="196">
        <v>8</v>
      </c>
      <c r="H47" s="196">
        <v>9</v>
      </c>
      <c r="I47" s="196">
        <f t="shared" si="1"/>
        <v>43</v>
      </c>
      <c r="J47" s="196">
        <f t="shared" si="2"/>
        <v>6.45</v>
      </c>
      <c r="K47" s="197">
        <v>2</v>
      </c>
      <c r="L47" s="197">
        <v>2.50</v>
      </c>
      <c r="M47" s="197">
        <v>2</v>
      </c>
      <c r="N47" s="197">
        <v>3</v>
      </c>
      <c r="O47" s="197">
        <v>2</v>
      </c>
      <c r="P47" s="197">
        <f t="shared" si="3"/>
        <v>11.50</v>
      </c>
      <c r="Q47" s="197">
        <f t="shared" si="4"/>
        <v>0.57500000000000007</v>
      </c>
      <c r="R47" s="104">
        <f t="shared" si="5"/>
        <v>1.45</v>
      </c>
      <c r="S47" s="104">
        <f t="shared" si="6"/>
        <v>1.325</v>
      </c>
      <c r="T47" s="104">
        <f t="shared" si="7"/>
        <v>1.45</v>
      </c>
      <c r="U47" s="104">
        <f t="shared" si="8"/>
        <v>1.35</v>
      </c>
      <c r="V47" s="104">
        <f t="shared" si="9"/>
        <v>1.45</v>
      </c>
      <c r="W47" s="26">
        <f t="shared" si="10"/>
        <v>54.50</v>
      </c>
      <c r="X47" s="194">
        <f t="shared" si="11"/>
        <v>10.90</v>
      </c>
      <c r="Y47" s="114">
        <v>29</v>
      </c>
      <c r="Z47" s="108">
        <f t="shared" si="12"/>
        <v>23.200000000000003</v>
      </c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09"/>
    </row>
    <row r="48" spans="1:44" s="107" customFormat="1" ht="20.25">
      <c r="A48" s="191">
        <v>42</v>
      </c>
      <c r="B48" s="125">
        <v>439490</v>
      </c>
      <c r="C48" s="126" t="s">
        <v>156</v>
      </c>
      <c r="D48" s="238">
        <v>12</v>
      </c>
      <c r="E48" s="238">
        <v>14</v>
      </c>
      <c r="F48" s="239">
        <v>13</v>
      </c>
      <c r="G48" s="196">
        <v>12</v>
      </c>
      <c r="H48" s="196">
        <v>9</v>
      </c>
      <c r="I48" s="196">
        <f t="shared" si="1"/>
        <v>60</v>
      </c>
      <c r="J48" s="196">
        <f t="shared" si="2"/>
        <v>9</v>
      </c>
      <c r="K48" s="197">
        <v>3</v>
      </c>
      <c r="L48" s="197">
        <v>4</v>
      </c>
      <c r="M48" s="197">
        <v>5</v>
      </c>
      <c r="N48" s="197">
        <v>3</v>
      </c>
      <c r="O48" s="197">
        <v>3</v>
      </c>
      <c r="P48" s="197">
        <f t="shared" si="3"/>
        <v>18</v>
      </c>
      <c r="Q48" s="197">
        <f t="shared" si="4"/>
        <v>0.90</v>
      </c>
      <c r="R48" s="104">
        <f t="shared" si="5"/>
        <v>1.9499999999999997</v>
      </c>
      <c r="S48" s="104">
        <f t="shared" si="6"/>
        <v>2.3000000000000003</v>
      </c>
      <c r="T48" s="104">
        <f t="shared" si="7"/>
        <v>2.2000000000000002</v>
      </c>
      <c r="U48" s="104">
        <f t="shared" si="8"/>
        <v>1.9499999999999997</v>
      </c>
      <c r="V48" s="104">
        <f t="shared" si="9"/>
        <v>1.50</v>
      </c>
      <c r="W48" s="26">
        <f t="shared" si="10"/>
        <v>78</v>
      </c>
      <c r="X48" s="194">
        <f t="shared" si="11"/>
        <v>15.60</v>
      </c>
      <c r="Y48" s="114">
        <v>51</v>
      </c>
      <c r="Z48" s="108">
        <f t="shared" si="12"/>
        <v>40.800000000000004</v>
      </c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09"/>
    </row>
    <row r="49" spans="1:44" s="107" customFormat="1" ht="20.25">
      <c r="A49" s="191">
        <v>43</v>
      </c>
      <c r="B49" s="125">
        <v>439491</v>
      </c>
      <c r="C49" s="126" t="s">
        <v>157</v>
      </c>
      <c r="D49" s="238">
        <v>4</v>
      </c>
      <c r="E49" s="238">
        <v>3</v>
      </c>
      <c r="F49" s="239">
        <v>5</v>
      </c>
      <c r="G49" s="196">
        <v>6</v>
      </c>
      <c r="H49" s="196">
        <v>4</v>
      </c>
      <c r="I49" s="196">
        <f t="shared" si="1"/>
        <v>22</v>
      </c>
      <c r="J49" s="196">
        <f t="shared" si="2"/>
        <v>3.30</v>
      </c>
      <c r="K49" s="197">
        <v>1</v>
      </c>
      <c r="L49" s="197">
        <v>4</v>
      </c>
      <c r="M49" s="197">
        <v>2</v>
      </c>
      <c r="N49" s="197">
        <v>1</v>
      </c>
      <c r="O49" s="197">
        <v>0</v>
      </c>
      <c r="P49" s="197">
        <f t="shared" si="3"/>
        <v>8</v>
      </c>
      <c r="Q49" s="197">
        <f t="shared" si="4"/>
        <v>0.40</v>
      </c>
      <c r="R49" s="104">
        <f t="shared" si="5"/>
        <v>0.65</v>
      </c>
      <c r="S49" s="104">
        <f t="shared" si="6"/>
        <v>0.64999999999999991</v>
      </c>
      <c r="T49" s="104">
        <f t="shared" si="7"/>
        <v>0.85</v>
      </c>
      <c r="U49" s="104">
        <f t="shared" si="8"/>
        <v>0.95</v>
      </c>
      <c r="V49" s="104">
        <f t="shared" si="9"/>
        <v>0.60</v>
      </c>
      <c r="W49" s="26">
        <f t="shared" si="10"/>
        <v>30</v>
      </c>
      <c r="X49" s="194">
        <f t="shared" si="11"/>
        <v>6</v>
      </c>
      <c r="Y49" s="114">
        <v>14</v>
      </c>
      <c r="Z49" s="108">
        <f t="shared" si="12"/>
        <v>11.20</v>
      </c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09"/>
    </row>
    <row r="50" spans="1:44" s="107" customFormat="1" ht="20.25">
      <c r="A50" s="191">
        <v>44</v>
      </c>
      <c r="B50" s="125">
        <v>439492</v>
      </c>
      <c r="C50" s="126" t="s">
        <v>289</v>
      </c>
      <c r="D50" s="238">
        <v>9</v>
      </c>
      <c r="E50" s="238">
        <v>12</v>
      </c>
      <c r="F50" s="239">
        <v>10</v>
      </c>
      <c r="G50" s="196">
        <v>11</v>
      </c>
      <c r="H50" s="196">
        <v>13</v>
      </c>
      <c r="I50" s="196">
        <f t="shared" si="1"/>
        <v>55</v>
      </c>
      <c r="J50" s="196">
        <f t="shared" si="2"/>
        <v>8.25</v>
      </c>
      <c r="K50" s="197">
        <v>2</v>
      </c>
      <c r="L50" s="197">
        <v>3</v>
      </c>
      <c r="M50" s="197">
        <v>2</v>
      </c>
      <c r="N50" s="197">
        <v>2</v>
      </c>
      <c r="O50" s="197">
        <v>2.50</v>
      </c>
      <c r="P50" s="197">
        <f t="shared" si="3"/>
        <v>11.50</v>
      </c>
      <c r="Q50" s="197">
        <f t="shared" si="4"/>
        <v>0.57500000000000007</v>
      </c>
      <c r="R50" s="104">
        <f t="shared" si="5"/>
        <v>1.45</v>
      </c>
      <c r="S50" s="104">
        <f t="shared" si="6"/>
        <v>1.9499999999999997</v>
      </c>
      <c r="T50" s="104">
        <f t="shared" si="7"/>
        <v>1.60</v>
      </c>
      <c r="U50" s="104">
        <f t="shared" si="8"/>
        <v>1.75</v>
      </c>
      <c r="V50" s="104">
        <f t="shared" si="9"/>
        <v>2.0750000000000002</v>
      </c>
      <c r="W50" s="26">
        <f t="shared" si="10"/>
        <v>66.50</v>
      </c>
      <c r="X50" s="194">
        <f t="shared" si="11"/>
        <v>13.30</v>
      </c>
      <c r="Y50" s="114">
        <v>33</v>
      </c>
      <c r="Z50" s="108">
        <f t="shared" si="12"/>
        <v>26.40</v>
      </c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09"/>
    </row>
    <row r="51" spans="1:44" s="107" customFormat="1" ht="20.25">
      <c r="A51" s="191">
        <v>45</v>
      </c>
      <c r="B51" s="125">
        <v>439493</v>
      </c>
      <c r="C51" s="126" t="s">
        <v>290</v>
      </c>
      <c r="D51" s="238">
        <v>9</v>
      </c>
      <c r="E51" s="238">
        <v>8</v>
      </c>
      <c r="F51" s="239">
        <v>7</v>
      </c>
      <c r="G51" s="196">
        <v>15</v>
      </c>
      <c r="H51" s="196">
        <v>10</v>
      </c>
      <c r="I51" s="196">
        <f t="shared" si="1"/>
        <v>49</v>
      </c>
      <c r="J51" s="196">
        <f t="shared" si="2"/>
        <v>7.35</v>
      </c>
      <c r="K51" s="197">
        <v>3</v>
      </c>
      <c r="L51" s="197">
        <v>2</v>
      </c>
      <c r="M51" s="197">
        <v>2.50</v>
      </c>
      <c r="N51" s="197">
        <v>1</v>
      </c>
      <c r="O51" s="197">
        <v>2</v>
      </c>
      <c r="P51" s="197">
        <f t="shared" si="3"/>
        <v>10.50</v>
      </c>
      <c r="Q51" s="197">
        <f t="shared" si="4"/>
        <v>0.525</v>
      </c>
      <c r="R51" s="104">
        <f t="shared" si="5"/>
        <v>1.50</v>
      </c>
      <c r="S51" s="104">
        <f t="shared" si="6"/>
        <v>1.30</v>
      </c>
      <c r="T51" s="104">
        <f t="shared" si="7"/>
        <v>1.175</v>
      </c>
      <c r="U51" s="104">
        <f t="shared" si="8"/>
        <v>2.2999999999999998</v>
      </c>
      <c r="V51" s="104">
        <f t="shared" si="9"/>
        <v>1.60</v>
      </c>
      <c r="W51" s="26">
        <f t="shared" si="10"/>
        <v>59.50</v>
      </c>
      <c r="X51" s="194">
        <f t="shared" si="11"/>
        <v>11.90</v>
      </c>
      <c r="Y51" s="114">
        <v>37</v>
      </c>
      <c r="Z51" s="108">
        <f t="shared" si="12"/>
        <v>29.60</v>
      </c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09"/>
    </row>
    <row r="52" spans="1:44" s="107" customFormat="1" ht="20.25">
      <c r="A52" s="191">
        <v>46</v>
      </c>
      <c r="B52" s="125">
        <v>439494</v>
      </c>
      <c r="C52" s="126" t="s">
        <v>291</v>
      </c>
      <c r="D52" s="238">
        <v>9</v>
      </c>
      <c r="E52" s="238">
        <v>8</v>
      </c>
      <c r="F52" s="239">
        <v>9</v>
      </c>
      <c r="G52" s="196">
        <v>12</v>
      </c>
      <c r="H52" s="196">
        <v>10</v>
      </c>
      <c r="I52" s="196">
        <f t="shared" si="1"/>
        <v>48</v>
      </c>
      <c r="J52" s="196">
        <f t="shared" si="2"/>
        <v>7.1999999999999993</v>
      </c>
      <c r="K52" s="197">
        <v>2</v>
      </c>
      <c r="L52" s="197">
        <v>4</v>
      </c>
      <c r="M52" s="197">
        <v>2</v>
      </c>
      <c r="N52" s="197">
        <v>1</v>
      </c>
      <c r="O52" s="197">
        <v>4</v>
      </c>
      <c r="P52" s="197">
        <f t="shared" si="3"/>
        <v>13</v>
      </c>
      <c r="Q52" s="197">
        <f t="shared" si="4"/>
        <v>0.65</v>
      </c>
      <c r="R52" s="104">
        <f t="shared" si="5"/>
        <v>1.45</v>
      </c>
      <c r="S52" s="104">
        <f t="shared" si="6"/>
        <v>1.40</v>
      </c>
      <c r="T52" s="104">
        <f t="shared" si="7"/>
        <v>1.45</v>
      </c>
      <c r="U52" s="104">
        <f t="shared" si="8"/>
        <v>1.85</v>
      </c>
      <c r="V52" s="104">
        <f t="shared" si="9"/>
        <v>1.70</v>
      </c>
      <c r="W52" s="26">
        <f t="shared" si="10"/>
        <v>61</v>
      </c>
      <c r="X52" s="194">
        <f t="shared" si="11"/>
        <v>12.20</v>
      </c>
      <c r="Y52" s="114">
        <v>32</v>
      </c>
      <c r="Z52" s="108">
        <f t="shared" si="12"/>
        <v>25.60</v>
      </c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09"/>
    </row>
    <row r="53" spans="1:44" s="107" customFormat="1" ht="20.25">
      <c r="A53" s="191">
        <v>47</v>
      </c>
      <c r="B53" s="125">
        <v>439495</v>
      </c>
      <c r="C53" s="126" t="s">
        <v>292</v>
      </c>
      <c r="D53" s="238">
        <v>6</v>
      </c>
      <c r="E53" s="238">
        <v>8</v>
      </c>
      <c r="F53" s="239">
        <v>9</v>
      </c>
      <c r="G53" s="196">
        <v>8</v>
      </c>
      <c r="H53" s="196">
        <v>7</v>
      </c>
      <c r="I53" s="196">
        <f t="shared" si="1"/>
        <v>38</v>
      </c>
      <c r="J53" s="196">
        <f t="shared" si="2"/>
        <v>5.70</v>
      </c>
      <c r="K53" s="197">
        <v>2</v>
      </c>
      <c r="L53" s="197">
        <v>2.50</v>
      </c>
      <c r="M53" s="197">
        <v>2</v>
      </c>
      <c r="N53" s="197">
        <v>3</v>
      </c>
      <c r="O53" s="197">
        <v>2</v>
      </c>
      <c r="P53" s="197">
        <f t="shared" si="3"/>
        <v>11.50</v>
      </c>
      <c r="Q53" s="197">
        <f t="shared" si="4"/>
        <v>0.57500000000000007</v>
      </c>
      <c r="R53" s="104">
        <f t="shared" si="5"/>
        <v>0.99999999999999989</v>
      </c>
      <c r="S53" s="104">
        <f t="shared" si="6"/>
        <v>1.325</v>
      </c>
      <c r="T53" s="104">
        <f t="shared" si="7"/>
        <v>1.45</v>
      </c>
      <c r="U53" s="104">
        <f t="shared" si="8"/>
        <v>1.35</v>
      </c>
      <c r="V53" s="104">
        <f t="shared" si="9"/>
        <v>1.1500000000000001</v>
      </c>
      <c r="W53" s="26">
        <f t="shared" si="10"/>
        <v>49.50</v>
      </c>
      <c r="X53" s="194">
        <f t="shared" si="11"/>
        <v>9.90</v>
      </c>
      <c r="Y53" s="114">
        <v>23</v>
      </c>
      <c r="Z53" s="108">
        <f t="shared" si="12"/>
        <v>18.400000000000002</v>
      </c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09"/>
    </row>
    <row r="54" spans="1:44" s="107" customFormat="1" ht="20.25">
      <c r="A54" s="191">
        <v>48</v>
      </c>
      <c r="B54" s="125">
        <v>439496</v>
      </c>
      <c r="C54" s="126" t="s">
        <v>158</v>
      </c>
      <c r="D54" s="238">
        <v>8</v>
      </c>
      <c r="E54" s="238">
        <v>9</v>
      </c>
      <c r="F54" s="239">
        <v>8</v>
      </c>
      <c r="G54" s="196">
        <v>9</v>
      </c>
      <c r="H54" s="196">
        <v>8</v>
      </c>
      <c r="I54" s="196">
        <f t="shared" si="1"/>
        <v>42</v>
      </c>
      <c r="J54" s="196">
        <f t="shared" si="2"/>
        <v>6.30</v>
      </c>
      <c r="K54" s="197">
        <v>2</v>
      </c>
      <c r="L54" s="197">
        <v>3</v>
      </c>
      <c r="M54" s="197">
        <v>2.50</v>
      </c>
      <c r="N54" s="197">
        <v>2</v>
      </c>
      <c r="O54" s="197">
        <v>1</v>
      </c>
      <c r="P54" s="197">
        <f t="shared" si="3"/>
        <v>10.50</v>
      </c>
      <c r="Q54" s="197">
        <f t="shared" si="4"/>
        <v>0.525</v>
      </c>
      <c r="R54" s="104">
        <f t="shared" si="5"/>
        <v>1.30</v>
      </c>
      <c r="S54" s="104">
        <f t="shared" si="6"/>
        <v>1.50</v>
      </c>
      <c r="T54" s="104">
        <f t="shared" si="7"/>
        <v>1.325</v>
      </c>
      <c r="U54" s="104">
        <f t="shared" si="8"/>
        <v>1.45</v>
      </c>
      <c r="V54" s="104">
        <f t="shared" si="9"/>
        <v>1.25</v>
      </c>
      <c r="W54" s="26">
        <f t="shared" si="10"/>
        <v>52.50</v>
      </c>
      <c r="X54" s="194">
        <f t="shared" si="11"/>
        <v>10.50</v>
      </c>
      <c r="Y54" s="114">
        <v>30</v>
      </c>
      <c r="Z54" s="108">
        <f t="shared" si="12"/>
        <v>24</v>
      </c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09"/>
    </row>
    <row r="55" spans="1:44" s="107" customFormat="1" ht="20.25">
      <c r="A55" s="191">
        <v>49</v>
      </c>
      <c r="B55" s="125">
        <v>439497</v>
      </c>
      <c r="C55" s="126" t="s">
        <v>159</v>
      </c>
      <c r="D55" s="238">
        <v>9</v>
      </c>
      <c r="E55" s="238">
        <v>8</v>
      </c>
      <c r="F55" s="239">
        <v>9</v>
      </c>
      <c r="G55" s="196">
        <v>8</v>
      </c>
      <c r="H55" s="196">
        <v>9</v>
      </c>
      <c r="I55" s="196">
        <f t="shared" si="1"/>
        <v>43</v>
      </c>
      <c r="J55" s="196">
        <f t="shared" si="2"/>
        <v>6.45</v>
      </c>
      <c r="K55" s="197">
        <v>1</v>
      </c>
      <c r="L55" s="197">
        <v>1.50</v>
      </c>
      <c r="M55" s="197">
        <v>2</v>
      </c>
      <c r="N55" s="197">
        <v>2.50</v>
      </c>
      <c r="O55" s="197">
        <v>2</v>
      </c>
      <c r="P55" s="197">
        <f t="shared" si="3"/>
        <v>9</v>
      </c>
      <c r="Q55" s="197">
        <f t="shared" si="4"/>
        <v>0.45</v>
      </c>
      <c r="R55" s="104">
        <f t="shared" si="5"/>
        <v>1.40</v>
      </c>
      <c r="S55" s="104">
        <f t="shared" si="6"/>
        <v>1.2749999999999999</v>
      </c>
      <c r="T55" s="104">
        <f t="shared" si="7"/>
        <v>1.45</v>
      </c>
      <c r="U55" s="104">
        <f t="shared" si="8"/>
        <v>1.325</v>
      </c>
      <c r="V55" s="104">
        <f t="shared" si="9"/>
        <v>1.45</v>
      </c>
      <c r="W55" s="26">
        <f t="shared" si="10"/>
        <v>52</v>
      </c>
      <c r="X55" s="194">
        <f t="shared" si="11"/>
        <v>10.40</v>
      </c>
      <c r="Y55" s="114">
        <v>43</v>
      </c>
      <c r="Z55" s="108">
        <f t="shared" si="12"/>
        <v>34.40</v>
      </c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09"/>
    </row>
    <row r="56" spans="1:44" s="107" customFormat="1" ht="20.25">
      <c r="A56" s="191">
        <v>50</v>
      </c>
      <c r="B56" s="125">
        <v>439499</v>
      </c>
      <c r="C56" s="126" t="s">
        <v>293</v>
      </c>
      <c r="D56" s="238">
        <v>10</v>
      </c>
      <c r="E56" s="238">
        <v>8</v>
      </c>
      <c r="F56" s="239">
        <v>9</v>
      </c>
      <c r="G56" s="196">
        <v>7</v>
      </c>
      <c r="H56" s="196">
        <v>9</v>
      </c>
      <c r="I56" s="196">
        <f t="shared" si="1"/>
        <v>43</v>
      </c>
      <c r="J56" s="196">
        <f t="shared" si="2"/>
        <v>6.45</v>
      </c>
      <c r="K56" s="197">
        <v>2</v>
      </c>
      <c r="L56" s="197">
        <v>2.50</v>
      </c>
      <c r="M56" s="197">
        <v>2</v>
      </c>
      <c r="N56" s="197">
        <v>1</v>
      </c>
      <c r="O56" s="197">
        <v>2</v>
      </c>
      <c r="P56" s="197">
        <f t="shared" si="3"/>
        <v>9.50</v>
      </c>
      <c r="Q56" s="197">
        <f t="shared" si="4"/>
        <v>0.475</v>
      </c>
      <c r="R56" s="104">
        <f t="shared" si="5"/>
        <v>1.60</v>
      </c>
      <c r="S56" s="104">
        <f t="shared" si="6"/>
        <v>1.325</v>
      </c>
      <c r="T56" s="104">
        <f t="shared" si="7"/>
        <v>1.45</v>
      </c>
      <c r="U56" s="104">
        <f t="shared" si="8"/>
        <v>1.1000000000000001</v>
      </c>
      <c r="V56" s="104">
        <f t="shared" si="9"/>
        <v>1.45</v>
      </c>
      <c r="W56" s="26">
        <f t="shared" si="10"/>
        <v>52.50</v>
      </c>
      <c r="X56" s="194">
        <f t="shared" si="11"/>
        <v>10.50</v>
      </c>
      <c r="Y56" s="114">
        <v>10</v>
      </c>
      <c r="Z56" s="108">
        <f t="shared" si="12"/>
        <v>8</v>
      </c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09"/>
    </row>
    <row r="57" spans="1:44" s="107" customFormat="1" ht="20.25">
      <c r="A57" s="191">
        <v>51</v>
      </c>
      <c r="B57" s="125">
        <v>439501</v>
      </c>
      <c r="C57" s="126" t="s">
        <v>294</v>
      </c>
      <c r="D57" s="238">
        <v>4</v>
      </c>
      <c r="E57" s="238">
        <v>4</v>
      </c>
      <c r="F57" s="239">
        <v>4</v>
      </c>
      <c r="G57" s="196">
        <v>4</v>
      </c>
      <c r="H57" s="196">
        <v>4</v>
      </c>
      <c r="I57" s="196">
        <f t="shared" si="1"/>
        <v>20</v>
      </c>
      <c r="J57" s="196">
        <f t="shared" si="2"/>
        <v>3</v>
      </c>
      <c r="K57" s="197">
        <v>2</v>
      </c>
      <c r="L57" s="197">
        <v>2.50</v>
      </c>
      <c r="M57" s="197">
        <v>1</v>
      </c>
      <c r="N57" s="197">
        <v>2</v>
      </c>
      <c r="O57" s="197">
        <v>3</v>
      </c>
      <c r="P57" s="197">
        <f t="shared" si="3"/>
        <v>10.50</v>
      </c>
      <c r="Q57" s="197">
        <f t="shared" si="4"/>
        <v>0.525</v>
      </c>
      <c r="R57" s="104">
        <f t="shared" si="5"/>
        <v>0.70</v>
      </c>
      <c r="S57" s="104">
        <f t="shared" si="6"/>
        <v>0.725</v>
      </c>
      <c r="T57" s="104">
        <f t="shared" si="7"/>
        <v>0.65</v>
      </c>
      <c r="U57" s="104">
        <f t="shared" si="8"/>
        <v>0.70</v>
      </c>
      <c r="V57" s="104">
        <f t="shared" si="9"/>
        <v>0.75</v>
      </c>
      <c r="W57" s="26">
        <f t="shared" si="10"/>
        <v>30.50</v>
      </c>
      <c r="X57" s="194">
        <f t="shared" si="11"/>
        <v>6.10</v>
      </c>
      <c r="Y57" s="114">
        <v>12</v>
      </c>
      <c r="Z57" s="108">
        <f t="shared" si="12"/>
        <v>9.6000000000000014</v>
      </c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09"/>
    </row>
    <row r="58" spans="1:44" s="107" customFormat="1" ht="20.25">
      <c r="A58" s="191">
        <v>52</v>
      </c>
      <c r="B58" s="125">
        <v>439502</v>
      </c>
      <c r="C58" s="126" t="s">
        <v>295</v>
      </c>
      <c r="D58" s="238">
        <v>7</v>
      </c>
      <c r="E58" s="238">
        <v>8</v>
      </c>
      <c r="F58" s="239">
        <v>9</v>
      </c>
      <c r="G58" s="196">
        <v>6</v>
      </c>
      <c r="H58" s="196">
        <v>8</v>
      </c>
      <c r="I58" s="196">
        <f t="shared" si="1"/>
        <v>38</v>
      </c>
      <c r="J58" s="196">
        <f t="shared" si="2"/>
        <v>5.70</v>
      </c>
      <c r="K58" s="197">
        <v>2</v>
      </c>
      <c r="L58" s="197">
        <v>1</v>
      </c>
      <c r="M58" s="197">
        <v>1.50</v>
      </c>
      <c r="N58" s="197">
        <v>2</v>
      </c>
      <c r="O58" s="197">
        <v>3</v>
      </c>
      <c r="P58" s="197">
        <f t="shared" si="3"/>
        <v>9.50</v>
      </c>
      <c r="Q58" s="197">
        <f t="shared" si="4"/>
        <v>0.475</v>
      </c>
      <c r="R58" s="104">
        <f t="shared" si="5"/>
        <v>1.1500000000000001</v>
      </c>
      <c r="S58" s="104">
        <f t="shared" si="6"/>
        <v>1.25</v>
      </c>
      <c r="T58" s="104">
        <f t="shared" si="7"/>
        <v>1.4249999999999998</v>
      </c>
      <c r="U58" s="104">
        <f t="shared" si="8"/>
        <v>0.99999999999999989</v>
      </c>
      <c r="V58" s="104">
        <f t="shared" si="9"/>
        <v>1.35</v>
      </c>
      <c r="W58" s="26">
        <f t="shared" si="10"/>
        <v>47.50</v>
      </c>
      <c r="X58" s="194">
        <f t="shared" si="11"/>
        <v>9.50</v>
      </c>
      <c r="Y58" s="114">
        <v>29</v>
      </c>
      <c r="Z58" s="108">
        <f t="shared" si="12"/>
        <v>23.200000000000003</v>
      </c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09"/>
    </row>
    <row r="59" spans="1:44" s="107" customFormat="1" ht="20.25">
      <c r="A59" s="191">
        <v>53</v>
      </c>
      <c r="B59" s="125">
        <v>439503</v>
      </c>
      <c r="C59" s="126" t="s">
        <v>296</v>
      </c>
      <c r="D59" s="238">
        <v>2</v>
      </c>
      <c r="E59" s="238">
        <v>3</v>
      </c>
      <c r="F59" s="239">
        <v>0</v>
      </c>
      <c r="G59" s="196">
        <v>3</v>
      </c>
      <c r="H59" s="196">
        <v>4</v>
      </c>
      <c r="I59" s="196">
        <f t="shared" si="1"/>
        <v>12</v>
      </c>
      <c r="J59" s="196">
        <f t="shared" si="2"/>
        <v>1.7999999999999998</v>
      </c>
      <c r="K59" s="197">
        <v>1</v>
      </c>
      <c r="L59" s="197">
        <v>1.50</v>
      </c>
      <c r="M59" s="197">
        <v>2</v>
      </c>
      <c r="N59" s="197">
        <v>2</v>
      </c>
      <c r="O59" s="197">
        <v>2.50</v>
      </c>
      <c r="P59" s="197">
        <f t="shared" si="3"/>
        <v>9</v>
      </c>
      <c r="Q59" s="197">
        <f t="shared" si="4"/>
        <v>0.45</v>
      </c>
      <c r="R59" s="104">
        <f t="shared" si="5"/>
        <v>0.35</v>
      </c>
      <c r="S59" s="104">
        <f t="shared" si="6"/>
        <v>0.52499999999999991</v>
      </c>
      <c r="T59" s="104">
        <f t="shared" si="7"/>
        <v>0.10</v>
      </c>
      <c r="U59" s="104">
        <f t="shared" si="8"/>
        <v>0.54999999999999993</v>
      </c>
      <c r="V59" s="104">
        <f t="shared" si="9"/>
        <v>0.725</v>
      </c>
      <c r="W59" s="26">
        <f t="shared" si="10"/>
        <v>21</v>
      </c>
      <c r="X59" s="194">
        <f t="shared" si="11"/>
        <v>4.20</v>
      </c>
      <c r="Y59" s="114">
        <v>3</v>
      </c>
      <c r="Z59" s="108">
        <f t="shared" si="12"/>
        <v>2.4000000000000004</v>
      </c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09"/>
    </row>
    <row r="60" spans="1:44" s="107" customFormat="1" ht="20.25">
      <c r="A60" s="191">
        <v>54</v>
      </c>
      <c r="B60" s="125">
        <v>439504</v>
      </c>
      <c r="C60" s="126" t="s">
        <v>297</v>
      </c>
      <c r="D60" s="238">
        <v>15</v>
      </c>
      <c r="E60" s="238">
        <v>14</v>
      </c>
      <c r="F60" s="239">
        <v>10</v>
      </c>
      <c r="G60" s="196">
        <v>12</v>
      </c>
      <c r="H60" s="196">
        <v>13</v>
      </c>
      <c r="I60" s="196">
        <f t="shared" si="1"/>
        <v>64</v>
      </c>
      <c r="J60" s="196">
        <f t="shared" si="2"/>
        <v>9.60</v>
      </c>
      <c r="K60" s="197">
        <v>3</v>
      </c>
      <c r="L60" s="197">
        <v>4</v>
      </c>
      <c r="M60" s="197">
        <v>3</v>
      </c>
      <c r="N60" s="197">
        <v>2</v>
      </c>
      <c r="O60" s="197">
        <v>4</v>
      </c>
      <c r="P60" s="197">
        <f t="shared" si="3"/>
        <v>16</v>
      </c>
      <c r="Q60" s="197">
        <f t="shared" si="4"/>
        <v>0.80</v>
      </c>
      <c r="R60" s="104">
        <f t="shared" si="5"/>
        <v>2.40</v>
      </c>
      <c r="S60" s="104">
        <f t="shared" si="6"/>
        <v>2.3000000000000003</v>
      </c>
      <c r="T60" s="104">
        <f t="shared" si="7"/>
        <v>1.65</v>
      </c>
      <c r="U60" s="104">
        <f t="shared" si="8"/>
        <v>1.90</v>
      </c>
      <c r="V60" s="104">
        <f t="shared" si="9"/>
        <v>2.15</v>
      </c>
      <c r="W60" s="26">
        <f t="shared" si="10"/>
        <v>80</v>
      </c>
      <c r="X60" s="194">
        <f t="shared" si="11"/>
        <v>16</v>
      </c>
      <c r="Y60" s="114">
        <v>49</v>
      </c>
      <c r="Z60" s="108">
        <f t="shared" si="12"/>
        <v>39.200000000000003</v>
      </c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09"/>
    </row>
    <row r="61" spans="1:44" s="107" customFormat="1" ht="20.25">
      <c r="A61" s="191">
        <v>55</v>
      </c>
      <c r="B61" s="125">
        <v>439505</v>
      </c>
      <c r="C61" s="126" t="s">
        <v>298</v>
      </c>
      <c r="D61" s="238">
        <v>8</v>
      </c>
      <c r="E61" s="238">
        <v>9</v>
      </c>
      <c r="F61" s="239">
        <v>7</v>
      </c>
      <c r="G61" s="196">
        <v>9</v>
      </c>
      <c r="H61" s="196">
        <v>8</v>
      </c>
      <c r="I61" s="196">
        <f t="shared" si="1"/>
        <v>41</v>
      </c>
      <c r="J61" s="196">
        <f t="shared" si="2"/>
        <v>6.15</v>
      </c>
      <c r="K61" s="197">
        <v>2</v>
      </c>
      <c r="L61" s="197">
        <v>4</v>
      </c>
      <c r="M61" s="197">
        <v>1.50</v>
      </c>
      <c r="N61" s="197">
        <v>2</v>
      </c>
      <c r="O61" s="197">
        <v>3</v>
      </c>
      <c r="P61" s="197">
        <f t="shared" si="3"/>
        <v>12.50</v>
      </c>
      <c r="Q61" s="197">
        <f t="shared" si="4"/>
        <v>0.625</v>
      </c>
      <c r="R61" s="104">
        <f t="shared" si="5"/>
        <v>1.30</v>
      </c>
      <c r="S61" s="104">
        <f t="shared" si="6"/>
        <v>1.5499999999999998</v>
      </c>
      <c r="T61" s="104">
        <f t="shared" si="7"/>
        <v>1.125</v>
      </c>
      <c r="U61" s="104">
        <f t="shared" si="8"/>
        <v>1.45</v>
      </c>
      <c r="V61" s="104">
        <f t="shared" si="9"/>
        <v>1.35</v>
      </c>
      <c r="W61" s="26">
        <f t="shared" si="10"/>
        <v>53.50</v>
      </c>
      <c r="X61" s="194">
        <f t="shared" si="11"/>
        <v>10.70</v>
      </c>
      <c r="Y61" s="114">
        <v>34</v>
      </c>
      <c r="Z61" s="108">
        <f t="shared" si="12"/>
        <v>27.200000000000003</v>
      </c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09"/>
    </row>
    <row r="62" spans="1:44" s="107" customFormat="1" ht="20.25">
      <c r="A62" s="191">
        <v>56</v>
      </c>
      <c r="B62" s="125">
        <v>439506</v>
      </c>
      <c r="C62" s="126" t="s">
        <v>160</v>
      </c>
      <c r="D62" s="238">
        <v>9</v>
      </c>
      <c r="E62" s="238">
        <v>8</v>
      </c>
      <c r="F62" s="239">
        <v>9</v>
      </c>
      <c r="G62" s="196">
        <v>8</v>
      </c>
      <c r="H62" s="196">
        <v>7</v>
      </c>
      <c r="I62" s="196">
        <f t="shared" si="1"/>
        <v>41</v>
      </c>
      <c r="J62" s="196">
        <f t="shared" si="2"/>
        <v>6.15</v>
      </c>
      <c r="K62" s="197">
        <v>4</v>
      </c>
      <c r="L62" s="197">
        <v>2</v>
      </c>
      <c r="M62" s="197">
        <v>3</v>
      </c>
      <c r="N62" s="197">
        <v>2</v>
      </c>
      <c r="O62" s="197">
        <v>4</v>
      </c>
      <c r="P62" s="197">
        <f t="shared" si="3"/>
        <v>15</v>
      </c>
      <c r="Q62" s="197">
        <f t="shared" si="4"/>
        <v>0.75</v>
      </c>
      <c r="R62" s="104">
        <f t="shared" si="5"/>
        <v>1.5499999999999998</v>
      </c>
      <c r="S62" s="104">
        <f t="shared" si="6"/>
        <v>1.30</v>
      </c>
      <c r="T62" s="104">
        <f t="shared" si="7"/>
        <v>1.50</v>
      </c>
      <c r="U62" s="104">
        <f t="shared" si="8"/>
        <v>1.30</v>
      </c>
      <c r="V62" s="104">
        <f t="shared" si="9"/>
        <v>1.25</v>
      </c>
      <c r="W62" s="26">
        <f t="shared" si="10"/>
        <v>56</v>
      </c>
      <c r="X62" s="194">
        <f t="shared" si="11"/>
        <v>11.20</v>
      </c>
      <c r="Y62" s="114">
        <v>32</v>
      </c>
      <c r="Z62" s="108">
        <f t="shared" si="12"/>
        <v>25.60</v>
      </c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09"/>
    </row>
    <row r="63" spans="1:44" s="107" customFormat="1" ht="20.25">
      <c r="A63" s="191">
        <v>57</v>
      </c>
      <c r="B63" s="125">
        <v>439509</v>
      </c>
      <c r="C63" s="126" t="s">
        <v>299</v>
      </c>
      <c r="D63" s="238">
        <v>4</v>
      </c>
      <c r="E63" s="238">
        <v>5</v>
      </c>
      <c r="F63" s="239">
        <v>4</v>
      </c>
      <c r="G63" s="196">
        <v>3</v>
      </c>
      <c r="H63" s="196">
        <v>4</v>
      </c>
      <c r="I63" s="196">
        <f t="shared" si="1"/>
        <v>20</v>
      </c>
      <c r="J63" s="196">
        <f t="shared" si="2"/>
        <v>3</v>
      </c>
      <c r="K63" s="197">
        <v>1</v>
      </c>
      <c r="L63" s="197">
        <v>2</v>
      </c>
      <c r="M63" s="197">
        <v>1</v>
      </c>
      <c r="N63" s="197">
        <v>2</v>
      </c>
      <c r="O63" s="197">
        <v>1</v>
      </c>
      <c r="P63" s="197">
        <f t="shared" si="3"/>
        <v>7</v>
      </c>
      <c r="Q63" s="197">
        <f t="shared" si="4"/>
        <v>0.35</v>
      </c>
      <c r="R63" s="104">
        <f t="shared" si="5"/>
        <v>0.65</v>
      </c>
      <c r="S63" s="104">
        <f t="shared" si="6"/>
        <v>0.85</v>
      </c>
      <c r="T63" s="104">
        <f t="shared" si="7"/>
        <v>0.65</v>
      </c>
      <c r="U63" s="104">
        <f t="shared" si="8"/>
        <v>0.54999999999999993</v>
      </c>
      <c r="V63" s="104">
        <f t="shared" si="9"/>
        <v>0.65</v>
      </c>
      <c r="W63" s="26">
        <f t="shared" si="10"/>
        <v>27</v>
      </c>
      <c r="X63" s="194">
        <f t="shared" si="11"/>
        <v>5.40</v>
      </c>
      <c r="Y63" s="114">
        <v>12</v>
      </c>
      <c r="Z63" s="108">
        <f t="shared" si="12"/>
        <v>9.6000000000000014</v>
      </c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09"/>
    </row>
    <row r="64" spans="1:44" s="107" customFormat="1" ht="20.25">
      <c r="A64" s="191">
        <v>58</v>
      </c>
      <c r="B64" s="125">
        <v>439510</v>
      </c>
      <c r="C64" s="126" t="s">
        <v>300</v>
      </c>
      <c r="D64" s="238">
        <v>8</v>
      </c>
      <c r="E64" s="238">
        <v>9</v>
      </c>
      <c r="F64" s="239">
        <v>8</v>
      </c>
      <c r="G64" s="196">
        <v>8</v>
      </c>
      <c r="H64" s="196">
        <v>9</v>
      </c>
      <c r="I64" s="196">
        <f t="shared" si="1"/>
        <v>42</v>
      </c>
      <c r="J64" s="196">
        <f t="shared" si="2"/>
        <v>6.30</v>
      </c>
      <c r="K64" s="197">
        <v>1</v>
      </c>
      <c r="L64" s="197">
        <v>1.50</v>
      </c>
      <c r="M64" s="197">
        <v>2</v>
      </c>
      <c r="N64" s="197">
        <v>3</v>
      </c>
      <c r="O64" s="197">
        <v>2</v>
      </c>
      <c r="P64" s="197">
        <f t="shared" si="3"/>
        <v>9.50</v>
      </c>
      <c r="Q64" s="197">
        <f t="shared" si="4"/>
        <v>0.475</v>
      </c>
      <c r="R64" s="104">
        <f t="shared" si="5"/>
        <v>1.25</v>
      </c>
      <c r="S64" s="104">
        <f t="shared" si="6"/>
        <v>1.4249999999999998</v>
      </c>
      <c r="T64" s="104">
        <f t="shared" si="7"/>
        <v>1.30</v>
      </c>
      <c r="U64" s="104">
        <f t="shared" si="8"/>
        <v>1.35</v>
      </c>
      <c r="V64" s="104">
        <f t="shared" si="9"/>
        <v>1.45</v>
      </c>
      <c r="W64" s="26">
        <f t="shared" si="10"/>
        <v>51.50</v>
      </c>
      <c r="X64" s="194">
        <f t="shared" si="11"/>
        <v>10.30</v>
      </c>
      <c r="Y64" s="114">
        <v>35</v>
      </c>
      <c r="Z64" s="108">
        <f t="shared" si="12"/>
        <v>28</v>
      </c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09"/>
    </row>
    <row r="65" spans="1:44" s="107" customFormat="1" ht="20.25">
      <c r="A65" s="191">
        <v>59</v>
      </c>
      <c r="B65" s="125">
        <v>439511</v>
      </c>
      <c r="C65" s="126" t="s">
        <v>162</v>
      </c>
      <c r="D65" s="238">
        <v>14</v>
      </c>
      <c r="E65" s="238">
        <v>16</v>
      </c>
      <c r="F65" s="239">
        <v>15</v>
      </c>
      <c r="G65" s="196">
        <v>13</v>
      </c>
      <c r="H65" s="196">
        <v>12</v>
      </c>
      <c r="I65" s="196">
        <f t="shared" si="1"/>
        <v>70</v>
      </c>
      <c r="J65" s="196">
        <f t="shared" si="2"/>
        <v>10.50</v>
      </c>
      <c r="K65" s="197">
        <v>5</v>
      </c>
      <c r="L65" s="197">
        <v>4</v>
      </c>
      <c r="M65" s="197">
        <v>4.50</v>
      </c>
      <c r="N65" s="197">
        <v>4</v>
      </c>
      <c r="O65" s="197">
        <v>4</v>
      </c>
      <c r="P65" s="197">
        <f t="shared" si="3"/>
        <v>21.50</v>
      </c>
      <c r="Q65" s="197">
        <f t="shared" si="4"/>
        <v>1.075</v>
      </c>
      <c r="R65" s="104">
        <f t="shared" si="5"/>
        <v>2.35</v>
      </c>
      <c r="S65" s="104">
        <f t="shared" si="6"/>
        <v>2.60</v>
      </c>
      <c r="T65" s="104">
        <f t="shared" si="7"/>
        <v>2.475</v>
      </c>
      <c r="U65" s="104">
        <f t="shared" si="8"/>
        <v>2.15</v>
      </c>
      <c r="V65" s="104">
        <f t="shared" si="9"/>
        <v>1.9999999999999998</v>
      </c>
      <c r="W65" s="26">
        <f t="shared" si="10"/>
        <v>91.50</v>
      </c>
      <c r="X65" s="194">
        <f t="shared" si="11"/>
        <v>18.30</v>
      </c>
      <c r="Y65" s="114">
        <v>49</v>
      </c>
      <c r="Z65" s="108">
        <f t="shared" si="12"/>
        <v>39.200000000000003</v>
      </c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09"/>
    </row>
    <row r="66" spans="1:44" s="107" customFormat="1" ht="20.25">
      <c r="A66" s="191">
        <v>60</v>
      </c>
      <c r="B66" s="125">
        <v>439512</v>
      </c>
      <c r="C66" s="126" t="s">
        <v>163</v>
      </c>
      <c r="D66" s="238">
        <v>15</v>
      </c>
      <c r="E66" s="238">
        <v>16</v>
      </c>
      <c r="F66" s="239">
        <v>14</v>
      </c>
      <c r="G66" s="196">
        <v>13</v>
      </c>
      <c r="H66" s="196">
        <v>12</v>
      </c>
      <c r="I66" s="196">
        <f t="shared" si="1"/>
        <v>70</v>
      </c>
      <c r="J66" s="196">
        <f t="shared" si="2"/>
        <v>10.50</v>
      </c>
      <c r="K66" s="197">
        <v>2.50</v>
      </c>
      <c r="L66" s="197">
        <v>3</v>
      </c>
      <c r="M66" s="197">
        <v>4</v>
      </c>
      <c r="N66" s="197">
        <v>3</v>
      </c>
      <c r="O66" s="197">
        <v>4</v>
      </c>
      <c r="P66" s="197">
        <f t="shared" si="3"/>
        <v>16.50</v>
      </c>
      <c r="Q66" s="197">
        <f t="shared" si="4"/>
        <v>0.825</v>
      </c>
      <c r="R66" s="104">
        <f t="shared" si="5"/>
        <v>2.375</v>
      </c>
      <c r="S66" s="104">
        <f t="shared" si="6"/>
        <v>2.5499999999999998</v>
      </c>
      <c r="T66" s="104">
        <f t="shared" si="7"/>
        <v>2.3000000000000003</v>
      </c>
      <c r="U66" s="104">
        <f t="shared" si="8"/>
        <v>2.10</v>
      </c>
      <c r="V66" s="104">
        <f t="shared" si="9"/>
        <v>1.9999999999999998</v>
      </c>
      <c r="W66" s="26">
        <f t="shared" si="10"/>
        <v>86.50</v>
      </c>
      <c r="X66" s="194">
        <f t="shared" si="11"/>
        <v>17.30</v>
      </c>
      <c r="Y66" s="114">
        <v>52</v>
      </c>
      <c r="Z66" s="108">
        <f t="shared" si="12"/>
        <v>41.60</v>
      </c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09"/>
    </row>
    <row r="67" spans="1:44" s="107" customFormat="1" ht="20.25">
      <c r="A67" s="191">
        <v>61</v>
      </c>
      <c r="B67" s="125">
        <v>439513</v>
      </c>
      <c r="C67" s="126" t="s">
        <v>164</v>
      </c>
      <c r="D67" s="238">
        <v>8</v>
      </c>
      <c r="E67" s="238">
        <v>7</v>
      </c>
      <c r="F67" s="239">
        <v>9</v>
      </c>
      <c r="G67" s="196">
        <v>8</v>
      </c>
      <c r="H67" s="196">
        <v>9</v>
      </c>
      <c r="I67" s="196">
        <f t="shared" si="1"/>
        <v>41</v>
      </c>
      <c r="J67" s="196">
        <f t="shared" si="2"/>
        <v>6.15</v>
      </c>
      <c r="K67" s="197">
        <v>2</v>
      </c>
      <c r="L67" s="197">
        <v>2.50</v>
      </c>
      <c r="M67" s="197">
        <v>3</v>
      </c>
      <c r="N67" s="197">
        <v>2</v>
      </c>
      <c r="O67" s="197">
        <v>1</v>
      </c>
      <c r="P67" s="197">
        <f t="shared" si="3"/>
        <v>10.50</v>
      </c>
      <c r="Q67" s="197">
        <f t="shared" si="4"/>
        <v>0.525</v>
      </c>
      <c r="R67" s="104">
        <f t="shared" si="5"/>
        <v>1.30</v>
      </c>
      <c r="S67" s="104">
        <f t="shared" si="6"/>
        <v>1.175</v>
      </c>
      <c r="T67" s="104">
        <f t="shared" si="7"/>
        <v>1.50</v>
      </c>
      <c r="U67" s="104">
        <f t="shared" si="8"/>
        <v>1.30</v>
      </c>
      <c r="V67" s="104">
        <f t="shared" si="9"/>
        <v>1.40</v>
      </c>
      <c r="W67" s="26">
        <f t="shared" si="10"/>
        <v>51.50</v>
      </c>
      <c r="X67" s="194">
        <f t="shared" si="11"/>
        <v>10.30</v>
      </c>
      <c r="Y67" s="114">
        <v>35</v>
      </c>
      <c r="Z67" s="108">
        <f t="shared" si="12"/>
        <v>28</v>
      </c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09"/>
    </row>
    <row r="68" spans="1:44" s="107" customFormat="1" ht="20.25">
      <c r="A68" s="191">
        <v>62</v>
      </c>
      <c r="B68" s="125">
        <v>439514</v>
      </c>
      <c r="C68" s="126" t="s">
        <v>301</v>
      </c>
      <c r="D68" s="238">
        <v>6</v>
      </c>
      <c r="E68" s="238">
        <v>8</v>
      </c>
      <c r="F68" s="239">
        <v>9</v>
      </c>
      <c r="G68" s="196">
        <v>8</v>
      </c>
      <c r="H68" s="196">
        <v>9</v>
      </c>
      <c r="I68" s="196">
        <f t="shared" si="1"/>
        <v>40</v>
      </c>
      <c r="J68" s="196">
        <f t="shared" si="2"/>
        <v>6</v>
      </c>
      <c r="K68" s="197">
        <v>2</v>
      </c>
      <c r="L68" s="197">
        <v>2</v>
      </c>
      <c r="M68" s="197">
        <v>3</v>
      </c>
      <c r="N68" s="197">
        <v>4</v>
      </c>
      <c r="O68" s="197">
        <v>2.50</v>
      </c>
      <c r="P68" s="197">
        <f t="shared" si="3"/>
        <v>13.50</v>
      </c>
      <c r="Q68" s="197">
        <f t="shared" si="4"/>
        <v>0.675</v>
      </c>
      <c r="R68" s="104">
        <f t="shared" si="5"/>
        <v>0.99999999999999989</v>
      </c>
      <c r="S68" s="104">
        <f t="shared" si="6"/>
        <v>1.30</v>
      </c>
      <c r="T68" s="104">
        <f t="shared" si="7"/>
        <v>1.50</v>
      </c>
      <c r="U68" s="104">
        <f t="shared" si="8"/>
        <v>1.40</v>
      </c>
      <c r="V68" s="104">
        <f t="shared" si="9"/>
        <v>1.475</v>
      </c>
      <c r="W68" s="26">
        <f t="shared" si="10"/>
        <v>53.50</v>
      </c>
      <c r="X68" s="194">
        <f t="shared" si="11"/>
        <v>10.70</v>
      </c>
      <c r="Y68" s="114">
        <v>28</v>
      </c>
      <c r="Z68" s="108">
        <f t="shared" si="12"/>
        <v>22.40</v>
      </c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09"/>
    </row>
    <row r="69" spans="1:44" s="107" customFormat="1" ht="20.25">
      <c r="A69" s="191">
        <v>63</v>
      </c>
      <c r="B69" s="125">
        <v>439515</v>
      </c>
      <c r="C69" s="126" t="s">
        <v>302</v>
      </c>
      <c r="D69" s="238">
        <v>9</v>
      </c>
      <c r="E69" s="238">
        <v>12</v>
      </c>
      <c r="F69" s="239">
        <v>13</v>
      </c>
      <c r="G69" s="196">
        <v>8</v>
      </c>
      <c r="H69" s="196">
        <v>9</v>
      </c>
      <c r="I69" s="196">
        <f t="shared" si="1"/>
        <v>51</v>
      </c>
      <c r="J69" s="196">
        <f t="shared" si="2"/>
        <v>7.65</v>
      </c>
      <c r="K69" s="197">
        <v>3</v>
      </c>
      <c r="L69" s="197">
        <v>4</v>
      </c>
      <c r="M69" s="197">
        <v>3</v>
      </c>
      <c r="N69" s="197">
        <v>2</v>
      </c>
      <c r="O69" s="197">
        <v>4</v>
      </c>
      <c r="P69" s="197">
        <f t="shared" si="3"/>
        <v>16</v>
      </c>
      <c r="Q69" s="197">
        <f t="shared" si="4"/>
        <v>0.80</v>
      </c>
      <c r="R69" s="104">
        <f t="shared" si="5"/>
        <v>1.50</v>
      </c>
      <c r="S69" s="104">
        <f t="shared" si="6"/>
        <v>1.9999999999999998</v>
      </c>
      <c r="T69" s="104">
        <f t="shared" si="7"/>
        <v>2.10</v>
      </c>
      <c r="U69" s="104">
        <f t="shared" si="8"/>
        <v>1.30</v>
      </c>
      <c r="V69" s="104">
        <f t="shared" si="9"/>
        <v>1.5499999999999998</v>
      </c>
      <c r="W69" s="26">
        <f t="shared" si="10"/>
        <v>67</v>
      </c>
      <c r="X69" s="194">
        <f t="shared" si="11"/>
        <v>13.40</v>
      </c>
      <c r="Y69" s="114">
        <v>38</v>
      </c>
      <c r="Z69" s="108">
        <f t="shared" si="12"/>
        <v>30.40</v>
      </c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09"/>
    </row>
    <row r="70" spans="1:44" s="107" customFormat="1" ht="20.25">
      <c r="A70" s="191">
        <v>64</v>
      </c>
      <c r="B70" s="125">
        <v>439520</v>
      </c>
      <c r="C70" s="126" t="s">
        <v>303</v>
      </c>
      <c r="D70" s="238">
        <v>8</v>
      </c>
      <c r="E70" s="238">
        <v>9</v>
      </c>
      <c r="F70" s="239">
        <v>7</v>
      </c>
      <c r="G70" s="196">
        <v>9</v>
      </c>
      <c r="H70" s="196">
        <v>8</v>
      </c>
      <c r="I70" s="196">
        <f t="shared" si="1"/>
        <v>41</v>
      </c>
      <c r="J70" s="196">
        <f t="shared" si="2"/>
        <v>6.15</v>
      </c>
      <c r="K70" s="197">
        <v>2</v>
      </c>
      <c r="L70" s="197">
        <v>3</v>
      </c>
      <c r="M70" s="197">
        <v>4</v>
      </c>
      <c r="N70" s="197">
        <v>3</v>
      </c>
      <c r="O70" s="197">
        <v>4</v>
      </c>
      <c r="P70" s="197">
        <f t="shared" si="3"/>
        <v>16</v>
      </c>
      <c r="Q70" s="197">
        <f t="shared" si="4"/>
        <v>0.80</v>
      </c>
      <c r="R70" s="104">
        <f t="shared" si="5"/>
        <v>1.30</v>
      </c>
      <c r="S70" s="104">
        <f t="shared" si="6"/>
        <v>1.50</v>
      </c>
      <c r="T70" s="104">
        <f t="shared" si="7"/>
        <v>1.25</v>
      </c>
      <c r="U70" s="104">
        <f t="shared" si="8"/>
        <v>1.50</v>
      </c>
      <c r="V70" s="104">
        <f t="shared" si="9"/>
        <v>1.40</v>
      </c>
      <c r="W70" s="26">
        <f t="shared" si="10"/>
        <v>57</v>
      </c>
      <c r="X70" s="194">
        <f t="shared" si="11"/>
        <v>11.40</v>
      </c>
      <c r="Y70" s="114">
        <v>35</v>
      </c>
      <c r="Z70" s="108">
        <f t="shared" si="12"/>
        <v>28</v>
      </c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09"/>
    </row>
    <row r="71" spans="1:44" s="107" customFormat="1" ht="20.25">
      <c r="A71" s="191">
        <v>65</v>
      </c>
      <c r="B71" s="125">
        <v>439522</v>
      </c>
      <c r="C71" s="126" t="s">
        <v>304</v>
      </c>
      <c r="D71" s="238"/>
      <c r="E71" s="238"/>
      <c r="F71" s="239"/>
      <c r="G71" s="196"/>
      <c r="H71" s="196"/>
      <c r="I71" s="196"/>
      <c r="J71" s="196"/>
      <c r="K71" s="197"/>
      <c r="L71" s="197"/>
      <c r="M71" s="197"/>
      <c r="N71" s="197"/>
      <c r="O71" s="197"/>
      <c r="P71" s="197"/>
      <c r="Q71" s="197"/>
      <c r="R71" s="104">
        <f t="shared" si="5"/>
        <v>0</v>
      </c>
      <c r="S71" s="104">
        <f t="shared" si="6"/>
        <v>0</v>
      </c>
      <c r="T71" s="104">
        <f t="shared" si="7"/>
        <v>0</v>
      </c>
      <c r="U71" s="104">
        <f t="shared" si="8"/>
        <v>0</v>
      </c>
      <c r="V71" s="104">
        <f t="shared" si="9"/>
        <v>0</v>
      </c>
      <c r="W71" s="26">
        <f t="shared" si="10"/>
        <v>0</v>
      </c>
      <c r="X71" s="194">
        <f t="shared" si="11"/>
        <v>0</v>
      </c>
      <c r="Y71" s="114" t="s">
        <v>147</v>
      </c>
      <c r="Z71" s="108" t="e">
        <f t="shared" si="12"/>
        <v>#VALUE!</v>
      </c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09"/>
    </row>
    <row r="72" spans="1:44" s="107" customFormat="1" ht="20.25">
      <c r="A72" s="191">
        <v>66</v>
      </c>
      <c r="B72" s="125">
        <v>439524</v>
      </c>
      <c r="C72" s="126" t="s">
        <v>305</v>
      </c>
      <c r="D72" s="238">
        <v>8</v>
      </c>
      <c r="E72" s="238">
        <v>7</v>
      </c>
      <c r="F72" s="239">
        <v>9</v>
      </c>
      <c r="G72" s="196">
        <v>8</v>
      </c>
      <c r="H72" s="196">
        <v>9</v>
      </c>
      <c r="I72" s="196">
        <f t="shared" si="13" ref="I72:I135">SUM(D72:H72)</f>
        <v>41</v>
      </c>
      <c r="J72" s="196">
        <f t="shared" si="14" ref="J72:J135">I72*0.15</f>
        <v>6.15</v>
      </c>
      <c r="K72" s="197">
        <v>2.50</v>
      </c>
      <c r="L72" s="197">
        <v>3</v>
      </c>
      <c r="M72" s="197">
        <v>2</v>
      </c>
      <c r="N72" s="197">
        <v>3</v>
      </c>
      <c r="O72" s="197">
        <v>4</v>
      </c>
      <c r="P72" s="197">
        <f t="shared" si="15" ref="P72:P135">SUM(K72:O72)</f>
        <v>14.50</v>
      </c>
      <c r="Q72" s="197">
        <f t="shared" si="16" ref="Q72:Q135">P72*0.05</f>
        <v>0.72500000000000009</v>
      </c>
      <c r="R72" s="104">
        <f t="shared" si="17" ref="R72:R135">D72*0.15+K72*0.05</f>
        <v>1.325</v>
      </c>
      <c r="S72" s="104">
        <f t="shared" si="18" ref="S72:S135">E72*0.15+L72*0.05</f>
        <v>1.2000000000000002</v>
      </c>
      <c r="T72" s="104">
        <f t="shared" si="19" ref="T72:T135">F72*0.15+M72*0.05</f>
        <v>1.45</v>
      </c>
      <c r="U72" s="104">
        <f t="shared" si="20" ref="U72:U135">G72*0.15+N72*0.05</f>
        <v>1.35</v>
      </c>
      <c r="V72" s="104">
        <f t="shared" si="21" ref="V72:V135">H72*0.15+O72*0.05</f>
        <v>1.5499999999999998</v>
      </c>
      <c r="W72" s="26">
        <f t="shared" si="22" ref="W72:W135">I72+P72</f>
        <v>55.50</v>
      </c>
      <c r="X72" s="194">
        <f t="shared" si="23" ref="X72:X135">W72*0.2</f>
        <v>11.10</v>
      </c>
      <c r="Y72" s="114">
        <v>33</v>
      </c>
      <c r="Z72" s="108">
        <f t="shared" si="24" ref="Z72:Z135">Y72*0.8</f>
        <v>26.40</v>
      </c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09"/>
    </row>
    <row r="73" spans="1:44" s="107" customFormat="1" ht="20.25">
      <c r="A73" s="191">
        <v>67</v>
      </c>
      <c r="B73" s="125">
        <v>439525</v>
      </c>
      <c r="C73" s="126" t="s">
        <v>165</v>
      </c>
      <c r="D73" s="238">
        <v>2</v>
      </c>
      <c r="E73" s="238">
        <v>3</v>
      </c>
      <c r="F73" s="239">
        <v>5</v>
      </c>
      <c r="G73" s="196">
        <v>6</v>
      </c>
      <c r="H73" s="196">
        <v>4</v>
      </c>
      <c r="I73" s="196">
        <f t="shared" si="13"/>
        <v>20</v>
      </c>
      <c r="J73" s="196">
        <f t="shared" si="14"/>
        <v>3</v>
      </c>
      <c r="K73" s="197">
        <v>1</v>
      </c>
      <c r="L73" s="197">
        <v>1.50</v>
      </c>
      <c r="M73" s="197">
        <v>2</v>
      </c>
      <c r="N73" s="197">
        <v>1</v>
      </c>
      <c r="O73" s="197">
        <v>3</v>
      </c>
      <c r="P73" s="197">
        <f t="shared" si="15"/>
        <v>8.50</v>
      </c>
      <c r="Q73" s="197">
        <f t="shared" si="16"/>
        <v>0.42500000000000004</v>
      </c>
      <c r="R73" s="104">
        <f t="shared" si="17"/>
        <v>0.35</v>
      </c>
      <c r="S73" s="104">
        <f t="shared" si="18"/>
        <v>0.52499999999999991</v>
      </c>
      <c r="T73" s="104">
        <f t="shared" si="19"/>
        <v>0.85</v>
      </c>
      <c r="U73" s="104">
        <f t="shared" si="20"/>
        <v>0.95</v>
      </c>
      <c r="V73" s="104">
        <f t="shared" si="21"/>
        <v>0.75</v>
      </c>
      <c r="W73" s="26">
        <f t="shared" si="22"/>
        <v>28.50</v>
      </c>
      <c r="X73" s="194">
        <f t="shared" si="23"/>
        <v>5.70</v>
      </c>
      <c r="Y73" s="114">
        <v>7</v>
      </c>
      <c r="Z73" s="108">
        <f t="shared" si="24"/>
        <v>5.60</v>
      </c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09"/>
    </row>
    <row r="74" spans="1:44" s="107" customFormat="1" ht="20.25">
      <c r="A74" s="191">
        <v>68</v>
      </c>
      <c r="B74" s="125">
        <v>439527</v>
      </c>
      <c r="C74" s="126" t="s">
        <v>306</v>
      </c>
      <c r="D74" s="238">
        <v>4</v>
      </c>
      <c r="E74" s="238">
        <v>5</v>
      </c>
      <c r="F74" s="239">
        <v>3</v>
      </c>
      <c r="G74" s="196">
        <v>5</v>
      </c>
      <c r="H74" s="196">
        <v>4</v>
      </c>
      <c r="I74" s="196">
        <f t="shared" si="13"/>
        <v>21</v>
      </c>
      <c r="J74" s="196">
        <f t="shared" si="14"/>
        <v>3.15</v>
      </c>
      <c r="K74" s="197">
        <v>2</v>
      </c>
      <c r="L74" s="197">
        <v>2.50</v>
      </c>
      <c r="M74" s="197">
        <v>1</v>
      </c>
      <c r="N74" s="197">
        <v>2</v>
      </c>
      <c r="O74" s="197">
        <v>3</v>
      </c>
      <c r="P74" s="197">
        <f t="shared" si="15"/>
        <v>10.50</v>
      </c>
      <c r="Q74" s="197">
        <f t="shared" si="16"/>
        <v>0.525</v>
      </c>
      <c r="R74" s="104">
        <f t="shared" si="17"/>
        <v>0.70</v>
      </c>
      <c r="S74" s="104">
        <f t="shared" si="18"/>
        <v>0.875</v>
      </c>
      <c r="T74" s="104">
        <f t="shared" si="19"/>
        <v>0.49999999999999994</v>
      </c>
      <c r="U74" s="104">
        <f t="shared" si="20"/>
        <v>0.85</v>
      </c>
      <c r="V74" s="104">
        <f t="shared" si="21"/>
        <v>0.75</v>
      </c>
      <c r="W74" s="26">
        <f t="shared" si="22"/>
        <v>31.50</v>
      </c>
      <c r="X74" s="194">
        <f t="shared" si="23"/>
        <v>6.3000000000000007</v>
      </c>
      <c r="Y74" s="114">
        <v>9</v>
      </c>
      <c r="Z74" s="108">
        <f t="shared" si="24"/>
        <v>7.20</v>
      </c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09"/>
    </row>
    <row r="75" spans="1:44" s="107" customFormat="1" ht="20.25">
      <c r="A75" s="191">
        <v>69</v>
      </c>
      <c r="B75" s="125">
        <v>439530</v>
      </c>
      <c r="C75" s="126" t="s">
        <v>307</v>
      </c>
      <c r="D75" s="238">
        <v>9</v>
      </c>
      <c r="E75" s="238">
        <v>8</v>
      </c>
      <c r="F75" s="239">
        <v>9</v>
      </c>
      <c r="G75" s="196">
        <v>9</v>
      </c>
      <c r="H75" s="196">
        <v>9</v>
      </c>
      <c r="I75" s="196">
        <f t="shared" si="13"/>
        <v>44</v>
      </c>
      <c r="J75" s="196">
        <f t="shared" si="14"/>
        <v>6.60</v>
      </c>
      <c r="K75" s="197">
        <v>2</v>
      </c>
      <c r="L75" s="197">
        <v>2.50</v>
      </c>
      <c r="M75" s="197">
        <v>3</v>
      </c>
      <c r="N75" s="197">
        <v>2</v>
      </c>
      <c r="O75" s="197">
        <v>1</v>
      </c>
      <c r="P75" s="197">
        <f t="shared" si="15"/>
        <v>10.50</v>
      </c>
      <c r="Q75" s="197">
        <f t="shared" si="16"/>
        <v>0.525</v>
      </c>
      <c r="R75" s="104">
        <f t="shared" si="17"/>
        <v>1.45</v>
      </c>
      <c r="S75" s="104">
        <f t="shared" si="18"/>
        <v>1.325</v>
      </c>
      <c r="T75" s="104">
        <f t="shared" si="19"/>
        <v>1.50</v>
      </c>
      <c r="U75" s="104">
        <f t="shared" si="20"/>
        <v>1.45</v>
      </c>
      <c r="V75" s="104">
        <f t="shared" si="21"/>
        <v>1.40</v>
      </c>
      <c r="W75" s="26">
        <f t="shared" si="22"/>
        <v>54.50</v>
      </c>
      <c r="X75" s="194">
        <f t="shared" si="23"/>
        <v>10.90</v>
      </c>
      <c r="Y75" s="114">
        <v>39</v>
      </c>
      <c r="Z75" s="108">
        <f t="shared" si="24"/>
        <v>31.200000000000003</v>
      </c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09"/>
    </row>
    <row r="76" spans="1:44" s="107" customFormat="1" ht="20.25">
      <c r="A76" s="191">
        <v>70</v>
      </c>
      <c r="B76" s="125">
        <v>439533</v>
      </c>
      <c r="C76" s="126" t="s">
        <v>167</v>
      </c>
      <c r="D76" s="238">
        <v>12</v>
      </c>
      <c r="E76" s="238">
        <v>10</v>
      </c>
      <c r="F76" s="239">
        <v>8</v>
      </c>
      <c r="G76" s="196">
        <v>9</v>
      </c>
      <c r="H76" s="196">
        <v>7</v>
      </c>
      <c r="I76" s="196">
        <f t="shared" si="13"/>
        <v>46</v>
      </c>
      <c r="J76" s="196">
        <f t="shared" si="14"/>
        <v>6.90</v>
      </c>
      <c r="K76" s="197">
        <v>2.50</v>
      </c>
      <c r="L76" s="197">
        <v>3</v>
      </c>
      <c r="M76" s="197">
        <v>2</v>
      </c>
      <c r="N76" s="197">
        <v>1</v>
      </c>
      <c r="O76" s="197">
        <v>2</v>
      </c>
      <c r="P76" s="197">
        <f t="shared" si="15"/>
        <v>10.50</v>
      </c>
      <c r="Q76" s="197">
        <f t="shared" si="16"/>
        <v>0.525</v>
      </c>
      <c r="R76" s="104">
        <f t="shared" si="17"/>
        <v>1.9249999999999998</v>
      </c>
      <c r="S76" s="104">
        <f t="shared" si="18"/>
        <v>1.65</v>
      </c>
      <c r="T76" s="104">
        <f t="shared" si="19"/>
        <v>1.30</v>
      </c>
      <c r="U76" s="104">
        <f t="shared" si="20"/>
        <v>1.40</v>
      </c>
      <c r="V76" s="104">
        <f t="shared" si="21"/>
        <v>1.1500000000000001</v>
      </c>
      <c r="W76" s="26">
        <f t="shared" si="22"/>
        <v>56.50</v>
      </c>
      <c r="X76" s="194">
        <f t="shared" si="23"/>
        <v>11.30</v>
      </c>
      <c r="Y76" s="114">
        <v>33</v>
      </c>
      <c r="Z76" s="108">
        <f t="shared" si="24"/>
        <v>26.40</v>
      </c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09"/>
    </row>
    <row r="77" spans="1:44" s="107" customFormat="1" ht="20.25">
      <c r="A77" s="191">
        <v>71</v>
      </c>
      <c r="B77" s="125">
        <v>439534</v>
      </c>
      <c r="C77" s="126" t="s">
        <v>308</v>
      </c>
      <c r="D77" s="238">
        <v>9</v>
      </c>
      <c r="E77" s="238">
        <v>7</v>
      </c>
      <c r="F77" s="239">
        <v>8</v>
      </c>
      <c r="G77" s="196">
        <v>14</v>
      </c>
      <c r="H77" s="196">
        <v>13</v>
      </c>
      <c r="I77" s="196">
        <f t="shared" si="13"/>
        <v>51</v>
      </c>
      <c r="J77" s="196">
        <f t="shared" si="14"/>
        <v>7.65</v>
      </c>
      <c r="K77" s="197">
        <v>3</v>
      </c>
      <c r="L77" s="197">
        <v>4</v>
      </c>
      <c r="M77" s="197">
        <v>3</v>
      </c>
      <c r="N77" s="197">
        <v>2</v>
      </c>
      <c r="O77" s="197">
        <v>3</v>
      </c>
      <c r="P77" s="197">
        <f t="shared" si="15"/>
        <v>15</v>
      </c>
      <c r="Q77" s="197">
        <f t="shared" si="16"/>
        <v>0.75</v>
      </c>
      <c r="R77" s="104">
        <f t="shared" si="17"/>
        <v>1.50</v>
      </c>
      <c r="S77" s="104">
        <f t="shared" si="18"/>
        <v>1.25</v>
      </c>
      <c r="T77" s="104">
        <f t="shared" si="19"/>
        <v>1.35</v>
      </c>
      <c r="U77" s="104">
        <f t="shared" si="20"/>
        <v>2.2000000000000002</v>
      </c>
      <c r="V77" s="104">
        <f t="shared" si="21"/>
        <v>2.10</v>
      </c>
      <c r="W77" s="26">
        <f t="shared" si="22"/>
        <v>66</v>
      </c>
      <c r="X77" s="194">
        <f t="shared" si="23"/>
        <v>13.20</v>
      </c>
      <c r="Y77" s="114">
        <v>38</v>
      </c>
      <c r="Z77" s="108">
        <f t="shared" si="24"/>
        <v>30.40</v>
      </c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09"/>
    </row>
    <row r="78" spans="1:44" s="107" customFormat="1" ht="20.25">
      <c r="A78" s="191">
        <v>72</v>
      </c>
      <c r="B78" s="125">
        <v>439535</v>
      </c>
      <c r="C78" s="126" t="s">
        <v>309</v>
      </c>
      <c r="D78" s="238">
        <v>9</v>
      </c>
      <c r="E78" s="238">
        <v>14</v>
      </c>
      <c r="F78" s="239">
        <v>13</v>
      </c>
      <c r="G78" s="196">
        <v>15</v>
      </c>
      <c r="H78" s="196">
        <v>12</v>
      </c>
      <c r="I78" s="196">
        <f t="shared" si="13"/>
        <v>63</v>
      </c>
      <c r="J78" s="196">
        <f t="shared" si="14"/>
        <v>9.4499999999999993</v>
      </c>
      <c r="K78" s="197">
        <v>3</v>
      </c>
      <c r="L78" s="197">
        <v>3.50</v>
      </c>
      <c r="M78" s="197">
        <v>4</v>
      </c>
      <c r="N78" s="197">
        <v>4.50</v>
      </c>
      <c r="O78" s="197">
        <v>4</v>
      </c>
      <c r="P78" s="197">
        <f t="shared" si="15"/>
        <v>19</v>
      </c>
      <c r="Q78" s="197">
        <f t="shared" si="16"/>
        <v>0.95</v>
      </c>
      <c r="R78" s="104">
        <f t="shared" si="17"/>
        <v>1.50</v>
      </c>
      <c r="S78" s="104">
        <f t="shared" si="18"/>
        <v>2.275</v>
      </c>
      <c r="T78" s="104">
        <f t="shared" si="19"/>
        <v>2.15</v>
      </c>
      <c r="U78" s="104">
        <f t="shared" si="20"/>
        <v>2.475</v>
      </c>
      <c r="V78" s="104">
        <f t="shared" si="21"/>
        <v>1.9999999999999998</v>
      </c>
      <c r="W78" s="26">
        <f t="shared" si="22"/>
        <v>82</v>
      </c>
      <c r="X78" s="194">
        <f t="shared" si="23"/>
        <v>16.400000000000002</v>
      </c>
      <c r="Y78" s="114">
        <v>48</v>
      </c>
      <c r="Z78" s="108">
        <f t="shared" si="24"/>
        <v>38.400000000000006</v>
      </c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09"/>
    </row>
    <row r="79" spans="1:44" s="107" customFormat="1" ht="20.25">
      <c r="A79" s="191">
        <v>73</v>
      </c>
      <c r="B79" s="125">
        <v>439536</v>
      </c>
      <c r="C79" s="126" t="s">
        <v>310</v>
      </c>
      <c r="D79" s="238">
        <v>8</v>
      </c>
      <c r="E79" s="238">
        <v>7</v>
      </c>
      <c r="F79" s="239">
        <v>9</v>
      </c>
      <c r="G79" s="196">
        <v>8</v>
      </c>
      <c r="H79" s="196">
        <v>9</v>
      </c>
      <c r="I79" s="196">
        <f t="shared" si="13"/>
        <v>41</v>
      </c>
      <c r="J79" s="196">
        <f t="shared" si="14"/>
        <v>6.15</v>
      </c>
      <c r="K79" s="197">
        <v>2</v>
      </c>
      <c r="L79" s="197">
        <v>2</v>
      </c>
      <c r="M79" s="197">
        <v>3</v>
      </c>
      <c r="N79" s="197">
        <v>2</v>
      </c>
      <c r="O79" s="197">
        <v>1</v>
      </c>
      <c r="P79" s="197">
        <f t="shared" si="15"/>
        <v>10</v>
      </c>
      <c r="Q79" s="197">
        <f t="shared" si="16"/>
        <v>0.50</v>
      </c>
      <c r="R79" s="104">
        <f t="shared" si="17"/>
        <v>1.30</v>
      </c>
      <c r="S79" s="104">
        <f t="shared" si="18"/>
        <v>1.1500000000000001</v>
      </c>
      <c r="T79" s="104">
        <f t="shared" si="19"/>
        <v>1.50</v>
      </c>
      <c r="U79" s="104">
        <f t="shared" si="20"/>
        <v>1.30</v>
      </c>
      <c r="V79" s="104">
        <f t="shared" si="21"/>
        <v>1.40</v>
      </c>
      <c r="W79" s="26">
        <f t="shared" si="22"/>
        <v>51</v>
      </c>
      <c r="X79" s="194">
        <f t="shared" si="23"/>
        <v>10.200000000000001</v>
      </c>
      <c r="Y79" s="114">
        <v>34</v>
      </c>
      <c r="Z79" s="108">
        <f t="shared" si="24"/>
        <v>27.200000000000003</v>
      </c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09"/>
    </row>
    <row r="80" spans="1:44" s="107" customFormat="1" ht="20.25">
      <c r="A80" s="191">
        <v>74</v>
      </c>
      <c r="B80" s="125">
        <v>439537</v>
      </c>
      <c r="C80" s="126" t="s">
        <v>311</v>
      </c>
      <c r="D80" s="238">
        <v>8</v>
      </c>
      <c r="E80" s="238">
        <v>7</v>
      </c>
      <c r="F80" s="239">
        <v>8</v>
      </c>
      <c r="G80" s="196">
        <v>9</v>
      </c>
      <c r="H80" s="196">
        <v>8</v>
      </c>
      <c r="I80" s="196">
        <f t="shared" si="13"/>
        <v>40</v>
      </c>
      <c r="J80" s="196">
        <f t="shared" si="14"/>
        <v>6</v>
      </c>
      <c r="K80" s="197">
        <v>2</v>
      </c>
      <c r="L80" s="197">
        <v>2.50</v>
      </c>
      <c r="M80" s="197">
        <v>2</v>
      </c>
      <c r="N80" s="197">
        <v>3</v>
      </c>
      <c r="O80" s="197">
        <v>1</v>
      </c>
      <c r="P80" s="197">
        <f t="shared" si="15"/>
        <v>10.50</v>
      </c>
      <c r="Q80" s="197">
        <f t="shared" si="16"/>
        <v>0.525</v>
      </c>
      <c r="R80" s="104">
        <f t="shared" si="17"/>
        <v>1.30</v>
      </c>
      <c r="S80" s="104">
        <f t="shared" si="18"/>
        <v>1.175</v>
      </c>
      <c r="T80" s="104">
        <f t="shared" si="19"/>
        <v>1.30</v>
      </c>
      <c r="U80" s="104">
        <f t="shared" si="20"/>
        <v>1.50</v>
      </c>
      <c r="V80" s="104">
        <f t="shared" si="21"/>
        <v>1.25</v>
      </c>
      <c r="W80" s="26">
        <f t="shared" si="22"/>
        <v>50.50</v>
      </c>
      <c r="X80" s="194">
        <f t="shared" si="23"/>
        <v>10.100000000000001</v>
      </c>
      <c r="Y80" s="114">
        <v>30</v>
      </c>
      <c r="Z80" s="108">
        <f t="shared" si="24"/>
        <v>24</v>
      </c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09"/>
    </row>
    <row r="81" spans="1:44" s="107" customFormat="1" ht="20.25">
      <c r="A81" s="191">
        <v>75</v>
      </c>
      <c r="B81" s="125">
        <v>439539</v>
      </c>
      <c r="C81" s="126" t="s">
        <v>312</v>
      </c>
      <c r="D81" s="238">
        <v>8</v>
      </c>
      <c r="E81" s="238">
        <v>9</v>
      </c>
      <c r="F81" s="239">
        <v>12</v>
      </c>
      <c r="G81" s="196">
        <v>14</v>
      </c>
      <c r="H81" s="196">
        <v>8</v>
      </c>
      <c r="I81" s="196">
        <f t="shared" si="13"/>
        <v>51</v>
      </c>
      <c r="J81" s="196">
        <f t="shared" si="14"/>
        <v>7.65</v>
      </c>
      <c r="K81" s="197">
        <v>3</v>
      </c>
      <c r="L81" s="197">
        <v>2</v>
      </c>
      <c r="M81" s="197">
        <v>2.50</v>
      </c>
      <c r="N81" s="197">
        <v>2</v>
      </c>
      <c r="O81" s="197">
        <v>3</v>
      </c>
      <c r="P81" s="197">
        <f t="shared" si="15"/>
        <v>12.50</v>
      </c>
      <c r="Q81" s="197">
        <f t="shared" si="16"/>
        <v>0.625</v>
      </c>
      <c r="R81" s="104">
        <f t="shared" si="17"/>
        <v>1.35</v>
      </c>
      <c r="S81" s="104">
        <f t="shared" si="18"/>
        <v>1.45</v>
      </c>
      <c r="T81" s="104">
        <f t="shared" si="19"/>
        <v>1.9249999999999998</v>
      </c>
      <c r="U81" s="104">
        <f t="shared" si="20"/>
        <v>2.2000000000000002</v>
      </c>
      <c r="V81" s="104">
        <f t="shared" si="21"/>
        <v>1.35</v>
      </c>
      <c r="W81" s="26">
        <f t="shared" si="22"/>
        <v>63.50</v>
      </c>
      <c r="X81" s="194">
        <f t="shared" si="23"/>
        <v>12.70</v>
      </c>
      <c r="Y81" s="114">
        <v>40</v>
      </c>
      <c r="Z81" s="108">
        <f t="shared" si="24"/>
        <v>32</v>
      </c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09"/>
    </row>
    <row r="82" spans="1:44" s="107" customFormat="1" ht="20.25">
      <c r="A82" s="191">
        <v>76</v>
      </c>
      <c r="B82" s="125">
        <v>439540</v>
      </c>
      <c r="C82" s="126" t="s">
        <v>313</v>
      </c>
      <c r="D82" s="238">
        <v>14</v>
      </c>
      <c r="E82" s="238">
        <v>15</v>
      </c>
      <c r="F82" s="239">
        <v>16</v>
      </c>
      <c r="G82" s="196">
        <v>14</v>
      </c>
      <c r="H82" s="196">
        <v>13</v>
      </c>
      <c r="I82" s="196">
        <f t="shared" si="13"/>
        <v>72</v>
      </c>
      <c r="J82" s="196">
        <f t="shared" si="14"/>
        <v>10.80</v>
      </c>
      <c r="K82" s="197">
        <v>3</v>
      </c>
      <c r="L82" s="197">
        <v>4</v>
      </c>
      <c r="M82" s="197">
        <v>4.50</v>
      </c>
      <c r="N82" s="197">
        <v>5</v>
      </c>
      <c r="O82" s="197">
        <v>4</v>
      </c>
      <c r="P82" s="197">
        <f t="shared" si="15"/>
        <v>20.50</v>
      </c>
      <c r="Q82" s="197">
        <f t="shared" si="16"/>
        <v>1.0250000000000001</v>
      </c>
      <c r="R82" s="104">
        <f t="shared" si="17"/>
        <v>2.25</v>
      </c>
      <c r="S82" s="104">
        <f t="shared" si="18"/>
        <v>2.4500000000000002</v>
      </c>
      <c r="T82" s="104">
        <f t="shared" si="19"/>
        <v>2.625</v>
      </c>
      <c r="U82" s="104">
        <f t="shared" si="20"/>
        <v>2.35</v>
      </c>
      <c r="V82" s="104">
        <f t="shared" si="21"/>
        <v>2.15</v>
      </c>
      <c r="W82" s="26">
        <f t="shared" si="22"/>
        <v>92.50</v>
      </c>
      <c r="X82" s="194">
        <f t="shared" si="23"/>
        <v>18.50</v>
      </c>
      <c r="Y82" s="114">
        <v>52</v>
      </c>
      <c r="Z82" s="108">
        <f t="shared" si="24"/>
        <v>41.60</v>
      </c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09"/>
    </row>
    <row r="83" spans="1:44" s="107" customFormat="1" ht="20.25">
      <c r="A83" s="191">
        <v>77</v>
      </c>
      <c r="B83" s="125">
        <v>439542</v>
      </c>
      <c r="C83" s="126" t="s">
        <v>314</v>
      </c>
      <c r="D83" s="238">
        <v>8</v>
      </c>
      <c r="E83" s="238">
        <v>9</v>
      </c>
      <c r="F83" s="239">
        <v>8</v>
      </c>
      <c r="G83" s="196">
        <v>9</v>
      </c>
      <c r="H83" s="196">
        <v>9</v>
      </c>
      <c r="I83" s="196">
        <f t="shared" si="13"/>
        <v>43</v>
      </c>
      <c r="J83" s="196">
        <f t="shared" si="14"/>
        <v>6.45</v>
      </c>
      <c r="K83" s="197">
        <v>2</v>
      </c>
      <c r="L83" s="197">
        <v>3</v>
      </c>
      <c r="M83" s="197">
        <v>1</v>
      </c>
      <c r="N83" s="197">
        <v>2</v>
      </c>
      <c r="O83" s="197">
        <v>4</v>
      </c>
      <c r="P83" s="197">
        <f t="shared" si="15"/>
        <v>12</v>
      </c>
      <c r="Q83" s="197">
        <f t="shared" si="16"/>
        <v>0.60000000000000009</v>
      </c>
      <c r="R83" s="104">
        <f t="shared" si="17"/>
        <v>1.30</v>
      </c>
      <c r="S83" s="104">
        <f t="shared" si="18"/>
        <v>1.50</v>
      </c>
      <c r="T83" s="104">
        <f t="shared" si="19"/>
        <v>1.25</v>
      </c>
      <c r="U83" s="104">
        <f t="shared" si="20"/>
        <v>1.45</v>
      </c>
      <c r="V83" s="104">
        <f t="shared" si="21"/>
        <v>1.5499999999999998</v>
      </c>
      <c r="W83" s="26">
        <f t="shared" si="22"/>
        <v>55</v>
      </c>
      <c r="X83" s="194">
        <f t="shared" si="23"/>
        <v>11</v>
      </c>
      <c r="Y83" s="114">
        <v>35</v>
      </c>
      <c r="Z83" s="108">
        <f t="shared" si="24"/>
        <v>28</v>
      </c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09"/>
    </row>
    <row r="84" spans="1:44" s="107" customFormat="1" ht="20.25">
      <c r="A84" s="191">
        <v>78</v>
      </c>
      <c r="B84" s="125">
        <v>439543</v>
      </c>
      <c r="C84" s="126" t="s">
        <v>170</v>
      </c>
      <c r="D84" s="238">
        <v>13</v>
      </c>
      <c r="E84" s="238">
        <v>14</v>
      </c>
      <c r="F84" s="239">
        <v>15</v>
      </c>
      <c r="G84" s="196">
        <v>16</v>
      </c>
      <c r="H84" s="196">
        <v>14</v>
      </c>
      <c r="I84" s="196">
        <f t="shared" si="13"/>
        <v>72</v>
      </c>
      <c r="J84" s="196">
        <f t="shared" si="14"/>
        <v>10.80</v>
      </c>
      <c r="K84" s="197">
        <v>3</v>
      </c>
      <c r="L84" s="197">
        <v>4</v>
      </c>
      <c r="M84" s="197">
        <v>5</v>
      </c>
      <c r="N84" s="197">
        <v>5</v>
      </c>
      <c r="O84" s="197">
        <v>4.50</v>
      </c>
      <c r="P84" s="197">
        <f t="shared" si="15"/>
        <v>21.50</v>
      </c>
      <c r="Q84" s="197">
        <f t="shared" si="16"/>
        <v>1.075</v>
      </c>
      <c r="R84" s="104">
        <f t="shared" si="17"/>
        <v>2.10</v>
      </c>
      <c r="S84" s="104">
        <f t="shared" si="18"/>
        <v>2.3000000000000003</v>
      </c>
      <c r="T84" s="104">
        <f t="shared" si="19"/>
        <v>2.50</v>
      </c>
      <c r="U84" s="104">
        <f t="shared" si="20"/>
        <v>2.65</v>
      </c>
      <c r="V84" s="104">
        <f t="shared" si="21"/>
        <v>2.3250000000000002</v>
      </c>
      <c r="W84" s="26">
        <f t="shared" si="22"/>
        <v>93.50</v>
      </c>
      <c r="X84" s="194">
        <f t="shared" si="23"/>
        <v>18.70</v>
      </c>
      <c r="Y84" s="114">
        <v>50</v>
      </c>
      <c r="Z84" s="108">
        <f t="shared" si="24"/>
        <v>40</v>
      </c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09"/>
    </row>
    <row r="85" spans="1:44" s="107" customFormat="1" ht="20.25">
      <c r="A85" s="191">
        <v>79</v>
      </c>
      <c r="B85" s="125">
        <v>439546</v>
      </c>
      <c r="C85" s="126" t="s">
        <v>172</v>
      </c>
      <c r="D85" s="238"/>
      <c r="E85" s="238"/>
      <c r="F85" s="239"/>
      <c r="G85" s="196"/>
      <c r="H85" s="196"/>
      <c r="I85" s="196"/>
      <c r="J85" s="196"/>
      <c r="K85" s="197"/>
      <c r="L85" s="197"/>
      <c r="M85" s="197"/>
      <c r="N85" s="197"/>
      <c r="O85" s="197"/>
      <c r="P85" s="197"/>
      <c r="Q85" s="197"/>
      <c r="R85" s="104"/>
      <c r="S85" s="104"/>
      <c r="T85" s="104"/>
      <c r="U85" s="104"/>
      <c r="V85" s="104"/>
      <c r="W85" s="26">
        <f t="shared" si="22"/>
        <v>0</v>
      </c>
      <c r="X85" s="194">
        <f t="shared" si="23"/>
        <v>0</v>
      </c>
      <c r="Y85" s="114" t="s">
        <v>147</v>
      </c>
      <c r="Z85" s="108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09"/>
    </row>
    <row r="86" spans="1:44" s="107" customFormat="1" ht="20.25">
      <c r="A86" s="191">
        <v>80</v>
      </c>
      <c r="B86" s="125">
        <v>439550</v>
      </c>
      <c r="C86" s="126" t="s">
        <v>315</v>
      </c>
      <c r="D86" s="238">
        <v>9</v>
      </c>
      <c r="E86" s="238">
        <v>8</v>
      </c>
      <c r="F86" s="239">
        <v>14</v>
      </c>
      <c r="G86" s="196">
        <v>9</v>
      </c>
      <c r="H86" s="196">
        <v>12</v>
      </c>
      <c r="I86" s="196">
        <f t="shared" si="13"/>
        <v>52</v>
      </c>
      <c r="J86" s="196">
        <f t="shared" si="14"/>
        <v>7.80</v>
      </c>
      <c r="K86" s="197">
        <v>2.50</v>
      </c>
      <c r="L86" s="197">
        <v>3</v>
      </c>
      <c r="M86" s="197">
        <v>4</v>
      </c>
      <c r="N86" s="197">
        <v>3</v>
      </c>
      <c r="O86" s="197">
        <v>4</v>
      </c>
      <c r="P86" s="197">
        <f t="shared" si="15"/>
        <v>16.50</v>
      </c>
      <c r="Q86" s="197">
        <f t="shared" si="16"/>
        <v>0.825</v>
      </c>
      <c r="R86" s="104">
        <f t="shared" si="17"/>
        <v>1.475</v>
      </c>
      <c r="S86" s="104">
        <f t="shared" si="18"/>
        <v>1.35</v>
      </c>
      <c r="T86" s="104">
        <f t="shared" si="19"/>
        <v>2.3000000000000003</v>
      </c>
      <c r="U86" s="104">
        <f t="shared" si="20"/>
        <v>1.50</v>
      </c>
      <c r="V86" s="104">
        <f t="shared" si="21"/>
        <v>1.9999999999999998</v>
      </c>
      <c r="W86" s="26">
        <f t="shared" si="22"/>
        <v>68.50</v>
      </c>
      <c r="X86" s="194">
        <f t="shared" si="23"/>
        <v>13.70</v>
      </c>
      <c r="Y86" s="114">
        <v>41</v>
      </c>
      <c r="Z86" s="108">
        <f t="shared" si="24"/>
        <v>32.800000000000004</v>
      </c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09"/>
    </row>
    <row r="87" spans="1:44" s="107" customFormat="1" ht="20.25">
      <c r="A87" s="191">
        <v>81</v>
      </c>
      <c r="B87" s="125">
        <v>439551</v>
      </c>
      <c r="C87" s="126" t="s">
        <v>175</v>
      </c>
      <c r="D87" s="238">
        <v>8</v>
      </c>
      <c r="E87" s="238">
        <v>7</v>
      </c>
      <c r="F87" s="239">
        <v>9</v>
      </c>
      <c r="G87" s="196">
        <v>8</v>
      </c>
      <c r="H87" s="196">
        <v>9</v>
      </c>
      <c r="I87" s="196">
        <f t="shared" si="13"/>
        <v>41</v>
      </c>
      <c r="J87" s="196">
        <f t="shared" si="14"/>
        <v>6.15</v>
      </c>
      <c r="K87" s="197">
        <v>3</v>
      </c>
      <c r="L87" s="197">
        <v>3.50</v>
      </c>
      <c r="M87" s="197">
        <v>2</v>
      </c>
      <c r="N87" s="197">
        <v>4</v>
      </c>
      <c r="O87" s="197">
        <v>3</v>
      </c>
      <c r="P87" s="197">
        <f t="shared" si="15"/>
        <v>15.50</v>
      </c>
      <c r="Q87" s="197">
        <f t="shared" si="16"/>
        <v>0.775</v>
      </c>
      <c r="R87" s="104">
        <f t="shared" si="17"/>
        <v>1.35</v>
      </c>
      <c r="S87" s="104">
        <f t="shared" si="18"/>
        <v>1.2250000000000001</v>
      </c>
      <c r="T87" s="104">
        <f t="shared" si="19"/>
        <v>1.45</v>
      </c>
      <c r="U87" s="104">
        <f t="shared" si="20"/>
        <v>1.40</v>
      </c>
      <c r="V87" s="104">
        <f t="shared" si="21"/>
        <v>1.50</v>
      </c>
      <c r="W87" s="26">
        <f t="shared" si="22"/>
        <v>56.50</v>
      </c>
      <c r="X87" s="194">
        <f t="shared" si="23"/>
        <v>11.30</v>
      </c>
      <c r="Y87" s="114">
        <v>34</v>
      </c>
      <c r="Z87" s="108">
        <f t="shared" si="24"/>
        <v>27.200000000000003</v>
      </c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09"/>
    </row>
    <row r="88" spans="1:44" s="107" customFormat="1" ht="20.25">
      <c r="A88" s="191">
        <v>82</v>
      </c>
      <c r="B88" s="125">
        <v>439554</v>
      </c>
      <c r="C88" s="126" t="s">
        <v>178</v>
      </c>
      <c r="D88" s="238">
        <v>13</v>
      </c>
      <c r="E88" s="238">
        <v>14</v>
      </c>
      <c r="F88" s="239">
        <v>7</v>
      </c>
      <c r="G88" s="196">
        <v>12</v>
      </c>
      <c r="H88" s="196">
        <v>8</v>
      </c>
      <c r="I88" s="196">
        <f t="shared" si="13"/>
        <v>54</v>
      </c>
      <c r="J88" s="196">
        <f t="shared" si="14"/>
        <v>8.10</v>
      </c>
      <c r="K88" s="197">
        <v>2</v>
      </c>
      <c r="L88" s="197">
        <v>2.50</v>
      </c>
      <c r="M88" s="197">
        <v>3</v>
      </c>
      <c r="N88" s="197">
        <v>4</v>
      </c>
      <c r="O88" s="197">
        <v>3</v>
      </c>
      <c r="P88" s="197">
        <f t="shared" si="15"/>
        <v>14.50</v>
      </c>
      <c r="Q88" s="197">
        <f t="shared" si="16"/>
        <v>0.72500000000000009</v>
      </c>
      <c r="R88" s="104">
        <f t="shared" si="17"/>
        <v>2.0499999999999998</v>
      </c>
      <c r="S88" s="104">
        <f t="shared" si="18"/>
        <v>2.225</v>
      </c>
      <c r="T88" s="104">
        <f t="shared" si="19"/>
        <v>1.2000000000000002</v>
      </c>
      <c r="U88" s="104">
        <f t="shared" si="20"/>
        <v>1.9999999999999998</v>
      </c>
      <c r="V88" s="104">
        <f t="shared" si="21"/>
        <v>1.35</v>
      </c>
      <c r="W88" s="26">
        <f t="shared" si="22"/>
        <v>68.50</v>
      </c>
      <c r="X88" s="194">
        <f t="shared" si="23"/>
        <v>13.70</v>
      </c>
      <c r="Y88" s="114">
        <v>39</v>
      </c>
      <c r="Z88" s="108">
        <f t="shared" si="24"/>
        <v>31.200000000000003</v>
      </c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09"/>
    </row>
    <row r="89" spans="1:44" s="107" customFormat="1" ht="20.25">
      <c r="A89" s="191">
        <v>83</v>
      </c>
      <c r="B89" s="125">
        <v>439555</v>
      </c>
      <c r="C89" s="126" t="s">
        <v>316</v>
      </c>
      <c r="D89" s="238">
        <v>7</v>
      </c>
      <c r="E89" s="238">
        <v>6</v>
      </c>
      <c r="F89" s="239">
        <v>8</v>
      </c>
      <c r="G89" s="196">
        <v>8</v>
      </c>
      <c r="H89" s="196">
        <v>6</v>
      </c>
      <c r="I89" s="196">
        <f t="shared" si="13"/>
        <v>35</v>
      </c>
      <c r="J89" s="196">
        <f t="shared" si="14"/>
        <v>5.25</v>
      </c>
      <c r="K89" s="197">
        <v>2</v>
      </c>
      <c r="L89" s="197">
        <v>2.50</v>
      </c>
      <c r="M89" s="197">
        <v>3</v>
      </c>
      <c r="N89" s="197">
        <v>1</v>
      </c>
      <c r="O89" s="197">
        <v>1</v>
      </c>
      <c r="P89" s="197">
        <f t="shared" si="15"/>
        <v>9.50</v>
      </c>
      <c r="Q89" s="197">
        <f t="shared" si="16"/>
        <v>0.475</v>
      </c>
      <c r="R89" s="104">
        <f t="shared" si="17"/>
        <v>1.1500000000000001</v>
      </c>
      <c r="S89" s="104">
        <f t="shared" si="18"/>
        <v>1.0249999999999999</v>
      </c>
      <c r="T89" s="104">
        <f t="shared" si="19"/>
        <v>1.35</v>
      </c>
      <c r="U89" s="104">
        <f t="shared" si="20"/>
        <v>1.25</v>
      </c>
      <c r="V89" s="104">
        <f t="shared" si="21"/>
        <v>0.95</v>
      </c>
      <c r="W89" s="26">
        <f t="shared" si="22"/>
        <v>44.50</v>
      </c>
      <c r="X89" s="194">
        <f t="shared" si="23"/>
        <v>8.90</v>
      </c>
      <c r="Y89" s="114">
        <v>28</v>
      </c>
      <c r="Z89" s="108">
        <f t="shared" si="24"/>
        <v>22.40</v>
      </c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09"/>
    </row>
    <row r="90" spans="1:44" s="107" customFormat="1" ht="20.25">
      <c r="A90" s="191">
        <v>84</v>
      </c>
      <c r="B90" s="125">
        <v>439556</v>
      </c>
      <c r="C90" s="126" t="s">
        <v>317</v>
      </c>
      <c r="D90" s="238">
        <v>9</v>
      </c>
      <c r="E90" s="238">
        <v>8</v>
      </c>
      <c r="F90" s="239">
        <v>9</v>
      </c>
      <c r="G90" s="196">
        <v>12</v>
      </c>
      <c r="H90" s="196">
        <v>10</v>
      </c>
      <c r="I90" s="196">
        <f t="shared" si="13"/>
        <v>48</v>
      </c>
      <c r="J90" s="196">
        <f t="shared" si="14"/>
        <v>7.1999999999999993</v>
      </c>
      <c r="K90" s="197">
        <v>3</v>
      </c>
      <c r="L90" s="197">
        <v>4</v>
      </c>
      <c r="M90" s="197">
        <v>3</v>
      </c>
      <c r="N90" s="197">
        <v>4</v>
      </c>
      <c r="O90" s="197">
        <v>3</v>
      </c>
      <c r="P90" s="197">
        <f t="shared" si="15"/>
        <v>17</v>
      </c>
      <c r="Q90" s="197">
        <f t="shared" si="16"/>
        <v>0.85000000000000009</v>
      </c>
      <c r="R90" s="104">
        <f t="shared" si="17"/>
        <v>1.50</v>
      </c>
      <c r="S90" s="104">
        <f t="shared" si="18"/>
        <v>1.40</v>
      </c>
      <c r="T90" s="104">
        <f t="shared" si="19"/>
        <v>1.50</v>
      </c>
      <c r="U90" s="104">
        <f t="shared" si="20"/>
        <v>1.9999999999999998</v>
      </c>
      <c r="V90" s="104">
        <f t="shared" si="21"/>
        <v>1.65</v>
      </c>
      <c r="W90" s="26">
        <f t="shared" si="22"/>
        <v>65</v>
      </c>
      <c r="X90" s="194">
        <f t="shared" si="23"/>
        <v>13</v>
      </c>
      <c r="Y90" s="114">
        <v>40</v>
      </c>
      <c r="Z90" s="108">
        <f t="shared" si="24"/>
        <v>32</v>
      </c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09"/>
    </row>
    <row r="91" spans="1:44" s="107" customFormat="1" ht="20.25">
      <c r="A91" s="191">
        <v>85</v>
      </c>
      <c r="B91" s="125">
        <v>439557</v>
      </c>
      <c r="C91" s="126" t="s">
        <v>318</v>
      </c>
      <c r="D91" s="238">
        <v>9</v>
      </c>
      <c r="E91" s="238">
        <v>8</v>
      </c>
      <c r="F91" s="239">
        <v>9</v>
      </c>
      <c r="G91" s="196">
        <v>10</v>
      </c>
      <c r="H91" s="196">
        <v>12</v>
      </c>
      <c r="I91" s="196">
        <f t="shared" si="13"/>
        <v>48</v>
      </c>
      <c r="J91" s="196">
        <f t="shared" si="14"/>
        <v>7.1999999999999993</v>
      </c>
      <c r="K91" s="197">
        <v>2</v>
      </c>
      <c r="L91" s="197">
        <v>3</v>
      </c>
      <c r="M91" s="197">
        <v>4</v>
      </c>
      <c r="N91" s="197">
        <v>3</v>
      </c>
      <c r="O91" s="197">
        <v>4</v>
      </c>
      <c r="P91" s="197">
        <f t="shared" si="15"/>
        <v>16</v>
      </c>
      <c r="Q91" s="197">
        <f t="shared" si="16"/>
        <v>0.80</v>
      </c>
      <c r="R91" s="104">
        <f t="shared" si="17"/>
        <v>1.45</v>
      </c>
      <c r="S91" s="104">
        <f t="shared" si="18"/>
        <v>1.35</v>
      </c>
      <c r="T91" s="104">
        <f t="shared" si="19"/>
        <v>1.5499999999999998</v>
      </c>
      <c r="U91" s="104">
        <f t="shared" si="20"/>
        <v>1.65</v>
      </c>
      <c r="V91" s="104">
        <f t="shared" si="21"/>
        <v>1.9999999999999998</v>
      </c>
      <c r="W91" s="26">
        <f t="shared" si="22"/>
        <v>64</v>
      </c>
      <c r="X91" s="194">
        <f t="shared" si="23"/>
        <v>12.80</v>
      </c>
      <c r="Y91" s="114">
        <v>35</v>
      </c>
      <c r="Z91" s="108">
        <f t="shared" si="24"/>
        <v>28</v>
      </c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09"/>
    </row>
    <row r="92" spans="1:44" s="107" customFormat="1" ht="20.25">
      <c r="A92" s="191">
        <v>86</v>
      </c>
      <c r="B92" s="125">
        <v>439559</v>
      </c>
      <c r="C92" s="126" t="s">
        <v>319</v>
      </c>
      <c r="D92" s="238">
        <v>7</v>
      </c>
      <c r="E92" s="238">
        <v>9</v>
      </c>
      <c r="F92" s="239">
        <v>8</v>
      </c>
      <c r="G92" s="196">
        <v>7</v>
      </c>
      <c r="H92" s="196">
        <v>7</v>
      </c>
      <c r="I92" s="196">
        <f t="shared" si="13"/>
        <v>38</v>
      </c>
      <c r="J92" s="196">
        <f t="shared" si="14"/>
        <v>5.70</v>
      </c>
      <c r="K92" s="197">
        <v>2.50</v>
      </c>
      <c r="L92" s="197">
        <v>3</v>
      </c>
      <c r="M92" s="197">
        <v>2.50</v>
      </c>
      <c r="N92" s="197">
        <v>1.50</v>
      </c>
      <c r="O92" s="197">
        <v>2.50</v>
      </c>
      <c r="P92" s="197">
        <f t="shared" si="15"/>
        <v>12</v>
      </c>
      <c r="Q92" s="197">
        <f t="shared" si="16"/>
        <v>0.60000000000000009</v>
      </c>
      <c r="R92" s="104">
        <f t="shared" si="17"/>
        <v>1.175</v>
      </c>
      <c r="S92" s="104">
        <f t="shared" si="18"/>
        <v>1.50</v>
      </c>
      <c r="T92" s="104">
        <f t="shared" si="19"/>
        <v>1.325</v>
      </c>
      <c r="U92" s="104">
        <f t="shared" si="20"/>
        <v>1.125</v>
      </c>
      <c r="V92" s="104">
        <f t="shared" si="21"/>
        <v>1.175</v>
      </c>
      <c r="W92" s="26">
        <f t="shared" si="22"/>
        <v>50</v>
      </c>
      <c r="X92" s="194">
        <f t="shared" si="23"/>
        <v>10</v>
      </c>
      <c r="Y92" s="114">
        <v>29</v>
      </c>
      <c r="Z92" s="108">
        <f t="shared" si="24"/>
        <v>23.200000000000003</v>
      </c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09"/>
    </row>
    <row r="93" spans="1:44" s="107" customFormat="1" ht="20.25">
      <c r="A93" s="191">
        <v>87</v>
      </c>
      <c r="B93" s="125">
        <v>439563</v>
      </c>
      <c r="C93" s="126" t="s">
        <v>320</v>
      </c>
      <c r="D93" s="238">
        <v>9</v>
      </c>
      <c r="E93" s="238">
        <v>15</v>
      </c>
      <c r="F93" s="239">
        <v>12</v>
      </c>
      <c r="G93" s="196">
        <v>10</v>
      </c>
      <c r="H93" s="196">
        <v>8</v>
      </c>
      <c r="I93" s="196">
        <f t="shared" si="13"/>
        <v>54</v>
      </c>
      <c r="J93" s="196">
        <f t="shared" si="14"/>
        <v>8.10</v>
      </c>
      <c r="K93" s="197">
        <v>3</v>
      </c>
      <c r="L93" s="197">
        <v>3.50</v>
      </c>
      <c r="M93" s="197">
        <v>2</v>
      </c>
      <c r="N93" s="197">
        <v>3</v>
      </c>
      <c r="O93" s="197">
        <v>2.50</v>
      </c>
      <c r="P93" s="197">
        <f t="shared" si="15"/>
        <v>14</v>
      </c>
      <c r="Q93" s="197">
        <f t="shared" si="16"/>
        <v>0.70</v>
      </c>
      <c r="R93" s="104">
        <f t="shared" si="17"/>
        <v>1.50</v>
      </c>
      <c r="S93" s="104">
        <f t="shared" si="18"/>
        <v>2.4249999999999998</v>
      </c>
      <c r="T93" s="104">
        <f t="shared" si="19"/>
        <v>1.90</v>
      </c>
      <c r="U93" s="104">
        <f t="shared" si="20"/>
        <v>1.65</v>
      </c>
      <c r="V93" s="104">
        <f t="shared" si="21"/>
        <v>1.325</v>
      </c>
      <c r="W93" s="26">
        <f t="shared" si="22"/>
        <v>68</v>
      </c>
      <c r="X93" s="194">
        <f t="shared" si="23"/>
        <v>13.60</v>
      </c>
      <c r="Y93" s="114">
        <v>35</v>
      </c>
      <c r="Z93" s="108">
        <f t="shared" si="24"/>
        <v>28</v>
      </c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09"/>
    </row>
    <row r="94" spans="1:44" s="107" customFormat="1" ht="20.25">
      <c r="A94" s="191">
        <v>88</v>
      </c>
      <c r="B94" s="125">
        <v>439564</v>
      </c>
      <c r="C94" s="126" t="s">
        <v>321</v>
      </c>
      <c r="D94" s="238">
        <v>6</v>
      </c>
      <c r="E94" s="238">
        <v>8</v>
      </c>
      <c r="F94" s="239">
        <v>9</v>
      </c>
      <c r="G94" s="196">
        <v>7</v>
      </c>
      <c r="H94" s="196">
        <v>9</v>
      </c>
      <c r="I94" s="196">
        <f t="shared" si="13"/>
        <v>39</v>
      </c>
      <c r="J94" s="196">
        <f t="shared" si="14"/>
        <v>5.85</v>
      </c>
      <c r="K94" s="197">
        <v>1</v>
      </c>
      <c r="L94" s="197">
        <v>1.50</v>
      </c>
      <c r="M94" s="197">
        <v>2</v>
      </c>
      <c r="N94" s="197">
        <v>2.50</v>
      </c>
      <c r="O94" s="197">
        <v>2</v>
      </c>
      <c r="P94" s="197">
        <f t="shared" si="15"/>
        <v>9</v>
      </c>
      <c r="Q94" s="197">
        <f t="shared" si="16"/>
        <v>0.45</v>
      </c>
      <c r="R94" s="104">
        <f t="shared" si="17"/>
        <v>0.95</v>
      </c>
      <c r="S94" s="104">
        <f t="shared" si="18"/>
        <v>1.2749999999999999</v>
      </c>
      <c r="T94" s="104">
        <f t="shared" si="19"/>
        <v>1.45</v>
      </c>
      <c r="U94" s="104">
        <f t="shared" si="20"/>
        <v>1.175</v>
      </c>
      <c r="V94" s="104">
        <f t="shared" si="21"/>
        <v>1.45</v>
      </c>
      <c r="W94" s="26">
        <f t="shared" si="22"/>
        <v>48</v>
      </c>
      <c r="X94" s="194">
        <f t="shared" si="23"/>
        <v>9.6000000000000014</v>
      </c>
      <c r="Y94" s="114">
        <v>27</v>
      </c>
      <c r="Z94" s="108">
        <f t="shared" si="24"/>
        <v>21.60</v>
      </c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09"/>
    </row>
    <row r="95" spans="1:44" s="107" customFormat="1" ht="20.25">
      <c r="A95" s="191">
        <v>89</v>
      </c>
      <c r="B95" s="125">
        <v>439566</v>
      </c>
      <c r="C95" s="126" t="s">
        <v>322</v>
      </c>
      <c r="D95" s="238">
        <v>4</v>
      </c>
      <c r="E95" s="238">
        <v>3</v>
      </c>
      <c r="F95" s="239">
        <v>4</v>
      </c>
      <c r="G95" s="196">
        <v>5</v>
      </c>
      <c r="H95" s="196">
        <v>4</v>
      </c>
      <c r="I95" s="196">
        <f t="shared" si="13"/>
        <v>20</v>
      </c>
      <c r="J95" s="196">
        <f t="shared" si="14"/>
        <v>3</v>
      </c>
      <c r="K95" s="197">
        <v>2</v>
      </c>
      <c r="L95" s="197">
        <v>1</v>
      </c>
      <c r="M95" s="197">
        <v>2</v>
      </c>
      <c r="N95" s="197">
        <v>3</v>
      </c>
      <c r="O95" s="197">
        <v>2</v>
      </c>
      <c r="P95" s="197">
        <f t="shared" si="15"/>
        <v>10</v>
      </c>
      <c r="Q95" s="197">
        <f t="shared" si="16"/>
        <v>0.50</v>
      </c>
      <c r="R95" s="104">
        <f t="shared" si="17"/>
        <v>0.70</v>
      </c>
      <c r="S95" s="104">
        <f t="shared" si="18"/>
        <v>0.49999999999999994</v>
      </c>
      <c r="T95" s="104">
        <f t="shared" si="19"/>
        <v>0.70</v>
      </c>
      <c r="U95" s="104">
        <f t="shared" si="20"/>
        <v>0.90</v>
      </c>
      <c r="V95" s="104">
        <f t="shared" si="21"/>
        <v>0.70</v>
      </c>
      <c r="W95" s="26">
        <f t="shared" si="22"/>
        <v>30</v>
      </c>
      <c r="X95" s="194">
        <f t="shared" si="23"/>
        <v>6</v>
      </c>
      <c r="Y95" s="114">
        <v>12</v>
      </c>
      <c r="Z95" s="108">
        <f t="shared" si="24"/>
        <v>9.6000000000000014</v>
      </c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09"/>
    </row>
    <row r="96" spans="1:44" s="107" customFormat="1" ht="20.25">
      <c r="A96" s="191">
        <v>90</v>
      </c>
      <c r="B96" s="125">
        <v>439567</v>
      </c>
      <c r="C96" s="126" t="s">
        <v>323</v>
      </c>
      <c r="D96" s="238">
        <v>4</v>
      </c>
      <c r="E96" s="238">
        <v>8</v>
      </c>
      <c r="F96" s="239">
        <v>7</v>
      </c>
      <c r="G96" s="196">
        <v>6</v>
      </c>
      <c r="H96" s="196">
        <v>8</v>
      </c>
      <c r="I96" s="196">
        <f t="shared" si="13"/>
        <v>33</v>
      </c>
      <c r="J96" s="196">
        <f t="shared" si="14"/>
        <v>4.95</v>
      </c>
      <c r="K96" s="197">
        <v>3</v>
      </c>
      <c r="L96" s="197">
        <v>2.50</v>
      </c>
      <c r="M96" s="197">
        <v>2</v>
      </c>
      <c r="N96" s="197">
        <v>3</v>
      </c>
      <c r="O96" s="197">
        <v>2</v>
      </c>
      <c r="P96" s="197">
        <f t="shared" si="15"/>
        <v>12.50</v>
      </c>
      <c r="Q96" s="197">
        <f t="shared" si="16"/>
        <v>0.625</v>
      </c>
      <c r="R96" s="104">
        <f t="shared" si="17"/>
        <v>0.75</v>
      </c>
      <c r="S96" s="104">
        <f t="shared" si="18"/>
        <v>1.325</v>
      </c>
      <c r="T96" s="104">
        <f t="shared" si="19"/>
        <v>1.1500000000000001</v>
      </c>
      <c r="U96" s="104">
        <f t="shared" si="20"/>
        <v>1.0499999999999998</v>
      </c>
      <c r="V96" s="104">
        <f t="shared" si="21"/>
        <v>1.30</v>
      </c>
      <c r="W96" s="26">
        <f t="shared" si="22"/>
        <v>45.50</v>
      </c>
      <c r="X96" s="194">
        <f t="shared" si="23"/>
        <v>9.10</v>
      </c>
      <c r="Y96" s="114">
        <v>24</v>
      </c>
      <c r="Z96" s="108">
        <f t="shared" si="24"/>
        <v>19.200000000000003</v>
      </c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09"/>
    </row>
    <row r="97" spans="1:44" s="107" customFormat="1" ht="20.25">
      <c r="A97" s="191">
        <v>91</v>
      </c>
      <c r="B97" s="125">
        <v>439568</v>
      </c>
      <c r="C97" s="126" t="s">
        <v>324</v>
      </c>
      <c r="D97" s="238">
        <v>9</v>
      </c>
      <c r="E97" s="238">
        <v>8</v>
      </c>
      <c r="F97" s="239">
        <v>9</v>
      </c>
      <c r="G97" s="196">
        <v>8</v>
      </c>
      <c r="H97" s="196">
        <v>9</v>
      </c>
      <c r="I97" s="196">
        <f t="shared" si="13"/>
        <v>43</v>
      </c>
      <c r="J97" s="196">
        <f t="shared" si="14"/>
        <v>6.45</v>
      </c>
      <c r="K97" s="197">
        <v>2.50</v>
      </c>
      <c r="L97" s="197">
        <v>3</v>
      </c>
      <c r="M97" s="197">
        <v>2.50</v>
      </c>
      <c r="N97" s="197">
        <v>3</v>
      </c>
      <c r="O97" s="197">
        <v>2</v>
      </c>
      <c r="P97" s="197">
        <f t="shared" si="15"/>
        <v>13</v>
      </c>
      <c r="Q97" s="197">
        <f t="shared" si="16"/>
        <v>0.65</v>
      </c>
      <c r="R97" s="104">
        <f t="shared" si="17"/>
        <v>1.475</v>
      </c>
      <c r="S97" s="104">
        <f t="shared" si="18"/>
        <v>1.35</v>
      </c>
      <c r="T97" s="104">
        <f t="shared" si="19"/>
        <v>1.475</v>
      </c>
      <c r="U97" s="104">
        <f t="shared" si="20"/>
        <v>1.35</v>
      </c>
      <c r="V97" s="104">
        <f t="shared" si="21"/>
        <v>1.45</v>
      </c>
      <c r="W97" s="26">
        <f t="shared" si="22"/>
        <v>56</v>
      </c>
      <c r="X97" s="194">
        <f t="shared" si="23"/>
        <v>11.20</v>
      </c>
      <c r="Y97" s="114">
        <v>32</v>
      </c>
      <c r="Z97" s="108">
        <f t="shared" si="24"/>
        <v>25.60</v>
      </c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09"/>
    </row>
    <row r="98" spans="1:44" s="107" customFormat="1" ht="20.25">
      <c r="A98" s="191">
        <v>92</v>
      </c>
      <c r="B98" s="222">
        <v>439570</v>
      </c>
      <c r="C98" s="223" t="s">
        <v>325</v>
      </c>
      <c r="D98" s="238">
        <v>8</v>
      </c>
      <c r="E98" s="238">
        <v>12</v>
      </c>
      <c r="F98" s="239">
        <v>10</v>
      </c>
      <c r="G98" s="196">
        <v>8</v>
      </c>
      <c r="H98" s="196">
        <v>7</v>
      </c>
      <c r="I98" s="196">
        <f t="shared" si="13"/>
        <v>45</v>
      </c>
      <c r="J98" s="196">
        <f t="shared" si="14"/>
        <v>6.75</v>
      </c>
      <c r="K98" s="197">
        <v>3</v>
      </c>
      <c r="L98" s="197">
        <v>4</v>
      </c>
      <c r="M98" s="197">
        <v>4</v>
      </c>
      <c r="N98" s="197">
        <v>2</v>
      </c>
      <c r="O98" s="197">
        <v>4</v>
      </c>
      <c r="P98" s="197">
        <f t="shared" si="15"/>
        <v>17</v>
      </c>
      <c r="Q98" s="197">
        <f t="shared" si="16"/>
        <v>0.85000000000000009</v>
      </c>
      <c r="R98" s="104">
        <f t="shared" si="17"/>
        <v>1.35</v>
      </c>
      <c r="S98" s="104">
        <f t="shared" si="18"/>
        <v>1.9999999999999998</v>
      </c>
      <c r="T98" s="104">
        <f t="shared" si="19"/>
        <v>1.70</v>
      </c>
      <c r="U98" s="104">
        <f t="shared" si="20"/>
        <v>1.30</v>
      </c>
      <c r="V98" s="104">
        <f t="shared" si="21"/>
        <v>1.25</v>
      </c>
      <c r="W98" s="26">
        <f t="shared" si="22"/>
        <v>62</v>
      </c>
      <c r="X98" s="194">
        <f t="shared" si="23"/>
        <v>12.40</v>
      </c>
      <c r="Y98" s="224">
        <v>40</v>
      </c>
      <c r="Z98" s="108">
        <f t="shared" si="24"/>
        <v>32</v>
      </c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09"/>
    </row>
    <row r="99" spans="1:44" s="107" customFormat="1" ht="20.25">
      <c r="A99" s="191">
        <v>93</v>
      </c>
      <c r="B99" s="125">
        <v>439572</v>
      </c>
      <c r="C99" s="126" t="s">
        <v>326</v>
      </c>
      <c r="D99" s="238">
        <v>6</v>
      </c>
      <c r="E99" s="238">
        <v>5</v>
      </c>
      <c r="F99" s="239">
        <v>6</v>
      </c>
      <c r="G99" s="196">
        <v>7</v>
      </c>
      <c r="H99" s="196">
        <v>6</v>
      </c>
      <c r="I99" s="196">
        <f t="shared" si="13"/>
        <v>30</v>
      </c>
      <c r="J99" s="196">
        <f t="shared" si="14"/>
        <v>4.50</v>
      </c>
      <c r="K99" s="197">
        <v>2</v>
      </c>
      <c r="L99" s="197">
        <v>2.50</v>
      </c>
      <c r="M99" s="197">
        <v>3</v>
      </c>
      <c r="N99" s="197">
        <v>2</v>
      </c>
      <c r="O99" s="197">
        <v>1</v>
      </c>
      <c r="P99" s="197">
        <f t="shared" si="15"/>
        <v>10.50</v>
      </c>
      <c r="Q99" s="197">
        <f t="shared" si="16"/>
        <v>0.525</v>
      </c>
      <c r="R99" s="104">
        <f t="shared" si="17"/>
        <v>0.99999999999999989</v>
      </c>
      <c r="S99" s="104">
        <f t="shared" si="18"/>
        <v>0.875</v>
      </c>
      <c r="T99" s="104">
        <f t="shared" si="19"/>
        <v>1.0499999999999998</v>
      </c>
      <c r="U99" s="104">
        <f t="shared" si="20"/>
        <v>1.1500000000000001</v>
      </c>
      <c r="V99" s="104">
        <f t="shared" si="21"/>
        <v>0.95</v>
      </c>
      <c r="W99" s="26">
        <f t="shared" si="22"/>
        <v>40.50</v>
      </c>
      <c r="X99" s="194">
        <f t="shared" si="23"/>
        <v>8.10</v>
      </c>
      <c r="Y99" s="114">
        <v>23</v>
      </c>
      <c r="Z99" s="108">
        <f t="shared" si="24"/>
        <v>18.400000000000002</v>
      </c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09"/>
    </row>
    <row r="100" spans="1:44" s="107" customFormat="1" ht="20.25">
      <c r="A100" s="191">
        <v>94</v>
      </c>
      <c r="B100" s="125">
        <v>439574</v>
      </c>
      <c r="C100" s="126" t="s">
        <v>327</v>
      </c>
      <c r="D100" s="238">
        <v>8</v>
      </c>
      <c r="E100" s="238">
        <v>9</v>
      </c>
      <c r="F100" s="239">
        <v>8</v>
      </c>
      <c r="G100" s="196">
        <v>7</v>
      </c>
      <c r="H100" s="196">
        <v>9</v>
      </c>
      <c r="I100" s="196">
        <f t="shared" si="13"/>
        <v>41</v>
      </c>
      <c r="J100" s="196">
        <f t="shared" si="14"/>
        <v>6.15</v>
      </c>
      <c r="K100" s="197">
        <v>2</v>
      </c>
      <c r="L100" s="197">
        <v>2</v>
      </c>
      <c r="M100" s="197">
        <v>3</v>
      </c>
      <c r="N100" s="197">
        <v>4</v>
      </c>
      <c r="O100" s="197">
        <v>3</v>
      </c>
      <c r="P100" s="197">
        <f t="shared" si="15"/>
        <v>14</v>
      </c>
      <c r="Q100" s="197">
        <f t="shared" si="16"/>
        <v>0.70</v>
      </c>
      <c r="R100" s="104">
        <f t="shared" si="17"/>
        <v>1.30</v>
      </c>
      <c r="S100" s="104">
        <f t="shared" si="18"/>
        <v>1.45</v>
      </c>
      <c r="T100" s="104">
        <f t="shared" si="19"/>
        <v>1.35</v>
      </c>
      <c r="U100" s="104">
        <f t="shared" si="20"/>
        <v>1.25</v>
      </c>
      <c r="V100" s="104">
        <f t="shared" si="21"/>
        <v>1.50</v>
      </c>
      <c r="W100" s="26">
        <f t="shared" si="22"/>
        <v>55</v>
      </c>
      <c r="X100" s="194">
        <f t="shared" si="23"/>
        <v>11</v>
      </c>
      <c r="Y100" s="114">
        <v>37</v>
      </c>
      <c r="Z100" s="108">
        <f t="shared" si="24"/>
        <v>29.60</v>
      </c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09"/>
    </row>
    <row r="101" spans="1:44" s="107" customFormat="1" ht="20.25">
      <c r="A101" s="191">
        <v>95</v>
      </c>
      <c r="B101" s="125">
        <v>439576</v>
      </c>
      <c r="C101" s="126" t="s">
        <v>328</v>
      </c>
      <c r="D101" s="238"/>
      <c r="E101" s="238"/>
      <c r="F101" s="239"/>
      <c r="G101" s="196"/>
      <c r="H101" s="196"/>
      <c r="I101" s="196"/>
      <c r="J101" s="196"/>
      <c r="K101" s="197"/>
      <c r="L101" s="197"/>
      <c r="M101" s="197"/>
      <c r="N101" s="197"/>
      <c r="O101" s="197"/>
      <c r="P101" s="197"/>
      <c r="Q101" s="197"/>
      <c r="R101" s="104">
        <f t="shared" si="17"/>
        <v>0</v>
      </c>
      <c r="S101" s="104">
        <f t="shared" si="18"/>
        <v>0</v>
      </c>
      <c r="T101" s="104">
        <f t="shared" si="19"/>
        <v>0</v>
      </c>
      <c r="U101" s="104">
        <f t="shared" si="20"/>
        <v>0</v>
      </c>
      <c r="V101" s="104">
        <f t="shared" si="21"/>
        <v>0</v>
      </c>
      <c r="W101" s="26">
        <f t="shared" si="22"/>
        <v>0</v>
      </c>
      <c r="X101" s="194">
        <f t="shared" si="23"/>
        <v>0</v>
      </c>
      <c r="Y101" s="114" t="s">
        <v>147</v>
      </c>
      <c r="Z101" s="108" t="e">
        <f t="shared" si="24"/>
        <v>#VALUE!</v>
      </c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09"/>
    </row>
    <row r="102" spans="1:44" s="107" customFormat="1" ht="20.25">
      <c r="A102" s="191">
        <v>96</v>
      </c>
      <c r="B102" s="125">
        <v>439577</v>
      </c>
      <c r="C102" s="126" t="s">
        <v>180</v>
      </c>
      <c r="D102" s="238">
        <v>14</v>
      </c>
      <c r="E102" s="238">
        <v>9</v>
      </c>
      <c r="F102" s="239">
        <v>13</v>
      </c>
      <c r="G102" s="196">
        <v>9</v>
      </c>
      <c r="H102" s="196">
        <v>12</v>
      </c>
      <c r="I102" s="196">
        <f t="shared" si="13"/>
        <v>57</v>
      </c>
      <c r="J102" s="196">
        <f t="shared" si="14"/>
        <v>8.5499999999999989</v>
      </c>
      <c r="K102" s="197">
        <v>2</v>
      </c>
      <c r="L102" s="197">
        <v>2.50</v>
      </c>
      <c r="M102" s="197">
        <v>3</v>
      </c>
      <c r="N102" s="197">
        <v>4</v>
      </c>
      <c r="O102" s="197">
        <v>3</v>
      </c>
      <c r="P102" s="197">
        <f t="shared" si="15"/>
        <v>14.50</v>
      </c>
      <c r="Q102" s="197">
        <f t="shared" si="16"/>
        <v>0.72500000000000009</v>
      </c>
      <c r="R102" s="104">
        <f t="shared" si="17"/>
        <v>2.2000000000000002</v>
      </c>
      <c r="S102" s="104">
        <f t="shared" si="18"/>
        <v>1.475</v>
      </c>
      <c r="T102" s="104">
        <f t="shared" si="19"/>
        <v>2.10</v>
      </c>
      <c r="U102" s="104">
        <f t="shared" si="20"/>
        <v>1.5499999999999998</v>
      </c>
      <c r="V102" s="104">
        <f t="shared" si="21"/>
        <v>1.9499999999999997</v>
      </c>
      <c r="W102" s="26">
        <f t="shared" si="22"/>
        <v>71.50</v>
      </c>
      <c r="X102" s="194">
        <f t="shared" si="23"/>
        <v>14.30</v>
      </c>
      <c r="Y102" s="114">
        <v>53</v>
      </c>
      <c r="Z102" s="108">
        <f t="shared" si="24"/>
        <v>42.400000000000006</v>
      </c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09"/>
    </row>
    <row r="103" spans="1:44" s="107" customFormat="1" ht="20.25">
      <c r="A103" s="191">
        <v>97</v>
      </c>
      <c r="B103" s="125">
        <v>439578</v>
      </c>
      <c r="C103" s="126" t="s">
        <v>329</v>
      </c>
      <c r="D103" s="238">
        <v>9</v>
      </c>
      <c r="E103" s="238">
        <v>12</v>
      </c>
      <c r="F103" s="239">
        <v>13</v>
      </c>
      <c r="G103" s="196">
        <v>14</v>
      </c>
      <c r="H103" s="196">
        <v>12</v>
      </c>
      <c r="I103" s="196">
        <f t="shared" si="13"/>
        <v>60</v>
      </c>
      <c r="J103" s="196">
        <f t="shared" si="14"/>
        <v>9</v>
      </c>
      <c r="K103" s="197">
        <v>2.50</v>
      </c>
      <c r="L103" s="197">
        <v>3</v>
      </c>
      <c r="M103" s="197">
        <v>4</v>
      </c>
      <c r="N103" s="197">
        <v>3</v>
      </c>
      <c r="O103" s="197">
        <v>2</v>
      </c>
      <c r="P103" s="197">
        <f t="shared" si="15"/>
        <v>14.50</v>
      </c>
      <c r="Q103" s="197">
        <f t="shared" si="16"/>
        <v>0.72500000000000009</v>
      </c>
      <c r="R103" s="104">
        <f t="shared" si="17"/>
        <v>1.475</v>
      </c>
      <c r="S103" s="104">
        <f t="shared" si="18"/>
        <v>1.9499999999999997</v>
      </c>
      <c r="T103" s="104">
        <f t="shared" si="19"/>
        <v>2.15</v>
      </c>
      <c r="U103" s="104">
        <f t="shared" si="20"/>
        <v>2.25</v>
      </c>
      <c r="V103" s="104">
        <f t="shared" si="21"/>
        <v>1.90</v>
      </c>
      <c r="W103" s="26">
        <f t="shared" si="22"/>
        <v>74.50</v>
      </c>
      <c r="X103" s="194">
        <f t="shared" si="23"/>
        <v>14.90</v>
      </c>
      <c r="Y103" s="114">
        <v>59</v>
      </c>
      <c r="Z103" s="108">
        <f t="shared" si="24"/>
        <v>47.20</v>
      </c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09"/>
    </row>
    <row r="104" spans="1:44" s="107" customFormat="1" ht="20.25">
      <c r="A104" s="191">
        <v>98</v>
      </c>
      <c r="B104" s="125">
        <v>439579</v>
      </c>
      <c r="C104" s="126" t="s">
        <v>330</v>
      </c>
      <c r="D104" s="238"/>
      <c r="E104" s="238"/>
      <c r="F104" s="239"/>
      <c r="G104" s="196"/>
      <c r="H104" s="196"/>
      <c r="I104" s="196"/>
      <c r="J104" s="196"/>
      <c r="K104" s="197"/>
      <c r="L104" s="197"/>
      <c r="M104" s="197"/>
      <c r="N104" s="197"/>
      <c r="O104" s="197"/>
      <c r="P104" s="197"/>
      <c r="Q104" s="197"/>
      <c r="R104" s="104"/>
      <c r="S104" s="104"/>
      <c r="T104" s="104"/>
      <c r="U104" s="104"/>
      <c r="V104" s="104"/>
      <c r="W104" s="26">
        <f t="shared" si="22"/>
        <v>0</v>
      </c>
      <c r="X104" s="194">
        <f t="shared" si="23"/>
        <v>0</v>
      </c>
      <c r="Y104" s="114" t="s">
        <v>147</v>
      </c>
      <c r="Z104" s="108" t="e">
        <f t="shared" si="24"/>
        <v>#VALUE!</v>
      </c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09"/>
    </row>
    <row r="105" spans="1:44" s="107" customFormat="1" ht="20.25">
      <c r="A105" s="191">
        <v>99</v>
      </c>
      <c r="B105" s="125">
        <v>439580</v>
      </c>
      <c r="C105" s="126" t="s">
        <v>331</v>
      </c>
      <c r="D105" s="238">
        <v>8</v>
      </c>
      <c r="E105" s="238">
        <v>7</v>
      </c>
      <c r="F105" s="239">
        <v>6</v>
      </c>
      <c r="G105" s="196">
        <v>8</v>
      </c>
      <c r="H105" s="196">
        <v>7</v>
      </c>
      <c r="I105" s="196">
        <f t="shared" si="13"/>
        <v>36</v>
      </c>
      <c r="J105" s="196">
        <f t="shared" si="14"/>
        <v>5.40</v>
      </c>
      <c r="K105" s="197">
        <v>2</v>
      </c>
      <c r="L105" s="197">
        <v>2.50</v>
      </c>
      <c r="M105" s="197">
        <v>3</v>
      </c>
      <c r="N105" s="197">
        <v>2</v>
      </c>
      <c r="O105" s="197">
        <v>3</v>
      </c>
      <c r="P105" s="197">
        <f t="shared" si="15"/>
        <v>12.50</v>
      </c>
      <c r="Q105" s="197">
        <f t="shared" si="16"/>
        <v>0.625</v>
      </c>
      <c r="R105" s="104">
        <f t="shared" si="17"/>
        <v>1.30</v>
      </c>
      <c r="S105" s="104">
        <f t="shared" si="18"/>
        <v>1.175</v>
      </c>
      <c r="T105" s="104">
        <f t="shared" si="19"/>
        <v>1.0499999999999998</v>
      </c>
      <c r="U105" s="104">
        <f t="shared" si="20"/>
        <v>1.30</v>
      </c>
      <c r="V105" s="104">
        <f t="shared" si="21"/>
        <v>1.2000000000000002</v>
      </c>
      <c r="W105" s="26">
        <f t="shared" si="22"/>
        <v>48.50</v>
      </c>
      <c r="X105" s="194">
        <f t="shared" si="23"/>
        <v>9.7000000000000011</v>
      </c>
      <c r="Y105" s="114">
        <v>20</v>
      </c>
      <c r="Z105" s="108">
        <f t="shared" si="24"/>
        <v>16</v>
      </c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09"/>
    </row>
    <row r="106" spans="1:44" s="107" customFormat="1" ht="20.25">
      <c r="A106" s="191">
        <v>100</v>
      </c>
      <c r="B106" s="125">
        <v>439581</v>
      </c>
      <c r="C106" s="126" t="s">
        <v>332</v>
      </c>
      <c r="D106" s="238">
        <v>9</v>
      </c>
      <c r="E106" s="238">
        <v>12</v>
      </c>
      <c r="F106" s="239">
        <v>13</v>
      </c>
      <c r="G106" s="196">
        <v>14</v>
      </c>
      <c r="H106" s="196">
        <v>15</v>
      </c>
      <c r="I106" s="196">
        <f t="shared" si="13"/>
        <v>63</v>
      </c>
      <c r="J106" s="196">
        <f t="shared" si="14"/>
        <v>9.4499999999999993</v>
      </c>
      <c r="K106" s="197">
        <v>3</v>
      </c>
      <c r="L106" s="197">
        <v>3.50</v>
      </c>
      <c r="M106" s="197">
        <v>4</v>
      </c>
      <c r="N106" s="197">
        <v>4.50</v>
      </c>
      <c r="O106" s="197">
        <v>4</v>
      </c>
      <c r="P106" s="197">
        <f t="shared" si="15"/>
        <v>19</v>
      </c>
      <c r="Q106" s="197">
        <f t="shared" si="16"/>
        <v>0.95</v>
      </c>
      <c r="R106" s="104">
        <f t="shared" si="17"/>
        <v>1.50</v>
      </c>
      <c r="S106" s="104">
        <f t="shared" si="18"/>
        <v>1.975</v>
      </c>
      <c r="T106" s="104">
        <f t="shared" si="19"/>
        <v>2.15</v>
      </c>
      <c r="U106" s="104">
        <f t="shared" si="20"/>
        <v>2.3250000000000002</v>
      </c>
      <c r="V106" s="104">
        <f t="shared" si="21"/>
        <v>2.4500000000000002</v>
      </c>
      <c r="W106" s="26">
        <f t="shared" si="22"/>
        <v>82</v>
      </c>
      <c r="X106" s="194">
        <f t="shared" si="23"/>
        <v>16.400000000000002</v>
      </c>
      <c r="Y106" s="114">
        <v>44</v>
      </c>
      <c r="Z106" s="108">
        <f t="shared" si="24"/>
        <v>35.200000000000003</v>
      </c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09"/>
    </row>
    <row r="107" spans="1:44" s="107" customFormat="1" ht="20.25">
      <c r="A107" s="191">
        <v>101</v>
      </c>
      <c r="B107" s="125">
        <v>439582</v>
      </c>
      <c r="C107" s="126" t="s">
        <v>333</v>
      </c>
      <c r="D107" s="238">
        <v>7</v>
      </c>
      <c r="E107" s="238">
        <v>7</v>
      </c>
      <c r="F107" s="239">
        <v>14</v>
      </c>
      <c r="G107" s="196">
        <v>8</v>
      </c>
      <c r="H107" s="196">
        <v>9</v>
      </c>
      <c r="I107" s="196">
        <f t="shared" si="13"/>
        <v>45</v>
      </c>
      <c r="J107" s="196">
        <f t="shared" si="14"/>
        <v>6.75</v>
      </c>
      <c r="K107" s="197">
        <v>2</v>
      </c>
      <c r="L107" s="197">
        <v>2.50</v>
      </c>
      <c r="M107" s="197">
        <v>3</v>
      </c>
      <c r="N107" s="197">
        <v>2</v>
      </c>
      <c r="O107" s="197">
        <v>3</v>
      </c>
      <c r="P107" s="197">
        <f t="shared" si="15"/>
        <v>12.50</v>
      </c>
      <c r="Q107" s="197">
        <f t="shared" si="16"/>
        <v>0.625</v>
      </c>
      <c r="R107" s="104">
        <f t="shared" si="17"/>
        <v>1.1500000000000001</v>
      </c>
      <c r="S107" s="104">
        <f t="shared" si="18"/>
        <v>1.175</v>
      </c>
      <c r="T107" s="104">
        <f t="shared" si="19"/>
        <v>2.25</v>
      </c>
      <c r="U107" s="104">
        <f t="shared" si="20"/>
        <v>1.30</v>
      </c>
      <c r="V107" s="104">
        <f t="shared" si="21"/>
        <v>1.50</v>
      </c>
      <c r="W107" s="26">
        <f t="shared" si="22"/>
        <v>57.50</v>
      </c>
      <c r="X107" s="194">
        <f t="shared" si="23"/>
        <v>11.50</v>
      </c>
      <c r="Y107" s="114">
        <v>37</v>
      </c>
      <c r="Z107" s="108">
        <f t="shared" si="24"/>
        <v>29.60</v>
      </c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09"/>
    </row>
    <row r="108" spans="1:44" s="107" customFormat="1" ht="20.25">
      <c r="A108" s="191">
        <v>102</v>
      </c>
      <c r="B108" s="125">
        <v>439583</v>
      </c>
      <c r="C108" s="126" t="s">
        <v>334</v>
      </c>
      <c r="D108" s="238">
        <v>12</v>
      </c>
      <c r="E108" s="238">
        <v>13</v>
      </c>
      <c r="F108" s="239">
        <v>14</v>
      </c>
      <c r="G108" s="196">
        <v>12</v>
      </c>
      <c r="H108" s="196">
        <v>10</v>
      </c>
      <c r="I108" s="196">
        <f t="shared" si="13"/>
        <v>61</v>
      </c>
      <c r="J108" s="196">
        <f t="shared" si="14"/>
        <v>9.15</v>
      </c>
      <c r="K108" s="197">
        <v>2.50</v>
      </c>
      <c r="L108" s="197">
        <v>3</v>
      </c>
      <c r="M108" s="197">
        <v>4</v>
      </c>
      <c r="N108" s="197">
        <v>3</v>
      </c>
      <c r="O108" s="197">
        <v>3</v>
      </c>
      <c r="P108" s="197">
        <f t="shared" si="15"/>
        <v>15.50</v>
      </c>
      <c r="Q108" s="197">
        <f t="shared" si="16"/>
        <v>0.775</v>
      </c>
      <c r="R108" s="104">
        <f t="shared" si="17"/>
        <v>1.9249999999999998</v>
      </c>
      <c r="S108" s="104">
        <f t="shared" si="18"/>
        <v>2.10</v>
      </c>
      <c r="T108" s="104">
        <f t="shared" si="19"/>
        <v>2.3000000000000003</v>
      </c>
      <c r="U108" s="104">
        <f t="shared" si="20"/>
        <v>1.9499999999999997</v>
      </c>
      <c r="V108" s="104">
        <f t="shared" si="21"/>
        <v>1.65</v>
      </c>
      <c r="W108" s="26">
        <f t="shared" si="22"/>
        <v>76.50</v>
      </c>
      <c r="X108" s="194">
        <f t="shared" si="23"/>
        <v>15.30</v>
      </c>
      <c r="Y108" s="114">
        <v>45</v>
      </c>
      <c r="Z108" s="108">
        <f t="shared" si="24"/>
        <v>36</v>
      </c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09"/>
    </row>
    <row r="109" spans="1:44" s="107" customFormat="1" ht="20.25">
      <c r="A109" s="191">
        <v>103</v>
      </c>
      <c r="B109" s="125">
        <v>439584</v>
      </c>
      <c r="C109" s="126" t="s">
        <v>335</v>
      </c>
      <c r="D109" s="238">
        <v>8</v>
      </c>
      <c r="E109" s="238">
        <v>7</v>
      </c>
      <c r="F109" s="239">
        <v>9</v>
      </c>
      <c r="G109" s="196">
        <v>8</v>
      </c>
      <c r="H109" s="196">
        <v>9</v>
      </c>
      <c r="I109" s="196">
        <f t="shared" si="13"/>
        <v>41</v>
      </c>
      <c r="J109" s="196">
        <f t="shared" si="14"/>
        <v>6.15</v>
      </c>
      <c r="K109" s="197">
        <v>2</v>
      </c>
      <c r="L109" s="197">
        <v>1</v>
      </c>
      <c r="M109" s="197">
        <v>2</v>
      </c>
      <c r="N109" s="197">
        <v>3</v>
      </c>
      <c r="O109" s="197">
        <v>2</v>
      </c>
      <c r="P109" s="197">
        <f t="shared" si="15"/>
        <v>10</v>
      </c>
      <c r="Q109" s="197">
        <f t="shared" si="16"/>
        <v>0.50</v>
      </c>
      <c r="R109" s="104">
        <f t="shared" si="17"/>
        <v>1.30</v>
      </c>
      <c r="S109" s="104">
        <f t="shared" si="18"/>
        <v>1.1000000000000001</v>
      </c>
      <c r="T109" s="104">
        <f t="shared" si="19"/>
        <v>1.45</v>
      </c>
      <c r="U109" s="104">
        <f t="shared" si="20"/>
        <v>1.35</v>
      </c>
      <c r="V109" s="104">
        <f t="shared" si="21"/>
        <v>1.45</v>
      </c>
      <c r="W109" s="26">
        <f t="shared" si="22"/>
        <v>51</v>
      </c>
      <c r="X109" s="194">
        <f t="shared" si="23"/>
        <v>10.200000000000001</v>
      </c>
      <c r="Y109" s="114">
        <v>32</v>
      </c>
      <c r="Z109" s="108">
        <f t="shared" si="24"/>
        <v>25.60</v>
      </c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09"/>
    </row>
    <row r="110" spans="1:44" s="107" customFormat="1" ht="20.25">
      <c r="A110" s="191">
        <v>104</v>
      </c>
      <c r="B110" s="125">
        <v>439585</v>
      </c>
      <c r="C110" s="126" t="s">
        <v>181</v>
      </c>
      <c r="D110" s="238">
        <v>12</v>
      </c>
      <c r="E110" s="238">
        <v>7</v>
      </c>
      <c r="F110" s="239">
        <v>8</v>
      </c>
      <c r="G110" s="196">
        <v>12</v>
      </c>
      <c r="H110" s="196">
        <v>10</v>
      </c>
      <c r="I110" s="196">
        <f t="shared" si="13"/>
        <v>49</v>
      </c>
      <c r="J110" s="196">
        <f t="shared" si="14"/>
        <v>7.35</v>
      </c>
      <c r="K110" s="197">
        <v>2.50</v>
      </c>
      <c r="L110" s="197">
        <v>3</v>
      </c>
      <c r="M110" s="197">
        <v>2</v>
      </c>
      <c r="N110" s="197">
        <v>1</v>
      </c>
      <c r="O110" s="197">
        <v>2</v>
      </c>
      <c r="P110" s="197">
        <f t="shared" si="15"/>
        <v>10.50</v>
      </c>
      <c r="Q110" s="197">
        <f t="shared" si="16"/>
        <v>0.525</v>
      </c>
      <c r="R110" s="104">
        <f t="shared" si="17"/>
        <v>1.9249999999999998</v>
      </c>
      <c r="S110" s="104">
        <f t="shared" si="18"/>
        <v>1.2000000000000002</v>
      </c>
      <c r="T110" s="104">
        <f t="shared" si="19"/>
        <v>1.30</v>
      </c>
      <c r="U110" s="104">
        <f t="shared" si="20"/>
        <v>1.85</v>
      </c>
      <c r="V110" s="104">
        <f t="shared" si="21"/>
        <v>1.60</v>
      </c>
      <c r="W110" s="26">
        <f t="shared" si="22"/>
        <v>59.50</v>
      </c>
      <c r="X110" s="194">
        <f t="shared" si="23"/>
        <v>11.90</v>
      </c>
      <c r="Y110" s="114">
        <v>36</v>
      </c>
      <c r="Z110" s="108">
        <f t="shared" si="24"/>
        <v>28.80</v>
      </c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09"/>
    </row>
    <row r="111" spans="1:44" s="107" customFormat="1" ht="20.25">
      <c r="A111" s="191">
        <v>105</v>
      </c>
      <c r="B111" s="125">
        <v>439586</v>
      </c>
      <c r="C111" s="126" t="s">
        <v>182</v>
      </c>
      <c r="D111" s="238">
        <v>6</v>
      </c>
      <c r="E111" s="238">
        <v>8</v>
      </c>
      <c r="F111" s="239">
        <v>7</v>
      </c>
      <c r="G111" s="196">
        <v>6</v>
      </c>
      <c r="H111" s="196">
        <v>8</v>
      </c>
      <c r="I111" s="196">
        <f t="shared" si="13"/>
        <v>35</v>
      </c>
      <c r="J111" s="196">
        <f t="shared" si="14"/>
        <v>5.25</v>
      </c>
      <c r="K111" s="197">
        <v>2.50</v>
      </c>
      <c r="L111" s="197">
        <v>3</v>
      </c>
      <c r="M111" s="197">
        <v>2</v>
      </c>
      <c r="N111" s="197">
        <v>1</v>
      </c>
      <c r="O111" s="197">
        <v>1.50</v>
      </c>
      <c r="P111" s="197">
        <f t="shared" si="15"/>
        <v>10</v>
      </c>
      <c r="Q111" s="197">
        <f t="shared" si="16"/>
        <v>0.50</v>
      </c>
      <c r="R111" s="104">
        <f t="shared" si="17"/>
        <v>1.0249999999999999</v>
      </c>
      <c r="S111" s="104">
        <f t="shared" si="18"/>
        <v>1.35</v>
      </c>
      <c r="T111" s="104">
        <f t="shared" si="19"/>
        <v>1.1500000000000001</v>
      </c>
      <c r="U111" s="104">
        <f t="shared" si="20"/>
        <v>0.95</v>
      </c>
      <c r="V111" s="104">
        <f t="shared" si="21"/>
        <v>1.2749999999999999</v>
      </c>
      <c r="W111" s="26">
        <f t="shared" si="22"/>
        <v>45</v>
      </c>
      <c r="X111" s="194">
        <f t="shared" si="23"/>
        <v>9</v>
      </c>
      <c r="Y111" s="114">
        <v>21</v>
      </c>
      <c r="Z111" s="108">
        <f t="shared" si="24"/>
        <v>16.80</v>
      </c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09"/>
    </row>
    <row r="112" spans="1:44" s="107" customFormat="1" ht="20.25">
      <c r="A112" s="191">
        <v>106</v>
      </c>
      <c r="B112" s="125">
        <v>439587</v>
      </c>
      <c r="C112" s="126" t="s">
        <v>336</v>
      </c>
      <c r="D112" s="238">
        <v>5</v>
      </c>
      <c r="E112" s="238">
        <v>6</v>
      </c>
      <c r="F112" s="239">
        <v>8</v>
      </c>
      <c r="G112" s="196">
        <v>7</v>
      </c>
      <c r="H112" s="196">
        <v>6</v>
      </c>
      <c r="I112" s="196">
        <f t="shared" si="13"/>
        <v>32</v>
      </c>
      <c r="J112" s="196">
        <f t="shared" si="14"/>
        <v>4.80</v>
      </c>
      <c r="K112" s="197">
        <v>1</v>
      </c>
      <c r="L112" s="197">
        <v>2</v>
      </c>
      <c r="M112" s="197">
        <v>1</v>
      </c>
      <c r="N112" s="197">
        <v>2</v>
      </c>
      <c r="O112" s="197">
        <v>1</v>
      </c>
      <c r="P112" s="197">
        <f t="shared" si="15"/>
        <v>7</v>
      </c>
      <c r="Q112" s="197">
        <f t="shared" si="16"/>
        <v>0.35</v>
      </c>
      <c r="R112" s="104">
        <f t="shared" si="17"/>
        <v>0.80</v>
      </c>
      <c r="S112" s="104">
        <f t="shared" si="18"/>
        <v>0.99999999999999989</v>
      </c>
      <c r="T112" s="104">
        <f t="shared" si="19"/>
        <v>1.25</v>
      </c>
      <c r="U112" s="104">
        <f t="shared" si="20"/>
        <v>1.1500000000000001</v>
      </c>
      <c r="V112" s="104">
        <f t="shared" si="21"/>
        <v>0.95</v>
      </c>
      <c r="W112" s="26">
        <f t="shared" si="22"/>
        <v>39</v>
      </c>
      <c r="X112" s="194">
        <f t="shared" si="23"/>
        <v>7.8000000000000007</v>
      </c>
      <c r="Y112" s="114">
        <v>23</v>
      </c>
      <c r="Z112" s="108">
        <f t="shared" si="24"/>
        <v>18.400000000000002</v>
      </c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09"/>
    </row>
    <row r="113" spans="1:44" s="107" customFormat="1" ht="20.25">
      <c r="A113" s="191">
        <v>107</v>
      </c>
      <c r="B113" s="125">
        <v>439588</v>
      </c>
      <c r="C113" s="126" t="s">
        <v>183</v>
      </c>
      <c r="D113" s="238">
        <v>13</v>
      </c>
      <c r="E113" s="238">
        <v>14</v>
      </c>
      <c r="F113" s="239">
        <v>15</v>
      </c>
      <c r="G113" s="196">
        <v>13</v>
      </c>
      <c r="H113" s="196">
        <v>12</v>
      </c>
      <c r="I113" s="196">
        <f t="shared" si="13"/>
        <v>67</v>
      </c>
      <c r="J113" s="196">
        <f t="shared" si="14"/>
        <v>10.049999999999999</v>
      </c>
      <c r="K113" s="197">
        <v>3</v>
      </c>
      <c r="L113" s="197">
        <v>4</v>
      </c>
      <c r="M113" s="197">
        <v>3</v>
      </c>
      <c r="N113" s="197">
        <v>4</v>
      </c>
      <c r="O113" s="197">
        <v>3</v>
      </c>
      <c r="P113" s="197">
        <f t="shared" si="15"/>
        <v>17</v>
      </c>
      <c r="Q113" s="197">
        <f t="shared" si="16"/>
        <v>0.85000000000000009</v>
      </c>
      <c r="R113" s="104">
        <f t="shared" si="17"/>
        <v>2.10</v>
      </c>
      <c r="S113" s="104">
        <f t="shared" si="18"/>
        <v>2.3000000000000003</v>
      </c>
      <c r="T113" s="104">
        <f t="shared" si="19"/>
        <v>2.40</v>
      </c>
      <c r="U113" s="104">
        <f t="shared" si="20"/>
        <v>2.15</v>
      </c>
      <c r="V113" s="104">
        <f t="shared" si="21"/>
        <v>1.9499999999999997</v>
      </c>
      <c r="W113" s="26">
        <f t="shared" si="22"/>
        <v>84</v>
      </c>
      <c r="X113" s="194">
        <f t="shared" si="23"/>
        <v>16.80</v>
      </c>
      <c r="Y113" s="114">
        <v>49</v>
      </c>
      <c r="Z113" s="108">
        <f t="shared" si="24"/>
        <v>39.200000000000003</v>
      </c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09"/>
    </row>
    <row r="114" spans="1:44" s="107" customFormat="1" ht="20.25">
      <c r="A114" s="191">
        <v>108</v>
      </c>
      <c r="B114" s="125">
        <v>439589</v>
      </c>
      <c r="C114" s="126" t="s">
        <v>337</v>
      </c>
      <c r="D114" s="238">
        <v>8</v>
      </c>
      <c r="E114" s="238">
        <v>7</v>
      </c>
      <c r="F114" s="239">
        <v>9</v>
      </c>
      <c r="G114" s="196">
        <v>8</v>
      </c>
      <c r="H114" s="196">
        <v>8</v>
      </c>
      <c r="I114" s="196">
        <f t="shared" si="13"/>
        <v>40</v>
      </c>
      <c r="J114" s="196">
        <f t="shared" si="14"/>
        <v>6</v>
      </c>
      <c r="K114" s="197">
        <v>2</v>
      </c>
      <c r="L114" s="197">
        <v>3</v>
      </c>
      <c r="M114" s="197">
        <v>4</v>
      </c>
      <c r="N114" s="197">
        <v>3</v>
      </c>
      <c r="O114" s="197">
        <v>4</v>
      </c>
      <c r="P114" s="197">
        <f t="shared" si="15"/>
        <v>16</v>
      </c>
      <c r="Q114" s="197">
        <f t="shared" si="16"/>
        <v>0.80</v>
      </c>
      <c r="R114" s="104">
        <f t="shared" si="17"/>
        <v>1.30</v>
      </c>
      <c r="S114" s="104">
        <f t="shared" si="18"/>
        <v>1.2000000000000002</v>
      </c>
      <c r="T114" s="104">
        <f t="shared" si="19"/>
        <v>1.5499999999999998</v>
      </c>
      <c r="U114" s="104">
        <f t="shared" si="20"/>
        <v>1.35</v>
      </c>
      <c r="V114" s="104">
        <f t="shared" si="21"/>
        <v>1.40</v>
      </c>
      <c r="W114" s="26">
        <f t="shared" si="22"/>
        <v>56</v>
      </c>
      <c r="X114" s="194">
        <f t="shared" si="23"/>
        <v>11.20</v>
      </c>
      <c r="Y114" s="114">
        <v>31</v>
      </c>
      <c r="Z114" s="108">
        <f t="shared" si="24"/>
        <v>24.80</v>
      </c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09"/>
    </row>
    <row r="115" spans="1:44" s="107" customFormat="1" ht="20.25">
      <c r="A115" s="191">
        <v>109</v>
      </c>
      <c r="B115" s="125">
        <v>439590</v>
      </c>
      <c r="C115" s="126" t="s">
        <v>338</v>
      </c>
      <c r="D115" s="238">
        <v>13</v>
      </c>
      <c r="E115" s="238">
        <v>10</v>
      </c>
      <c r="F115" s="239">
        <v>8</v>
      </c>
      <c r="G115" s="196">
        <v>9</v>
      </c>
      <c r="H115" s="196">
        <v>7</v>
      </c>
      <c r="I115" s="196">
        <f t="shared" si="13"/>
        <v>47</v>
      </c>
      <c r="J115" s="196">
        <f t="shared" si="14"/>
        <v>7.05</v>
      </c>
      <c r="K115" s="197">
        <v>2</v>
      </c>
      <c r="L115" s="197">
        <v>2.50</v>
      </c>
      <c r="M115" s="197">
        <v>3</v>
      </c>
      <c r="N115" s="197">
        <v>2.50</v>
      </c>
      <c r="O115" s="197">
        <v>3</v>
      </c>
      <c r="P115" s="197">
        <f t="shared" si="15"/>
        <v>13</v>
      </c>
      <c r="Q115" s="197">
        <f t="shared" si="16"/>
        <v>0.65</v>
      </c>
      <c r="R115" s="104">
        <f t="shared" si="17"/>
        <v>2.0499999999999998</v>
      </c>
      <c r="S115" s="104">
        <f t="shared" si="18"/>
        <v>1.625</v>
      </c>
      <c r="T115" s="104">
        <f t="shared" si="19"/>
        <v>1.35</v>
      </c>
      <c r="U115" s="104">
        <f t="shared" si="20"/>
        <v>1.475</v>
      </c>
      <c r="V115" s="104">
        <f t="shared" si="21"/>
        <v>1.2000000000000002</v>
      </c>
      <c r="W115" s="26">
        <f t="shared" si="22"/>
        <v>60</v>
      </c>
      <c r="X115" s="194">
        <f t="shared" si="23"/>
        <v>12</v>
      </c>
      <c r="Y115" s="114">
        <v>33</v>
      </c>
      <c r="Z115" s="108">
        <f t="shared" si="24"/>
        <v>26.40</v>
      </c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09"/>
    </row>
    <row r="116" spans="1:44" s="107" customFormat="1" ht="20.25">
      <c r="A116" s="191">
        <v>110</v>
      </c>
      <c r="B116" s="125">
        <v>439591</v>
      </c>
      <c r="C116" s="126" t="s">
        <v>339</v>
      </c>
      <c r="D116" s="238">
        <v>8</v>
      </c>
      <c r="E116" s="238">
        <v>9</v>
      </c>
      <c r="F116" s="239">
        <v>7</v>
      </c>
      <c r="G116" s="196">
        <v>9</v>
      </c>
      <c r="H116" s="196">
        <v>8</v>
      </c>
      <c r="I116" s="196">
        <f t="shared" si="13"/>
        <v>41</v>
      </c>
      <c r="J116" s="196">
        <f t="shared" si="14"/>
        <v>6.15</v>
      </c>
      <c r="K116" s="197">
        <v>3</v>
      </c>
      <c r="L116" s="197">
        <v>2</v>
      </c>
      <c r="M116" s="197">
        <v>1</v>
      </c>
      <c r="N116" s="197">
        <v>2</v>
      </c>
      <c r="O116" s="197">
        <v>3</v>
      </c>
      <c r="P116" s="197">
        <f t="shared" si="15"/>
        <v>11</v>
      </c>
      <c r="Q116" s="197">
        <f t="shared" si="16"/>
        <v>0.55000000000000004</v>
      </c>
      <c r="R116" s="104">
        <f t="shared" si="17"/>
        <v>1.35</v>
      </c>
      <c r="S116" s="104">
        <f t="shared" si="18"/>
        <v>1.45</v>
      </c>
      <c r="T116" s="104">
        <f t="shared" si="19"/>
        <v>1.1000000000000001</v>
      </c>
      <c r="U116" s="104">
        <f t="shared" si="20"/>
        <v>1.45</v>
      </c>
      <c r="V116" s="104">
        <f t="shared" si="21"/>
        <v>1.35</v>
      </c>
      <c r="W116" s="26">
        <f t="shared" si="22"/>
        <v>52</v>
      </c>
      <c r="X116" s="194">
        <f t="shared" si="23"/>
        <v>10.40</v>
      </c>
      <c r="Y116" s="114">
        <v>31</v>
      </c>
      <c r="Z116" s="108">
        <f t="shared" si="24"/>
        <v>24.80</v>
      </c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09"/>
    </row>
    <row r="117" spans="1:44" s="107" customFormat="1" ht="20.25">
      <c r="A117" s="191">
        <v>111</v>
      </c>
      <c r="B117" s="125">
        <v>439592</v>
      </c>
      <c r="C117" s="126" t="s">
        <v>184</v>
      </c>
      <c r="D117" s="238">
        <v>13</v>
      </c>
      <c r="E117" s="238">
        <v>14</v>
      </c>
      <c r="F117" s="239">
        <v>15</v>
      </c>
      <c r="G117" s="196">
        <v>13</v>
      </c>
      <c r="H117" s="196">
        <v>12</v>
      </c>
      <c r="I117" s="196">
        <f t="shared" si="13"/>
        <v>67</v>
      </c>
      <c r="J117" s="196">
        <f t="shared" si="14"/>
        <v>10.049999999999999</v>
      </c>
      <c r="K117" s="197">
        <v>5</v>
      </c>
      <c r="L117" s="197">
        <v>3.50</v>
      </c>
      <c r="M117" s="197">
        <v>4</v>
      </c>
      <c r="N117" s="197">
        <v>3</v>
      </c>
      <c r="O117" s="197">
        <v>4</v>
      </c>
      <c r="P117" s="197">
        <f t="shared" si="15"/>
        <v>19.50</v>
      </c>
      <c r="Q117" s="197">
        <f t="shared" si="16"/>
        <v>0.97500000000000009</v>
      </c>
      <c r="R117" s="104">
        <f t="shared" si="17"/>
        <v>2.2000000000000002</v>
      </c>
      <c r="S117" s="104">
        <f t="shared" si="18"/>
        <v>2.275</v>
      </c>
      <c r="T117" s="104">
        <f t="shared" si="19"/>
        <v>2.4500000000000002</v>
      </c>
      <c r="U117" s="104">
        <f t="shared" si="20"/>
        <v>2.10</v>
      </c>
      <c r="V117" s="104">
        <f t="shared" si="21"/>
        <v>1.9999999999999998</v>
      </c>
      <c r="W117" s="26">
        <f t="shared" si="22"/>
        <v>86.50</v>
      </c>
      <c r="X117" s="194">
        <f t="shared" si="23"/>
        <v>17.30</v>
      </c>
      <c r="Y117" s="114">
        <v>52</v>
      </c>
      <c r="Z117" s="108">
        <f t="shared" si="24"/>
        <v>41.60</v>
      </c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09"/>
    </row>
    <row r="118" spans="1:44" s="107" customFormat="1" ht="20.25">
      <c r="A118" s="191">
        <v>112</v>
      </c>
      <c r="B118" s="125">
        <v>439593</v>
      </c>
      <c r="C118" s="126" t="s">
        <v>340</v>
      </c>
      <c r="D118" s="238">
        <v>8</v>
      </c>
      <c r="E118" s="238">
        <v>7</v>
      </c>
      <c r="F118" s="239">
        <v>6</v>
      </c>
      <c r="G118" s="196">
        <v>8</v>
      </c>
      <c r="H118" s="196">
        <v>9</v>
      </c>
      <c r="I118" s="196">
        <f t="shared" si="13"/>
        <v>38</v>
      </c>
      <c r="J118" s="196">
        <f t="shared" si="14"/>
        <v>5.70</v>
      </c>
      <c r="K118" s="197">
        <v>1</v>
      </c>
      <c r="L118" s="197">
        <v>1.50</v>
      </c>
      <c r="M118" s="197">
        <v>2</v>
      </c>
      <c r="N118" s="197">
        <v>3</v>
      </c>
      <c r="O118" s="197">
        <v>2</v>
      </c>
      <c r="P118" s="197">
        <f t="shared" si="15"/>
        <v>9.50</v>
      </c>
      <c r="Q118" s="197">
        <f t="shared" si="16"/>
        <v>0.475</v>
      </c>
      <c r="R118" s="104">
        <f t="shared" si="17"/>
        <v>1.25</v>
      </c>
      <c r="S118" s="104">
        <f t="shared" si="18"/>
        <v>1.125</v>
      </c>
      <c r="T118" s="104">
        <f t="shared" si="19"/>
        <v>0.99999999999999989</v>
      </c>
      <c r="U118" s="104">
        <f t="shared" si="20"/>
        <v>1.35</v>
      </c>
      <c r="V118" s="104">
        <f t="shared" si="21"/>
        <v>1.45</v>
      </c>
      <c r="W118" s="26">
        <f t="shared" si="22"/>
        <v>47.50</v>
      </c>
      <c r="X118" s="194">
        <f t="shared" si="23"/>
        <v>9.50</v>
      </c>
      <c r="Y118" s="114">
        <v>30</v>
      </c>
      <c r="Z118" s="108">
        <f t="shared" si="24"/>
        <v>24</v>
      </c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09"/>
    </row>
    <row r="119" spans="1:44" s="107" customFormat="1" ht="20.25">
      <c r="A119" s="191">
        <v>113</v>
      </c>
      <c r="B119" s="125">
        <v>439596</v>
      </c>
      <c r="C119" s="126" t="s">
        <v>341</v>
      </c>
      <c r="D119" s="238">
        <v>13</v>
      </c>
      <c r="E119" s="238">
        <v>14</v>
      </c>
      <c r="F119" s="239">
        <v>12</v>
      </c>
      <c r="G119" s="196">
        <v>7</v>
      </c>
      <c r="H119" s="196">
        <v>8</v>
      </c>
      <c r="I119" s="196">
        <f t="shared" si="13"/>
        <v>54</v>
      </c>
      <c r="J119" s="196">
        <f t="shared" si="14"/>
        <v>8.10</v>
      </c>
      <c r="K119" s="197">
        <v>2</v>
      </c>
      <c r="L119" s="197">
        <v>2.50</v>
      </c>
      <c r="M119" s="197">
        <v>3</v>
      </c>
      <c r="N119" s="197">
        <v>4</v>
      </c>
      <c r="O119" s="197">
        <v>3</v>
      </c>
      <c r="P119" s="197">
        <f t="shared" si="15"/>
        <v>14.50</v>
      </c>
      <c r="Q119" s="197">
        <f t="shared" si="16"/>
        <v>0.72500000000000009</v>
      </c>
      <c r="R119" s="104">
        <f t="shared" si="17"/>
        <v>2.0499999999999998</v>
      </c>
      <c r="S119" s="104">
        <f t="shared" si="18"/>
        <v>2.225</v>
      </c>
      <c r="T119" s="104">
        <f t="shared" si="19"/>
        <v>1.9499999999999997</v>
      </c>
      <c r="U119" s="104">
        <f t="shared" si="20"/>
        <v>1.25</v>
      </c>
      <c r="V119" s="104">
        <f t="shared" si="21"/>
        <v>1.35</v>
      </c>
      <c r="W119" s="26">
        <f t="shared" si="22"/>
        <v>68.50</v>
      </c>
      <c r="X119" s="194">
        <f t="shared" si="23"/>
        <v>13.70</v>
      </c>
      <c r="Y119" s="114">
        <v>40</v>
      </c>
      <c r="Z119" s="108">
        <f t="shared" si="24"/>
        <v>32</v>
      </c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10"/>
      <c r="AR119" s="109"/>
    </row>
    <row r="120" spans="1:44" s="107" customFormat="1" ht="20.25">
      <c r="A120" s="191">
        <v>114</v>
      </c>
      <c r="B120" s="222">
        <v>439597</v>
      </c>
      <c r="C120" s="223" t="s">
        <v>342</v>
      </c>
      <c r="D120" s="238"/>
      <c r="E120" s="238"/>
      <c r="F120" s="239"/>
      <c r="G120" s="196"/>
      <c r="H120" s="196"/>
      <c r="I120" s="196"/>
      <c r="J120" s="196"/>
      <c r="K120" s="197"/>
      <c r="L120" s="197"/>
      <c r="M120" s="197"/>
      <c r="N120" s="197"/>
      <c r="O120" s="197"/>
      <c r="P120" s="197"/>
      <c r="Q120" s="197"/>
      <c r="R120" s="104"/>
      <c r="S120" s="104"/>
      <c r="T120" s="104"/>
      <c r="U120" s="104">
        <f t="shared" si="20"/>
        <v>0</v>
      </c>
      <c r="V120" s="104">
        <f t="shared" si="21"/>
        <v>0</v>
      </c>
      <c r="W120" s="26">
        <f t="shared" si="22"/>
        <v>0</v>
      </c>
      <c r="X120" s="194">
        <f t="shared" si="23"/>
        <v>0</v>
      </c>
      <c r="Y120" s="224" t="s">
        <v>343</v>
      </c>
      <c r="Z120" s="108" t="e">
        <f t="shared" si="24"/>
        <v>#VALUE!</v>
      </c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  <c r="AO120" s="110"/>
      <c r="AP120" s="110"/>
      <c r="AQ120" s="110"/>
      <c r="AR120" s="109"/>
    </row>
    <row r="121" spans="1:44" s="107" customFormat="1" ht="20.25">
      <c r="A121" s="191">
        <v>115</v>
      </c>
      <c r="B121" s="125">
        <v>439598</v>
      </c>
      <c r="C121" s="126" t="s">
        <v>344</v>
      </c>
      <c r="D121" s="238">
        <v>6</v>
      </c>
      <c r="E121" s="238">
        <v>6</v>
      </c>
      <c r="F121" s="239">
        <v>5</v>
      </c>
      <c r="G121" s="196">
        <v>4</v>
      </c>
      <c r="H121" s="196">
        <v>6</v>
      </c>
      <c r="I121" s="196">
        <f t="shared" si="13"/>
        <v>27</v>
      </c>
      <c r="J121" s="196">
        <f t="shared" si="14"/>
        <v>4.05</v>
      </c>
      <c r="K121" s="197">
        <v>1</v>
      </c>
      <c r="L121" s="197">
        <v>2</v>
      </c>
      <c r="M121" s="197">
        <v>3</v>
      </c>
      <c r="N121" s="197">
        <v>2</v>
      </c>
      <c r="O121" s="197">
        <v>1</v>
      </c>
      <c r="P121" s="197">
        <f t="shared" si="15"/>
        <v>9</v>
      </c>
      <c r="Q121" s="197">
        <f t="shared" si="16"/>
        <v>0.45</v>
      </c>
      <c r="R121" s="104">
        <f t="shared" si="17"/>
        <v>0.95</v>
      </c>
      <c r="S121" s="104">
        <f t="shared" si="18"/>
        <v>0.99999999999999989</v>
      </c>
      <c r="T121" s="104">
        <f t="shared" si="19"/>
        <v>0.90</v>
      </c>
      <c r="U121" s="104">
        <f t="shared" si="20"/>
        <v>0.70</v>
      </c>
      <c r="V121" s="104">
        <f t="shared" si="21"/>
        <v>0.95</v>
      </c>
      <c r="W121" s="26">
        <f t="shared" si="22"/>
        <v>36</v>
      </c>
      <c r="X121" s="194">
        <f t="shared" si="23"/>
        <v>7.20</v>
      </c>
      <c r="Y121" s="114">
        <v>20</v>
      </c>
      <c r="Z121" s="108">
        <f t="shared" si="24"/>
        <v>16</v>
      </c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10"/>
      <c r="AQ121" s="110"/>
      <c r="AR121" s="109"/>
    </row>
    <row r="122" spans="1:44" s="107" customFormat="1" ht="20.25">
      <c r="A122" s="191">
        <v>116</v>
      </c>
      <c r="B122" s="125">
        <v>439600</v>
      </c>
      <c r="C122" s="126" t="s">
        <v>345</v>
      </c>
      <c r="D122" s="238"/>
      <c r="E122" s="238"/>
      <c r="F122" s="239"/>
      <c r="G122" s="196"/>
      <c r="H122" s="196"/>
      <c r="I122" s="196"/>
      <c r="J122" s="196"/>
      <c r="K122" s="197"/>
      <c r="L122" s="197"/>
      <c r="M122" s="197"/>
      <c r="N122" s="197"/>
      <c r="O122" s="197"/>
      <c r="P122" s="197"/>
      <c r="Q122" s="197"/>
      <c r="R122" s="104">
        <f t="shared" si="17"/>
        <v>0</v>
      </c>
      <c r="S122" s="104">
        <f t="shared" si="18"/>
        <v>0</v>
      </c>
      <c r="T122" s="104">
        <f t="shared" si="19"/>
        <v>0</v>
      </c>
      <c r="U122" s="104">
        <f t="shared" si="20"/>
        <v>0</v>
      </c>
      <c r="V122" s="104">
        <f t="shared" si="21"/>
        <v>0</v>
      </c>
      <c r="W122" s="26">
        <f t="shared" si="22"/>
        <v>0</v>
      </c>
      <c r="X122" s="194">
        <f t="shared" si="23"/>
        <v>0</v>
      </c>
      <c r="Y122" s="114" t="s">
        <v>147</v>
      </c>
      <c r="Z122" s="108" t="e">
        <f t="shared" si="24"/>
        <v>#VALUE!</v>
      </c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09"/>
    </row>
    <row r="123" spans="1:44" s="107" customFormat="1" ht="20.25">
      <c r="A123" s="191">
        <v>117</v>
      </c>
      <c r="B123" s="125">
        <v>439601</v>
      </c>
      <c r="C123" s="126" t="s">
        <v>186</v>
      </c>
      <c r="D123" s="238">
        <v>8</v>
      </c>
      <c r="E123" s="238">
        <v>9</v>
      </c>
      <c r="F123" s="239">
        <v>13</v>
      </c>
      <c r="G123" s="196">
        <v>14</v>
      </c>
      <c r="H123" s="196">
        <v>12</v>
      </c>
      <c r="I123" s="196">
        <f t="shared" si="13"/>
        <v>56</v>
      </c>
      <c r="J123" s="196">
        <f t="shared" si="14"/>
        <v>8.40</v>
      </c>
      <c r="K123" s="197">
        <v>3</v>
      </c>
      <c r="L123" s="197">
        <v>3.50</v>
      </c>
      <c r="M123" s="197">
        <v>2.50</v>
      </c>
      <c r="N123" s="197">
        <v>3</v>
      </c>
      <c r="O123" s="197">
        <v>2</v>
      </c>
      <c r="P123" s="197">
        <f t="shared" si="15"/>
        <v>14</v>
      </c>
      <c r="Q123" s="197">
        <f t="shared" si="16"/>
        <v>0.70</v>
      </c>
      <c r="R123" s="104">
        <f t="shared" si="17"/>
        <v>1.35</v>
      </c>
      <c r="S123" s="104">
        <f t="shared" si="18"/>
        <v>1.525</v>
      </c>
      <c r="T123" s="104">
        <f t="shared" si="19"/>
        <v>2.0750000000000002</v>
      </c>
      <c r="U123" s="104">
        <f t="shared" si="20"/>
        <v>2.25</v>
      </c>
      <c r="V123" s="104">
        <f t="shared" si="21"/>
        <v>1.90</v>
      </c>
      <c r="W123" s="26">
        <f t="shared" si="22"/>
        <v>70</v>
      </c>
      <c r="X123" s="194">
        <f t="shared" si="23"/>
        <v>14</v>
      </c>
      <c r="Y123" s="114">
        <v>44</v>
      </c>
      <c r="Z123" s="108">
        <f t="shared" si="24"/>
        <v>35.200000000000003</v>
      </c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09"/>
    </row>
    <row r="124" spans="1:44" s="107" customFormat="1" ht="20.25">
      <c r="A124" s="191">
        <v>118</v>
      </c>
      <c r="B124" s="125">
        <v>439602</v>
      </c>
      <c r="C124" s="126" t="s">
        <v>346</v>
      </c>
      <c r="D124" s="238">
        <v>13</v>
      </c>
      <c r="E124" s="238">
        <v>15</v>
      </c>
      <c r="F124" s="239">
        <v>14</v>
      </c>
      <c r="G124" s="196">
        <v>12</v>
      </c>
      <c r="H124" s="196">
        <v>10</v>
      </c>
      <c r="I124" s="196">
        <f t="shared" si="13"/>
        <v>64</v>
      </c>
      <c r="J124" s="196">
        <f t="shared" si="14"/>
        <v>9.60</v>
      </c>
      <c r="K124" s="197">
        <v>3</v>
      </c>
      <c r="L124" s="197">
        <v>4</v>
      </c>
      <c r="M124" s="197">
        <v>5</v>
      </c>
      <c r="N124" s="197">
        <v>4</v>
      </c>
      <c r="O124" s="197">
        <v>4</v>
      </c>
      <c r="P124" s="197">
        <f t="shared" si="15"/>
        <v>20</v>
      </c>
      <c r="Q124" s="197">
        <f t="shared" si="16"/>
        <v>1</v>
      </c>
      <c r="R124" s="104">
        <f t="shared" si="17"/>
        <v>2.10</v>
      </c>
      <c r="S124" s="104">
        <f t="shared" si="18"/>
        <v>2.4500000000000002</v>
      </c>
      <c r="T124" s="104">
        <f t="shared" si="19"/>
        <v>2.35</v>
      </c>
      <c r="U124" s="104">
        <f t="shared" si="20"/>
        <v>1.9999999999999998</v>
      </c>
      <c r="V124" s="104">
        <f t="shared" si="21"/>
        <v>1.70</v>
      </c>
      <c r="W124" s="26">
        <f t="shared" si="22"/>
        <v>84</v>
      </c>
      <c r="X124" s="194">
        <f t="shared" si="23"/>
        <v>16.80</v>
      </c>
      <c r="Y124" s="114">
        <v>47</v>
      </c>
      <c r="Z124" s="108">
        <f t="shared" si="24"/>
        <v>37.60</v>
      </c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09"/>
    </row>
    <row r="125" spans="1:44" s="107" customFormat="1" ht="20.25">
      <c r="A125" s="191">
        <v>119</v>
      </c>
      <c r="B125" s="125">
        <v>439604</v>
      </c>
      <c r="C125" s="126" t="s">
        <v>187</v>
      </c>
      <c r="D125" s="238">
        <v>8</v>
      </c>
      <c r="E125" s="238">
        <v>9</v>
      </c>
      <c r="F125" s="239">
        <v>14</v>
      </c>
      <c r="G125" s="196">
        <v>13</v>
      </c>
      <c r="H125" s="196">
        <v>10</v>
      </c>
      <c r="I125" s="196">
        <f t="shared" si="13"/>
        <v>54</v>
      </c>
      <c r="J125" s="196">
        <f t="shared" si="14"/>
        <v>8.10</v>
      </c>
      <c r="K125" s="197">
        <v>4</v>
      </c>
      <c r="L125" s="197">
        <v>4.50</v>
      </c>
      <c r="M125" s="197">
        <v>4</v>
      </c>
      <c r="N125" s="197">
        <v>2</v>
      </c>
      <c r="O125" s="197">
        <v>3</v>
      </c>
      <c r="P125" s="197">
        <f t="shared" si="15"/>
        <v>17.50</v>
      </c>
      <c r="Q125" s="197">
        <f t="shared" si="16"/>
        <v>0.875</v>
      </c>
      <c r="R125" s="104">
        <f t="shared" si="17"/>
        <v>1.40</v>
      </c>
      <c r="S125" s="104">
        <f t="shared" si="18"/>
        <v>1.575</v>
      </c>
      <c r="T125" s="104">
        <f t="shared" si="19"/>
        <v>2.3000000000000003</v>
      </c>
      <c r="U125" s="104">
        <f t="shared" si="20"/>
        <v>2.0499999999999998</v>
      </c>
      <c r="V125" s="104">
        <f t="shared" si="21"/>
        <v>1.65</v>
      </c>
      <c r="W125" s="26">
        <f t="shared" si="22"/>
        <v>71.50</v>
      </c>
      <c r="X125" s="194">
        <f t="shared" si="23"/>
        <v>14.30</v>
      </c>
      <c r="Y125" s="114">
        <v>39</v>
      </c>
      <c r="Z125" s="108">
        <f t="shared" si="24"/>
        <v>31.200000000000003</v>
      </c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09"/>
    </row>
    <row r="126" spans="1:44" s="107" customFormat="1" ht="20.25">
      <c r="A126" s="191">
        <v>120</v>
      </c>
      <c r="B126" s="125">
        <v>439605</v>
      </c>
      <c r="C126" s="126" t="s">
        <v>347</v>
      </c>
      <c r="D126" s="238">
        <v>8</v>
      </c>
      <c r="E126" s="238">
        <v>7</v>
      </c>
      <c r="F126" s="239">
        <v>9</v>
      </c>
      <c r="G126" s="196">
        <v>7</v>
      </c>
      <c r="H126" s="196">
        <v>6</v>
      </c>
      <c r="I126" s="196">
        <f t="shared" si="13"/>
        <v>37</v>
      </c>
      <c r="J126" s="196">
        <f t="shared" si="14"/>
        <v>5.55</v>
      </c>
      <c r="K126" s="197">
        <v>1</v>
      </c>
      <c r="L126" s="197">
        <v>1</v>
      </c>
      <c r="M126" s="197">
        <v>1</v>
      </c>
      <c r="N126" s="197">
        <v>2</v>
      </c>
      <c r="O126" s="197">
        <v>3</v>
      </c>
      <c r="P126" s="197">
        <f t="shared" si="15"/>
        <v>8</v>
      </c>
      <c r="Q126" s="197">
        <f t="shared" si="16"/>
        <v>0.40</v>
      </c>
      <c r="R126" s="104">
        <f t="shared" si="17"/>
        <v>1.25</v>
      </c>
      <c r="S126" s="104">
        <f t="shared" si="18"/>
        <v>1.1000000000000001</v>
      </c>
      <c r="T126" s="104">
        <f t="shared" si="19"/>
        <v>1.40</v>
      </c>
      <c r="U126" s="104">
        <f t="shared" si="20"/>
        <v>1.1500000000000001</v>
      </c>
      <c r="V126" s="104">
        <f t="shared" si="21"/>
        <v>1.0499999999999998</v>
      </c>
      <c r="W126" s="26">
        <f t="shared" si="22"/>
        <v>45</v>
      </c>
      <c r="X126" s="194">
        <f t="shared" si="23"/>
        <v>9</v>
      </c>
      <c r="Y126" s="114">
        <v>22</v>
      </c>
      <c r="Z126" s="108">
        <f t="shared" si="24"/>
        <v>17.60</v>
      </c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09"/>
    </row>
    <row r="127" spans="1:44" s="107" customFormat="1" ht="20.25">
      <c r="A127" s="191">
        <v>121</v>
      </c>
      <c r="B127" s="240">
        <v>439607</v>
      </c>
      <c r="C127" s="241" t="s">
        <v>348</v>
      </c>
      <c r="D127" s="238">
        <v>8</v>
      </c>
      <c r="E127" s="238">
        <v>5</v>
      </c>
      <c r="F127" s="239">
        <v>6</v>
      </c>
      <c r="G127" s="196">
        <v>8</v>
      </c>
      <c r="H127" s="196">
        <v>7</v>
      </c>
      <c r="I127" s="196">
        <f t="shared" si="13"/>
        <v>34</v>
      </c>
      <c r="J127" s="196">
        <f t="shared" si="14"/>
        <v>5.0999999999999996</v>
      </c>
      <c r="K127" s="197">
        <v>1</v>
      </c>
      <c r="L127" s="197">
        <v>1.50</v>
      </c>
      <c r="M127" s="197">
        <v>2</v>
      </c>
      <c r="N127" s="197">
        <v>1</v>
      </c>
      <c r="O127" s="197">
        <v>1</v>
      </c>
      <c r="P127" s="197">
        <f t="shared" si="15"/>
        <v>6.50</v>
      </c>
      <c r="Q127" s="197">
        <f t="shared" si="16"/>
        <v>0.325</v>
      </c>
      <c r="R127" s="104">
        <f t="shared" si="17"/>
        <v>1.25</v>
      </c>
      <c r="S127" s="104">
        <f t="shared" si="18"/>
        <v>0.825</v>
      </c>
      <c r="T127" s="104">
        <f t="shared" si="19"/>
        <v>0.99999999999999989</v>
      </c>
      <c r="U127" s="104">
        <f t="shared" si="20"/>
        <v>1.25</v>
      </c>
      <c r="V127" s="104">
        <f t="shared" si="21"/>
        <v>1.1000000000000001</v>
      </c>
      <c r="W127" s="26">
        <f t="shared" si="22"/>
        <v>40.50</v>
      </c>
      <c r="X127" s="194">
        <f t="shared" si="23"/>
        <v>8.10</v>
      </c>
      <c r="Y127" s="242">
        <v>28</v>
      </c>
      <c r="Z127" s="108">
        <f t="shared" si="24"/>
        <v>22.40</v>
      </c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09"/>
    </row>
    <row r="128" spans="1:44" s="107" customFormat="1" ht="20.25">
      <c r="A128" s="191">
        <v>122</v>
      </c>
      <c r="B128" s="125">
        <v>439609</v>
      </c>
      <c r="C128" s="126" t="s">
        <v>189</v>
      </c>
      <c r="D128" s="238">
        <v>9</v>
      </c>
      <c r="E128" s="238">
        <v>12</v>
      </c>
      <c r="F128" s="239">
        <v>10</v>
      </c>
      <c r="G128" s="196">
        <v>8</v>
      </c>
      <c r="H128" s="196">
        <v>7</v>
      </c>
      <c r="I128" s="196">
        <f t="shared" si="13"/>
        <v>46</v>
      </c>
      <c r="J128" s="196">
        <f t="shared" si="14"/>
        <v>6.90</v>
      </c>
      <c r="K128" s="197">
        <v>1</v>
      </c>
      <c r="L128" s="197">
        <v>2</v>
      </c>
      <c r="M128" s="197">
        <v>2</v>
      </c>
      <c r="N128" s="197">
        <v>1</v>
      </c>
      <c r="O128" s="197">
        <v>1</v>
      </c>
      <c r="P128" s="197">
        <f t="shared" si="15"/>
        <v>7</v>
      </c>
      <c r="Q128" s="197">
        <f t="shared" si="16"/>
        <v>0.35</v>
      </c>
      <c r="R128" s="104">
        <f t="shared" si="17"/>
        <v>1.40</v>
      </c>
      <c r="S128" s="104">
        <f t="shared" si="18"/>
        <v>1.90</v>
      </c>
      <c r="T128" s="104">
        <f t="shared" si="19"/>
        <v>1.60</v>
      </c>
      <c r="U128" s="104">
        <f t="shared" si="20"/>
        <v>1.25</v>
      </c>
      <c r="V128" s="104">
        <f t="shared" si="21"/>
        <v>1.1000000000000001</v>
      </c>
      <c r="W128" s="26">
        <f t="shared" si="22"/>
        <v>53</v>
      </c>
      <c r="X128" s="194">
        <f t="shared" si="23"/>
        <v>10.60</v>
      </c>
      <c r="Y128" s="114">
        <v>28</v>
      </c>
      <c r="Z128" s="108">
        <f t="shared" si="24"/>
        <v>22.40</v>
      </c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09"/>
    </row>
    <row r="129" spans="1:44" s="107" customFormat="1" ht="20.25">
      <c r="A129" s="191">
        <v>123</v>
      </c>
      <c r="B129" s="125">
        <v>439610</v>
      </c>
      <c r="C129" s="126" t="s">
        <v>190</v>
      </c>
      <c r="D129" s="238">
        <v>13</v>
      </c>
      <c r="E129" s="238">
        <v>14</v>
      </c>
      <c r="F129" s="239">
        <v>12</v>
      </c>
      <c r="G129" s="196">
        <v>10</v>
      </c>
      <c r="H129" s="196">
        <v>8</v>
      </c>
      <c r="I129" s="196">
        <f t="shared" si="13"/>
        <v>57</v>
      </c>
      <c r="J129" s="196">
        <f t="shared" si="14"/>
        <v>8.5499999999999989</v>
      </c>
      <c r="K129" s="197">
        <v>2</v>
      </c>
      <c r="L129" s="197">
        <v>2.50</v>
      </c>
      <c r="M129" s="197">
        <v>3</v>
      </c>
      <c r="N129" s="197">
        <v>2</v>
      </c>
      <c r="O129" s="197">
        <v>1</v>
      </c>
      <c r="P129" s="197">
        <f t="shared" si="15"/>
        <v>10.50</v>
      </c>
      <c r="Q129" s="197">
        <f t="shared" si="16"/>
        <v>0.525</v>
      </c>
      <c r="R129" s="104">
        <f t="shared" si="17"/>
        <v>2.0499999999999998</v>
      </c>
      <c r="S129" s="104">
        <f t="shared" si="18"/>
        <v>2.225</v>
      </c>
      <c r="T129" s="104">
        <f t="shared" si="19"/>
        <v>1.9499999999999997</v>
      </c>
      <c r="U129" s="104">
        <f t="shared" si="20"/>
        <v>1.60</v>
      </c>
      <c r="V129" s="104">
        <f t="shared" si="21"/>
        <v>1.25</v>
      </c>
      <c r="W129" s="26">
        <f t="shared" si="22"/>
        <v>67.50</v>
      </c>
      <c r="X129" s="194">
        <f t="shared" si="23"/>
        <v>13.50</v>
      </c>
      <c r="Y129" s="114">
        <v>45</v>
      </c>
      <c r="Z129" s="108">
        <f t="shared" si="24"/>
        <v>36</v>
      </c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09"/>
    </row>
    <row r="130" spans="1:44" s="107" customFormat="1" ht="20.25">
      <c r="A130" s="191">
        <v>124</v>
      </c>
      <c r="B130" s="125">
        <v>439611</v>
      </c>
      <c r="C130" s="126" t="s">
        <v>349</v>
      </c>
      <c r="D130" s="238">
        <v>9</v>
      </c>
      <c r="E130" s="238">
        <v>13</v>
      </c>
      <c r="F130" s="239">
        <v>14</v>
      </c>
      <c r="G130" s="196">
        <v>10</v>
      </c>
      <c r="H130" s="196">
        <v>12</v>
      </c>
      <c r="I130" s="196">
        <f t="shared" si="13"/>
        <v>58</v>
      </c>
      <c r="J130" s="196">
        <f t="shared" si="14"/>
        <v>8.6999999999999993</v>
      </c>
      <c r="K130" s="197">
        <v>3</v>
      </c>
      <c r="L130" s="197">
        <v>4</v>
      </c>
      <c r="M130" s="197">
        <v>3</v>
      </c>
      <c r="N130" s="197">
        <v>2</v>
      </c>
      <c r="O130" s="197">
        <v>3</v>
      </c>
      <c r="P130" s="197">
        <f t="shared" si="15"/>
        <v>15</v>
      </c>
      <c r="Q130" s="197">
        <f t="shared" si="16"/>
        <v>0.75</v>
      </c>
      <c r="R130" s="104">
        <f t="shared" si="17"/>
        <v>1.50</v>
      </c>
      <c r="S130" s="104">
        <f t="shared" si="18"/>
        <v>2.15</v>
      </c>
      <c r="T130" s="104">
        <f t="shared" si="19"/>
        <v>2.25</v>
      </c>
      <c r="U130" s="104">
        <f t="shared" si="20"/>
        <v>1.60</v>
      </c>
      <c r="V130" s="104">
        <f t="shared" si="21"/>
        <v>1.9499999999999997</v>
      </c>
      <c r="W130" s="26">
        <f t="shared" si="22"/>
        <v>73</v>
      </c>
      <c r="X130" s="194">
        <f t="shared" si="23"/>
        <v>14.60</v>
      </c>
      <c r="Y130" s="114">
        <v>43</v>
      </c>
      <c r="Z130" s="108">
        <f t="shared" si="24"/>
        <v>34.40</v>
      </c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09"/>
    </row>
    <row r="131" spans="1:44" s="107" customFormat="1" ht="20.25">
      <c r="A131" s="191">
        <v>125</v>
      </c>
      <c r="B131" s="125">
        <v>439612</v>
      </c>
      <c r="C131" s="126" t="s">
        <v>350</v>
      </c>
      <c r="D131" s="238">
        <v>14</v>
      </c>
      <c r="E131" s="238">
        <v>13</v>
      </c>
      <c r="F131" s="239">
        <v>12</v>
      </c>
      <c r="G131" s="196">
        <v>8</v>
      </c>
      <c r="H131" s="196">
        <v>8</v>
      </c>
      <c r="I131" s="196">
        <f t="shared" si="13"/>
        <v>55</v>
      </c>
      <c r="J131" s="196">
        <f t="shared" si="14"/>
        <v>8.25</v>
      </c>
      <c r="K131" s="197">
        <v>2</v>
      </c>
      <c r="L131" s="197">
        <v>3</v>
      </c>
      <c r="M131" s="197">
        <v>2</v>
      </c>
      <c r="N131" s="197">
        <v>3</v>
      </c>
      <c r="O131" s="197">
        <v>3</v>
      </c>
      <c r="P131" s="197">
        <f t="shared" si="15"/>
        <v>13</v>
      </c>
      <c r="Q131" s="197">
        <f t="shared" si="16"/>
        <v>0.65</v>
      </c>
      <c r="R131" s="104">
        <f t="shared" si="17"/>
        <v>2.2000000000000002</v>
      </c>
      <c r="S131" s="104">
        <f t="shared" si="18"/>
        <v>2.10</v>
      </c>
      <c r="T131" s="104">
        <f t="shared" si="19"/>
        <v>1.90</v>
      </c>
      <c r="U131" s="104">
        <f t="shared" si="20"/>
        <v>1.35</v>
      </c>
      <c r="V131" s="104">
        <f t="shared" si="21"/>
        <v>1.35</v>
      </c>
      <c r="W131" s="26">
        <f t="shared" si="22"/>
        <v>68</v>
      </c>
      <c r="X131" s="194">
        <f t="shared" si="23"/>
        <v>13.60</v>
      </c>
      <c r="Y131" s="114">
        <v>44</v>
      </c>
      <c r="Z131" s="108">
        <f t="shared" si="24"/>
        <v>35.200000000000003</v>
      </c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09"/>
    </row>
    <row r="132" spans="1:44" s="107" customFormat="1" ht="20.25">
      <c r="A132" s="191">
        <v>126</v>
      </c>
      <c r="B132" s="125">
        <v>439614</v>
      </c>
      <c r="C132" s="126" t="s">
        <v>191</v>
      </c>
      <c r="D132" s="238"/>
      <c r="E132" s="238"/>
      <c r="F132" s="239"/>
      <c r="G132" s="196"/>
      <c r="H132" s="196"/>
      <c r="I132" s="196"/>
      <c r="J132" s="196"/>
      <c r="K132" s="197"/>
      <c r="L132" s="197"/>
      <c r="M132" s="197"/>
      <c r="N132" s="197"/>
      <c r="O132" s="197"/>
      <c r="P132" s="197"/>
      <c r="Q132" s="197"/>
      <c r="R132" s="104">
        <f t="shared" si="17"/>
        <v>0</v>
      </c>
      <c r="S132" s="104">
        <f t="shared" si="18"/>
        <v>0</v>
      </c>
      <c r="T132" s="104">
        <f t="shared" si="19"/>
        <v>0</v>
      </c>
      <c r="U132" s="104">
        <f t="shared" si="20"/>
        <v>0</v>
      </c>
      <c r="V132" s="104">
        <f t="shared" si="21"/>
        <v>0</v>
      </c>
      <c r="W132" s="26">
        <f t="shared" si="22"/>
        <v>0</v>
      </c>
      <c r="X132" s="194">
        <f t="shared" si="23"/>
        <v>0</v>
      </c>
      <c r="Y132" s="114" t="s">
        <v>147</v>
      </c>
      <c r="Z132" s="108" t="e">
        <f t="shared" si="24"/>
        <v>#VALUE!</v>
      </c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0"/>
      <c r="AR132" s="109"/>
    </row>
    <row r="133" spans="1:44" s="107" customFormat="1" ht="20.25">
      <c r="A133" s="191">
        <v>127</v>
      </c>
      <c r="B133" s="125">
        <v>439615</v>
      </c>
      <c r="C133" s="126" t="s">
        <v>351</v>
      </c>
      <c r="D133" s="238">
        <v>6</v>
      </c>
      <c r="E133" s="238">
        <v>5</v>
      </c>
      <c r="F133" s="239">
        <v>6</v>
      </c>
      <c r="G133" s="196">
        <v>5</v>
      </c>
      <c r="H133" s="196">
        <v>4</v>
      </c>
      <c r="I133" s="196">
        <f t="shared" si="13"/>
        <v>26</v>
      </c>
      <c r="J133" s="196">
        <f t="shared" si="14"/>
        <v>3.90</v>
      </c>
      <c r="K133" s="197">
        <v>1</v>
      </c>
      <c r="L133" s="197">
        <v>2</v>
      </c>
      <c r="M133" s="197">
        <v>3</v>
      </c>
      <c r="N133" s="197">
        <v>2</v>
      </c>
      <c r="O133" s="197">
        <v>1</v>
      </c>
      <c r="P133" s="197">
        <f t="shared" si="15"/>
        <v>9</v>
      </c>
      <c r="Q133" s="197">
        <f t="shared" si="16"/>
        <v>0.45</v>
      </c>
      <c r="R133" s="104">
        <f t="shared" si="17"/>
        <v>0.95</v>
      </c>
      <c r="S133" s="104">
        <f t="shared" si="18"/>
        <v>0.85</v>
      </c>
      <c r="T133" s="104">
        <f t="shared" si="19"/>
        <v>1.0499999999999998</v>
      </c>
      <c r="U133" s="104">
        <f t="shared" si="20"/>
        <v>0.85</v>
      </c>
      <c r="V133" s="104">
        <f t="shared" si="21"/>
        <v>0.65</v>
      </c>
      <c r="W133" s="26">
        <f t="shared" si="22"/>
        <v>35</v>
      </c>
      <c r="X133" s="194">
        <f t="shared" si="23"/>
        <v>7</v>
      </c>
      <c r="Y133" s="114">
        <v>23</v>
      </c>
      <c r="Z133" s="108">
        <f t="shared" si="24"/>
        <v>18.400000000000002</v>
      </c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09"/>
    </row>
    <row r="134" spans="1:44" s="107" customFormat="1" ht="20.25">
      <c r="A134" s="191">
        <v>128</v>
      </c>
      <c r="B134" s="125">
        <v>439617</v>
      </c>
      <c r="C134" s="126" t="s">
        <v>192</v>
      </c>
      <c r="D134" s="238">
        <v>8</v>
      </c>
      <c r="E134" s="238">
        <v>7</v>
      </c>
      <c r="F134" s="239">
        <v>6</v>
      </c>
      <c r="G134" s="196">
        <v>8</v>
      </c>
      <c r="H134" s="196">
        <v>9</v>
      </c>
      <c r="I134" s="196">
        <f t="shared" si="13"/>
        <v>38</v>
      </c>
      <c r="J134" s="196">
        <f t="shared" si="14"/>
        <v>5.70</v>
      </c>
      <c r="K134" s="197">
        <v>3</v>
      </c>
      <c r="L134" s="197">
        <v>1</v>
      </c>
      <c r="M134" s="197">
        <v>2</v>
      </c>
      <c r="N134" s="197">
        <v>3</v>
      </c>
      <c r="O134" s="197">
        <v>2</v>
      </c>
      <c r="P134" s="197">
        <f t="shared" si="15"/>
        <v>11</v>
      </c>
      <c r="Q134" s="197">
        <f t="shared" si="16"/>
        <v>0.55000000000000004</v>
      </c>
      <c r="R134" s="104">
        <f t="shared" si="17"/>
        <v>1.35</v>
      </c>
      <c r="S134" s="104">
        <f t="shared" si="18"/>
        <v>1.1000000000000001</v>
      </c>
      <c r="T134" s="104">
        <f t="shared" si="19"/>
        <v>0.99999999999999989</v>
      </c>
      <c r="U134" s="104">
        <f t="shared" si="20"/>
        <v>1.35</v>
      </c>
      <c r="V134" s="104">
        <f t="shared" si="21"/>
        <v>1.45</v>
      </c>
      <c r="W134" s="26">
        <f t="shared" si="22"/>
        <v>49</v>
      </c>
      <c r="X134" s="194">
        <f t="shared" si="23"/>
        <v>9.8000000000000007</v>
      </c>
      <c r="Y134" s="114">
        <v>32</v>
      </c>
      <c r="Z134" s="108">
        <f t="shared" si="24"/>
        <v>25.60</v>
      </c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09"/>
    </row>
    <row r="135" spans="1:44" s="107" customFormat="1" ht="20.25">
      <c r="A135" s="191">
        <v>129</v>
      </c>
      <c r="B135" s="243">
        <v>439618</v>
      </c>
      <c r="C135" s="244" t="s">
        <v>352</v>
      </c>
      <c r="D135" s="238">
        <v>12</v>
      </c>
      <c r="E135" s="238">
        <v>10</v>
      </c>
      <c r="F135" s="239">
        <v>8</v>
      </c>
      <c r="G135" s="196">
        <v>9</v>
      </c>
      <c r="H135" s="196">
        <v>8</v>
      </c>
      <c r="I135" s="196">
        <f t="shared" si="13"/>
        <v>47</v>
      </c>
      <c r="J135" s="196">
        <f t="shared" si="14"/>
        <v>7.05</v>
      </c>
      <c r="K135" s="197">
        <v>3</v>
      </c>
      <c r="L135" s="197">
        <v>3</v>
      </c>
      <c r="M135" s="197">
        <v>2</v>
      </c>
      <c r="N135" s="197">
        <v>2.50</v>
      </c>
      <c r="O135" s="197">
        <v>2</v>
      </c>
      <c r="P135" s="197">
        <f t="shared" si="15"/>
        <v>12.50</v>
      </c>
      <c r="Q135" s="197">
        <f t="shared" si="16"/>
        <v>0.625</v>
      </c>
      <c r="R135" s="104">
        <f t="shared" si="17"/>
        <v>1.9499999999999997</v>
      </c>
      <c r="S135" s="104">
        <f t="shared" si="18"/>
        <v>1.65</v>
      </c>
      <c r="T135" s="104">
        <f t="shared" si="19"/>
        <v>1.30</v>
      </c>
      <c r="U135" s="104">
        <f t="shared" si="20"/>
        <v>1.475</v>
      </c>
      <c r="V135" s="104">
        <f t="shared" si="21"/>
        <v>1.30</v>
      </c>
      <c r="W135" s="26">
        <f t="shared" si="22"/>
        <v>59.50</v>
      </c>
      <c r="X135" s="194">
        <f t="shared" si="23"/>
        <v>11.90</v>
      </c>
      <c r="Y135" s="245">
        <v>44</v>
      </c>
      <c r="Z135" s="108">
        <f t="shared" si="24"/>
        <v>35.200000000000003</v>
      </c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09"/>
    </row>
    <row r="136" spans="1:44" s="107" customFormat="1" ht="20.25">
      <c r="A136" s="191">
        <v>130</v>
      </c>
      <c r="B136" s="125">
        <v>439620</v>
      </c>
      <c r="C136" s="126" t="s">
        <v>353</v>
      </c>
      <c r="D136" s="238">
        <v>6</v>
      </c>
      <c r="E136" s="238">
        <v>6</v>
      </c>
      <c r="F136" s="239">
        <v>6</v>
      </c>
      <c r="G136" s="196">
        <v>8</v>
      </c>
      <c r="H136" s="196">
        <v>7</v>
      </c>
      <c r="I136" s="196">
        <f t="shared" si="25" ref="I136:I184">SUM(D136:H136)</f>
        <v>33</v>
      </c>
      <c r="J136" s="196">
        <f t="shared" si="26" ref="J136:J318">I136*0.15</f>
        <v>4.95</v>
      </c>
      <c r="K136" s="197">
        <v>1</v>
      </c>
      <c r="L136" s="197">
        <v>2</v>
      </c>
      <c r="M136" s="197">
        <v>3</v>
      </c>
      <c r="N136" s="197">
        <v>2</v>
      </c>
      <c r="O136" s="197">
        <v>1</v>
      </c>
      <c r="P136" s="197">
        <f t="shared" si="27" ref="P136:P318">SUM(K136:O136)</f>
        <v>9</v>
      </c>
      <c r="Q136" s="197">
        <f t="shared" si="28" ref="Q136:Q318">P136*0.05</f>
        <v>0.45</v>
      </c>
      <c r="R136" s="104">
        <f t="shared" si="29" ref="R136:R199">D136*0.15+K136*0.05</f>
        <v>0.95</v>
      </c>
      <c r="S136" s="104">
        <f t="shared" si="30" ref="S136:S199">E136*0.15+L136*0.05</f>
        <v>0.99999999999999989</v>
      </c>
      <c r="T136" s="104">
        <f t="shared" si="31" ref="T136:T199">F136*0.15+M136*0.05</f>
        <v>1.0499999999999998</v>
      </c>
      <c r="U136" s="104">
        <f t="shared" si="32" ref="U136:U199">G136*0.15+N136*0.05</f>
        <v>1.30</v>
      </c>
      <c r="V136" s="104">
        <f t="shared" si="33" ref="V136:V199">H136*0.15+O136*0.05</f>
        <v>1.1000000000000001</v>
      </c>
      <c r="W136" s="26">
        <f t="shared" si="34" ref="W136:W183">I136+P136</f>
        <v>42</v>
      </c>
      <c r="X136" s="194">
        <f t="shared" si="35" ref="X136:X183">W136*0.2</f>
        <v>8.40</v>
      </c>
      <c r="Y136" s="114">
        <v>27</v>
      </c>
      <c r="Z136" s="108">
        <f t="shared" si="36" ref="Z136:Z199">Y136*0.8</f>
        <v>21.60</v>
      </c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  <c r="AR136" s="109"/>
    </row>
    <row r="137" spans="1:44" s="107" customFormat="1" ht="20.25">
      <c r="A137" s="191">
        <v>131</v>
      </c>
      <c r="B137" s="125">
        <v>439621</v>
      </c>
      <c r="C137" s="126" t="s">
        <v>354</v>
      </c>
      <c r="D137" s="238">
        <v>5</v>
      </c>
      <c r="E137" s="238">
        <v>9</v>
      </c>
      <c r="F137" s="239">
        <v>8</v>
      </c>
      <c r="G137" s="196">
        <v>9</v>
      </c>
      <c r="H137" s="196">
        <v>8</v>
      </c>
      <c r="I137" s="196">
        <f t="shared" si="25"/>
        <v>39</v>
      </c>
      <c r="J137" s="196">
        <f t="shared" si="26"/>
        <v>5.85</v>
      </c>
      <c r="K137" s="197">
        <v>2</v>
      </c>
      <c r="L137" s="197">
        <v>2.50</v>
      </c>
      <c r="M137" s="197">
        <v>3</v>
      </c>
      <c r="N137" s="197">
        <v>2</v>
      </c>
      <c r="O137" s="197">
        <v>1</v>
      </c>
      <c r="P137" s="197">
        <f t="shared" si="27"/>
        <v>10.50</v>
      </c>
      <c r="Q137" s="197">
        <f t="shared" si="28"/>
        <v>0.525</v>
      </c>
      <c r="R137" s="104">
        <f t="shared" si="29"/>
        <v>0.85</v>
      </c>
      <c r="S137" s="104">
        <f t="shared" si="30"/>
        <v>1.475</v>
      </c>
      <c r="T137" s="104">
        <f t="shared" si="31"/>
        <v>1.35</v>
      </c>
      <c r="U137" s="104">
        <f t="shared" si="32"/>
        <v>1.45</v>
      </c>
      <c r="V137" s="104">
        <f t="shared" si="33"/>
        <v>1.25</v>
      </c>
      <c r="W137" s="26">
        <f t="shared" si="34"/>
        <v>49.50</v>
      </c>
      <c r="X137" s="194">
        <f t="shared" si="35"/>
        <v>9.90</v>
      </c>
      <c r="Y137" s="114">
        <v>34</v>
      </c>
      <c r="Z137" s="108">
        <f t="shared" si="36"/>
        <v>27.200000000000003</v>
      </c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  <c r="AN137" s="110"/>
      <c r="AO137" s="110"/>
      <c r="AP137" s="110"/>
      <c r="AQ137" s="110"/>
      <c r="AR137" s="109"/>
    </row>
    <row r="138" spans="1:44" s="107" customFormat="1" ht="20.25">
      <c r="A138" s="191">
        <v>132</v>
      </c>
      <c r="B138" s="125">
        <v>439622</v>
      </c>
      <c r="C138" s="126" t="s">
        <v>194</v>
      </c>
      <c r="D138" s="238">
        <v>9</v>
      </c>
      <c r="E138" s="238">
        <v>12</v>
      </c>
      <c r="F138" s="239">
        <v>13</v>
      </c>
      <c r="G138" s="196">
        <v>10</v>
      </c>
      <c r="H138" s="196">
        <v>8</v>
      </c>
      <c r="I138" s="196">
        <f t="shared" si="25"/>
        <v>52</v>
      </c>
      <c r="J138" s="196">
        <f t="shared" si="26"/>
        <v>7.80</v>
      </c>
      <c r="K138" s="197">
        <v>3</v>
      </c>
      <c r="L138" s="197">
        <v>4</v>
      </c>
      <c r="M138" s="197">
        <v>3</v>
      </c>
      <c r="N138" s="197">
        <v>2</v>
      </c>
      <c r="O138" s="197">
        <v>3</v>
      </c>
      <c r="P138" s="197">
        <f t="shared" si="27"/>
        <v>15</v>
      </c>
      <c r="Q138" s="197">
        <f t="shared" si="28"/>
        <v>0.75</v>
      </c>
      <c r="R138" s="104">
        <f t="shared" si="29"/>
        <v>1.50</v>
      </c>
      <c r="S138" s="104">
        <f t="shared" si="30"/>
        <v>1.9999999999999998</v>
      </c>
      <c r="T138" s="104">
        <f t="shared" si="31"/>
        <v>2.10</v>
      </c>
      <c r="U138" s="104">
        <f t="shared" si="32"/>
        <v>1.60</v>
      </c>
      <c r="V138" s="104">
        <f t="shared" si="33"/>
        <v>1.35</v>
      </c>
      <c r="W138" s="26">
        <f t="shared" si="34"/>
        <v>67</v>
      </c>
      <c r="X138" s="194">
        <f t="shared" si="35"/>
        <v>13.40</v>
      </c>
      <c r="Y138" s="114">
        <v>37</v>
      </c>
      <c r="Z138" s="108">
        <f t="shared" si="36"/>
        <v>29.60</v>
      </c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09"/>
    </row>
    <row r="139" spans="1:44" s="107" customFormat="1" ht="20.25">
      <c r="A139" s="191">
        <v>133</v>
      </c>
      <c r="B139" s="125">
        <v>439623</v>
      </c>
      <c r="C139" s="126" t="s">
        <v>355</v>
      </c>
      <c r="D139" s="238">
        <v>6</v>
      </c>
      <c r="E139" s="238">
        <v>8</v>
      </c>
      <c r="F139" s="239">
        <v>9</v>
      </c>
      <c r="G139" s="196">
        <v>8</v>
      </c>
      <c r="H139" s="196">
        <v>9</v>
      </c>
      <c r="I139" s="196">
        <f t="shared" si="25"/>
        <v>40</v>
      </c>
      <c r="J139" s="196">
        <f t="shared" si="26"/>
        <v>6</v>
      </c>
      <c r="K139" s="197">
        <v>2</v>
      </c>
      <c r="L139" s="197">
        <v>1</v>
      </c>
      <c r="M139" s="197">
        <v>2</v>
      </c>
      <c r="N139" s="197">
        <v>3</v>
      </c>
      <c r="O139" s="197">
        <v>2</v>
      </c>
      <c r="P139" s="197">
        <f t="shared" si="27"/>
        <v>10</v>
      </c>
      <c r="Q139" s="197">
        <f t="shared" si="28"/>
        <v>0.50</v>
      </c>
      <c r="R139" s="104">
        <f t="shared" si="29"/>
        <v>0.99999999999999989</v>
      </c>
      <c r="S139" s="104">
        <f t="shared" si="30"/>
        <v>1.25</v>
      </c>
      <c r="T139" s="104">
        <f t="shared" si="31"/>
        <v>1.45</v>
      </c>
      <c r="U139" s="104">
        <f t="shared" si="32"/>
        <v>1.35</v>
      </c>
      <c r="V139" s="104">
        <f t="shared" si="33"/>
        <v>1.45</v>
      </c>
      <c r="W139" s="26">
        <f t="shared" si="34"/>
        <v>50</v>
      </c>
      <c r="X139" s="194">
        <f t="shared" si="35"/>
        <v>10</v>
      </c>
      <c r="Y139" s="114">
        <v>27</v>
      </c>
      <c r="Z139" s="108">
        <f t="shared" si="36"/>
        <v>21.60</v>
      </c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  <c r="AR139" s="109"/>
    </row>
    <row r="140" spans="1:44" s="107" customFormat="1" ht="20.25">
      <c r="A140" s="191">
        <v>134</v>
      </c>
      <c r="B140" s="125">
        <v>439625</v>
      </c>
      <c r="C140" s="126" t="s">
        <v>356</v>
      </c>
      <c r="D140" s="238">
        <v>2</v>
      </c>
      <c r="E140" s="238">
        <v>3</v>
      </c>
      <c r="F140" s="239">
        <v>4</v>
      </c>
      <c r="G140" s="196">
        <v>3</v>
      </c>
      <c r="H140" s="196">
        <v>2</v>
      </c>
      <c r="I140" s="196">
        <f t="shared" si="25"/>
        <v>14</v>
      </c>
      <c r="J140" s="196">
        <f t="shared" si="26"/>
        <v>2.10</v>
      </c>
      <c r="K140" s="197">
        <v>1</v>
      </c>
      <c r="L140" s="197">
        <v>0</v>
      </c>
      <c r="M140" s="197">
        <v>1</v>
      </c>
      <c r="N140" s="197">
        <v>0</v>
      </c>
      <c r="O140" s="197">
        <v>1</v>
      </c>
      <c r="P140" s="197">
        <f t="shared" si="27"/>
        <v>3</v>
      </c>
      <c r="Q140" s="197">
        <f t="shared" si="28"/>
        <v>0.15000000000000002</v>
      </c>
      <c r="R140" s="104">
        <f t="shared" si="29"/>
        <v>0.35</v>
      </c>
      <c r="S140" s="104">
        <f t="shared" si="30"/>
        <v>0.44999999999999996</v>
      </c>
      <c r="T140" s="104">
        <f t="shared" si="31"/>
        <v>0.65</v>
      </c>
      <c r="U140" s="104">
        <f t="shared" si="32"/>
        <v>0.44999999999999996</v>
      </c>
      <c r="V140" s="104">
        <f t="shared" si="33"/>
        <v>0.35</v>
      </c>
      <c r="W140" s="26">
        <f t="shared" si="34"/>
        <v>17</v>
      </c>
      <c r="X140" s="194">
        <f t="shared" si="35"/>
        <v>3.4000000000000004</v>
      </c>
      <c r="Y140" s="114">
        <v>10</v>
      </c>
      <c r="Z140" s="108">
        <f t="shared" si="36"/>
        <v>8</v>
      </c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/>
      <c r="AQ140" s="110"/>
      <c r="AR140" s="109"/>
    </row>
    <row r="141" spans="1:44" s="107" customFormat="1" ht="20.25">
      <c r="A141" s="191">
        <v>135</v>
      </c>
      <c r="B141" s="125">
        <v>439627</v>
      </c>
      <c r="C141" s="126" t="s">
        <v>196</v>
      </c>
      <c r="D141" s="238">
        <v>13</v>
      </c>
      <c r="E141" s="238">
        <v>14</v>
      </c>
      <c r="F141" s="239">
        <v>9</v>
      </c>
      <c r="G141" s="196">
        <v>15</v>
      </c>
      <c r="H141" s="196">
        <v>12</v>
      </c>
      <c r="I141" s="196">
        <f t="shared" si="25"/>
        <v>63</v>
      </c>
      <c r="J141" s="196">
        <f t="shared" si="26"/>
        <v>9.4499999999999993</v>
      </c>
      <c r="K141" s="197">
        <v>3</v>
      </c>
      <c r="L141" s="197">
        <v>4</v>
      </c>
      <c r="M141" s="197">
        <v>5</v>
      </c>
      <c r="N141" s="197">
        <v>4</v>
      </c>
      <c r="O141" s="197">
        <v>3</v>
      </c>
      <c r="P141" s="197">
        <f t="shared" si="27"/>
        <v>19</v>
      </c>
      <c r="Q141" s="197">
        <f t="shared" si="28"/>
        <v>0.95</v>
      </c>
      <c r="R141" s="104">
        <f t="shared" si="29"/>
        <v>2.10</v>
      </c>
      <c r="S141" s="104">
        <f t="shared" si="30"/>
        <v>2.3000000000000003</v>
      </c>
      <c r="T141" s="104">
        <f t="shared" si="31"/>
        <v>1.60</v>
      </c>
      <c r="U141" s="104">
        <f t="shared" si="32"/>
        <v>2.4500000000000002</v>
      </c>
      <c r="V141" s="104">
        <f t="shared" si="33"/>
        <v>1.9499999999999997</v>
      </c>
      <c r="W141" s="26">
        <f t="shared" si="34"/>
        <v>82</v>
      </c>
      <c r="X141" s="194">
        <f t="shared" si="35"/>
        <v>16.400000000000002</v>
      </c>
      <c r="Y141" s="114">
        <v>50</v>
      </c>
      <c r="Z141" s="108">
        <f t="shared" si="36"/>
        <v>40</v>
      </c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10"/>
      <c r="AQ141" s="110"/>
      <c r="AR141" s="109"/>
    </row>
    <row r="142" spans="1:44" s="107" customFormat="1" ht="20.25">
      <c r="A142" s="191">
        <v>136</v>
      </c>
      <c r="B142" s="125">
        <v>439628</v>
      </c>
      <c r="C142" s="126" t="s">
        <v>357</v>
      </c>
      <c r="D142" s="238">
        <v>5</v>
      </c>
      <c r="E142" s="238">
        <v>4</v>
      </c>
      <c r="F142" s="239">
        <v>3</v>
      </c>
      <c r="G142" s="196">
        <v>5</v>
      </c>
      <c r="H142" s="196">
        <v>4</v>
      </c>
      <c r="I142" s="196">
        <f t="shared" si="25"/>
        <v>21</v>
      </c>
      <c r="J142" s="196">
        <f t="shared" si="26"/>
        <v>3.15</v>
      </c>
      <c r="K142" s="197">
        <v>1</v>
      </c>
      <c r="L142" s="197">
        <v>0</v>
      </c>
      <c r="M142" s="197">
        <v>1</v>
      </c>
      <c r="N142" s="197">
        <v>2</v>
      </c>
      <c r="O142" s="197">
        <v>1</v>
      </c>
      <c r="P142" s="197">
        <f t="shared" si="27"/>
        <v>5</v>
      </c>
      <c r="Q142" s="197">
        <f t="shared" si="28"/>
        <v>0.25</v>
      </c>
      <c r="R142" s="104">
        <f t="shared" si="29"/>
        <v>0.80</v>
      </c>
      <c r="S142" s="104">
        <f t="shared" si="30"/>
        <v>0.60</v>
      </c>
      <c r="T142" s="104">
        <f t="shared" si="31"/>
        <v>0.49999999999999994</v>
      </c>
      <c r="U142" s="104">
        <f t="shared" si="32"/>
        <v>0.85</v>
      </c>
      <c r="V142" s="104">
        <f t="shared" si="33"/>
        <v>0.65</v>
      </c>
      <c r="W142" s="26">
        <f t="shared" si="34"/>
        <v>26</v>
      </c>
      <c r="X142" s="194">
        <f t="shared" si="35"/>
        <v>5.20</v>
      </c>
      <c r="Y142" s="114">
        <v>16</v>
      </c>
      <c r="Z142" s="108">
        <f t="shared" si="36"/>
        <v>12.80</v>
      </c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09"/>
    </row>
    <row r="143" spans="1:44" s="107" customFormat="1" ht="20.25">
      <c r="A143" s="191">
        <v>137</v>
      </c>
      <c r="B143" s="125">
        <v>439630</v>
      </c>
      <c r="C143" s="126" t="s">
        <v>358</v>
      </c>
      <c r="D143" s="238">
        <v>2</v>
      </c>
      <c r="E143" s="238">
        <v>3</v>
      </c>
      <c r="F143" s="239">
        <v>4</v>
      </c>
      <c r="G143" s="196">
        <v>3</v>
      </c>
      <c r="H143" s="196">
        <v>2</v>
      </c>
      <c r="I143" s="196">
        <f t="shared" si="25"/>
        <v>14</v>
      </c>
      <c r="J143" s="196">
        <f t="shared" si="26"/>
        <v>2.10</v>
      </c>
      <c r="K143" s="197">
        <v>2</v>
      </c>
      <c r="L143" s="197">
        <v>1</v>
      </c>
      <c r="M143" s="197">
        <v>0</v>
      </c>
      <c r="N143" s="197">
        <v>1</v>
      </c>
      <c r="O143" s="197">
        <v>2</v>
      </c>
      <c r="P143" s="197">
        <f t="shared" si="27"/>
        <v>6</v>
      </c>
      <c r="Q143" s="197">
        <f t="shared" si="28"/>
        <v>0.30000000000000004</v>
      </c>
      <c r="R143" s="104">
        <f t="shared" si="29"/>
        <v>0.40</v>
      </c>
      <c r="S143" s="104">
        <f t="shared" si="30"/>
        <v>0.49999999999999994</v>
      </c>
      <c r="T143" s="104">
        <f t="shared" si="31"/>
        <v>0.60</v>
      </c>
      <c r="U143" s="104">
        <f t="shared" si="32"/>
        <v>0.49999999999999994</v>
      </c>
      <c r="V143" s="104">
        <f t="shared" si="33"/>
        <v>0.40</v>
      </c>
      <c r="W143" s="26">
        <f t="shared" si="34"/>
        <v>20</v>
      </c>
      <c r="X143" s="194">
        <f t="shared" si="35"/>
        <v>4</v>
      </c>
      <c r="Y143" s="114">
        <v>8</v>
      </c>
      <c r="Z143" s="108">
        <f t="shared" si="36"/>
        <v>6.40</v>
      </c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0"/>
      <c r="AK143" s="110"/>
      <c r="AL143" s="110"/>
      <c r="AM143" s="110"/>
      <c r="AN143" s="110"/>
      <c r="AO143" s="110"/>
      <c r="AP143" s="110"/>
      <c r="AQ143" s="110"/>
      <c r="AR143" s="109"/>
    </row>
    <row r="144" spans="1:44" s="107" customFormat="1" ht="20.25">
      <c r="A144" s="191">
        <v>138</v>
      </c>
      <c r="B144" s="125">
        <v>439631</v>
      </c>
      <c r="C144" s="126" t="s">
        <v>359</v>
      </c>
      <c r="D144" s="238">
        <v>14</v>
      </c>
      <c r="E144" s="238">
        <v>13</v>
      </c>
      <c r="F144" s="239">
        <v>12</v>
      </c>
      <c r="G144" s="196">
        <v>12</v>
      </c>
      <c r="H144" s="196">
        <v>13</v>
      </c>
      <c r="I144" s="196">
        <f t="shared" si="25"/>
        <v>64</v>
      </c>
      <c r="J144" s="196">
        <f t="shared" si="26"/>
        <v>9.60</v>
      </c>
      <c r="K144" s="197">
        <v>3</v>
      </c>
      <c r="L144" s="197">
        <v>4</v>
      </c>
      <c r="M144" s="197">
        <v>4.50</v>
      </c>
      <c r="N144" s="197">
        <v>4</v>
      </c>
      <c r="O144" s="197">
        <v>4</v>
      </c>
      <c r="P144" s="197">
        <f t="shared" si="27"/>
        <v>19.50</v>
      </c>
      <c r="Q144" s="197">
        <f t="shared" si="28"/>
        <v>0.97500000000000009</v>
      </c>
      <c r="R144" s="104">
        <f t="shared" si="29"/>
        <v>2.25</v>
      </c>
      <c r="S144" s="104">
        <f t="shared" si="30"/>
        <v>2.15</v>
      </c>
      <c r="T144" s="104">
        <f t="shared" si="31"/>
        <v>2.025</v>
      </c>
      <c r="U144" s="104">
        <f t="shared" si="32"/>
        <v>1.9999999999999998</v>
      </c>
      <c r="V144" s="104">
        <f t="shared" si="33"/>
        <v>2.15</v>
      </c>
      <c r="W144" s="26">
        <f t="shared" si="34"/>
        <v>83.50</v>
      </c>
      <c r="X144" s="194">
        <f t="shared" si="35"/>
        <v>16.70</v>
      </c>
      <c r="Y144" s="114">
        <v>47</v>
      </c>
      <c r="Z144" s="108">
        <f t="shared" si="36"/>
        <v>37.60</v>
      </c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  <c r="AO144" s="110"/>
      <c r="AP144" s="110"/>
      <c r="AQ144" s="110"/>
      <c r="AR144" s="109"/>
    </row>
    <row r="145" spans="1:44" s="107" customFormat="1" ht="20.25">
      <c r="A145" s="191">
        <v>139</v>
      </c>
      <c r="B145" s="125">
        <v>439633</v>
      </c>
      <c r="C145" s="126" t="s">
        <v>360</v>
      </c>
      <c r="D145" s="238">
        <v>14</v>
      </c>
      <c r="E145" s="238">
        <v>12</v>
      </c>
      <c r="F145" s="239">
        <v>10</v>
      </c>
      <c r="G145" s="196">
        <v>9</v>
      </c>
      <c r="H145" s="196">
        <v>9</v>
      </c>
      <c r="I145" s="196">
        <f t="shared" si="25"/>
        <v>54</v>
      </c>
      <c r="J145" s="196">
        <f t="shared" si="26"/>
        <v>8.10</v>
      </c>
      <c r="K145" s="197">
        <v>2</v>
      </c>
      <c r="L145" s="197">
        <v>2.50</v>
      </c>
      <c r="M145" s="197">
        <v>3</v>
      </c>
      <c r="N145" s="197">
        <v>4</v>
      </c>
      <c r="O145" s="197">
        <v>2</v>
      </c>
      <c r="P145" s="197">
        <f t="shared" si="27"/>
        <v>13.50</v>
      </c>
      <c r="Q145" s="197">
        <f t="shared" si="28"/>
        <v>0.675</v>
      </c>
      <c r="R145" s="104">
        <f t="shared" si="29"/>
        <v>2.2000000000000002</v>
      </c>
      <c r="S145" s="104">
        <f t="shared" si="30"/>
        <v>1.9249999999999998</v>
      </c>
      <c r="T145" s="104">
        <f t="shared" si="31"/>
        <v>1.65</v>
      </c>
      <c r="U145" s="104">
        <f t="shared" si="32"/>
        <v>1.5499999999999998</v>
      </c>
      <c r="V145" s="104">
        <f t="shared" si="33"/>
        <v>1.45</v>
      </c>
      <c r="W145" s="26">
        <f t="shared" si="34"/>
        <v>67.50</v>
      </c>
      <c r="X145" s="194">
        <f t="shared" si="35"/>
        <v>13.50</v>
      </c>
      <c r="Y145" s="114">
        <v>43</v>
      </c>
      <c r="Z145" s="108">
        <f t="shared" si="36"/>
        <v>34.40</v>
      </c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10"/>
      <c r="AM145" s="110"/>
      <c r="AN145" s="110"/>
      <c r="AO145" s="110"/>
      <c r="AP145" s="110"/>
      <c r="AQ145" s="110"/>
      <c r="AR145" s="109"/>
    </row>
    <row r="146" spans="1:44" s="107" customFormat="1" ht="20.25">
      <c r="A146" s="191">
        <v>140</v>
      </c>
      <c r="B146" s="125">
        <v>439636</v>
      </c>
      <c r="C146" s="126" t="s">
        <v>361</v>
      </c>
      <c r="D146" s="238">
        <v>14</v>
      </c>
      <c r="E146" s="238">
        <v>9</v>
      </c>
      <c r="F146" s="239">
        <v>13</v>
      </c>
      <c r="G146" s="196">
        <v>7</v>
      </c>
      <c r="H146" s="196">
        <v>12</v>
      </c>
      <c r="I146" s="196">
        <f t="shared" si="25"/>
        <v>55</v>
      </c>
      <c r="J146" s="196">
        <f t="shared" si="26"/>
        <v>8.25</v>
      </c>
      <c r="K146" s="197">
        <v>3</v>
      </c>
      <c r="L146" s="197">
        <v>2</v>
      </c>
      <c r="M146" s="197">
        <v>1</v>
      </c>
      <c r="N146" s="197">
        <v>2.50</v>
      </c>
      <c r="O146" s="197">
        <v>3</v>
      </c>
      <c r="P146" s="197">
        <f t="shared" si="27"/>
        <v>11.50</v>
      </c>
      <c r="Q146" s="197">
        <f t="shared" si="28"/>
        <v>0.57500000000000007</v>
      </c>
      <c r="R146" s="104">
        <f t="shared" si="29"/>
        <v>2.25</v>
      </c>
      <c r="S146" s="104">
        <f t="shared" si="30"/>
        <v>1.45</v>
      </c>
      <c r="T146" s="104">
        <f t="shared" si="31"/>
        <v>2</v>
      </c>
      <c r="U146" s="104">
        <f t="shared" si="32"/>
        <v>1.175</v>
      </c>
      <c r="V146" s="104">
        <f t="shared" si="33"/>
        <v>1.9499999999999997</v>
      </c>
      <c r="W146" s="26">
        <f t="shared" si="34"/>
        <v>66.50</v>
      </c>
      <c r="X146" s="194">
        <f t="shared" si="35"/>
        <v>13.30</v>
      </c>
      <c r="Y146" s="114">
        <v>40</v>
      </c>
      <c r="Z146" s="108">
        <f t="shared" si="36"/>
        <v>32</v>
      </c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110"/>
      <c r="AM146" s="110"/>
      <c r="AN146" s="110"/>
      <c r="AO146" s="110"/>
      <c r="AP146" s="110"/>
      <c r="AQ146" s="110"/>
      <c r="AR146" s="109"/>
    </row>
    <row r="147" spans="1:44" s="107" customFormat="1" ht="20.25">
      <c r="A147" s="191">
        <v>141</v>
      </c>
      <c r="B147" s="125">
        <v>439637</v>
      </c>
      <c r="C147" s="126" t="s">
        <v>362</v>
      </c>
      <c r="D147" s="238">
        <v>8</v>
      </c>
      <c r="E147" s="238">
        <v>7</v>
      </c>
      <c r="F147" s="239">
        <v>6</v>
      </c>
      <c r="G147" s="196">
        <v>8</v>
      </c>
      <c r="H147" s="196">
        <v>9</v>
      </c>
      <c r="I147" s="196">
        <f t="shared" si="25"/>
        <v>38</v>
      </c>
      <c r="J147" s="196">
        <f t="shared" si="26"/>
        <v>5.70</v>
      </c>
      <c r="K147" s="197">
        <v>2</v>
      </c>
      <c r="L147" s="197">
        <v>2.50</v>
      </c>
      <c r="M147" s="197">
        <v>3</v>
      </c>
      <c r="N147" s="197">
        <v>2</v>
      </c>
      <c r="O147" s="197">
        <v>2</v>
      </c>
      <c r="P147" s="197">
        <f t="shared" si="27"/>
        <v>11.50</v>
      </c>
      <c r="Q147" s="197">
        <f t="shared" si="28"/>
        <v>0.57500000000000007</v>
      </c>
      <c r="R147" s="104">
        <f t="shared" si="29"/>
        <v>1.30</v>
      </c>
      <c r="S147" s="104">
        <f t="shared" si="30"/>
        <v>1.175</v>
      </c>
      <c r="T147" s="104">
        <f t="shared" si="31"/>
        <v>1.0499999999999998</v>
      </c>
      <c r="U147" s="104">
        <f t="shared" si="32"/>
        <v>1.30</v>
      </c>
      <c r="V147" s="104">
        <f t="shared" si="33"/>
        <v>1.45</v>
      </c>
      <c r="W147" s="26">
        <f t="shared" si="34"/>
        <v>49.50</v>
      </c>
      <c r="X147" s="194">
        <f t="shared" si="35"/>
        <v>9.90</v>
      </c>
      <c r="Y147" s="114">
        <v>26</v>
      </c>
      <c r="Z147" s="108">
        <f t="shared" si="36"/>
        <v>20.80</v>
      </c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  <c r="AN147" s="110"/>
      <c r="AO147" s="110"/>
      <c r="AP147" s="110"/>
      <c r="AQ147" s="110"/>
      <c r="AR147" s="109"/>
    </row>
    <row r="148" spans="1:44" s="107" customFormat="1" ht="20.25">
      <c r="A148" s="191">
        <v>142</v>
      </c>
      <c r="B148" s="125">
        <v>439638</v>
      </c>
      <c r="C148" s="126" t="s">
        <v>363</v>
      </c>
      <c r="D148" s="238">
        <v>9</v>
      </c>
      <c r="E148" s="238">
        <v>8</v>
      </c>
      <c r="F148" s="239">
        <v>9</v>
      </c>
      <c r="G148" s="196">
        <v>7</v>
      </c>
      <c r="H148" s="196">
        <v>6</v>
      </c>
      <c r="I148" s="196">
        <f t="shared" si="25"/>
        <v>39</v>
      </c>
      <c r="J148" s="196">
        <f t="shared" si="26"/>
        <v>5.85</v>
      </c>
      <c r="K148" s="197">
        <v>2</v>
      </c>
      <c r="L148" s="197">
        <v>2.50</v>
      </c>
      <c r="M148" s="197">
        <v>2</v>
      </c>
      <c r="N148" s="197">
        <v>3</v>
      </c>
      <c r="O148" s="197">
        <v>1</v>
      </c>
      <c r="P148" s="197">
        <f t="shared" si="37" ref="P148">SUM(K148:O148)</f>
        <v>10.50</v>
      </c>
      <c r="Q148" s="197">
        <f t="shared" si="38" ref="Q148">P148*0.05</f>
        <v>0.525</v>
      </c>
      <c r="R148" s="104">
        <f t="shared" si="29"/>
        <v>1.45</v>
      </c>
      <c r="S148" s="104">
        <f t="shared" si="30"/>
        <v>1.325</v>
      </c>
      <c r="T148" s="104">
        <f t="shared" si="31"/>
        <v>1.45</v>
      </c>
      <c r="U148" s="104">
        <f t="shared" si="32"/>
        <v>1.2000000000000002</v>
      </c>
      <c r="V148" s="104">
        <f t="shared" si="33"/>
        <v>0.95</v>
      </c>
      <c r="W148" s="26">
        <f t="shared" si="34"/>
        <v>49.50</v>
      </c>
      <c r="X148" s="194">
        <f t="shared" si="35"/>
        <v>9.90</v>
      </c>
      <c r="Y148" s="114">
        <v>28</v>
      </c>
      <c r="Z148" s="108">
        <f t="shared" si="36"/>
        <v>22.40</v>
      </c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  <c r="AO148" s="110"/>
      <c r="AP148" s="110"/>
      <c r="AQ148" s="110"/>
      <c r="AR148" s="109"/>
    </row>
    <row r="149" spans="1:44" s="107" customFormat="1" ht="20.25">
      <c r="A149" s="191">
        <v>143</v>
      </c>
      <c r="B149" s="125">
        <v>439639</v>
      </c>
      <c r="C149" s="126" t="s">
        <v>364</v>
      </c>
      <c r="D149" s="238">
        <v>5</v>
      </c>
      <c r="E149" s="238">
        <v>4</v>
      </c>
      <c r="F149" s="239">
        <v>6</v>
      </c>
      <c r="G149" s="196">
        <v>5</v>
      </c>
      <c r="H149" s="196">
        <v>4</v>
      </c>
      <c r="I149" s="196">
        <f t="shared" si="25"/>
        <v>24</v>
      </c>
      <c r="J149" s="196">
        <f t="shared" si="26"/>
        <v>3.5999999999999996</v>
      </c>
      <c r="K149" s="197">
        <v>1</v>
      </c>
      <c r="L149" s="197">
        <v>2</v>
      </c>
      <c r="M149" s="197">
        <v>2</v>
      </c>
      <c r="N149" s="197">
        <v>1</v>
      </c>
      <c r="O149" s="197">
        <v>2</v>
      </c>
      <c r="P149" s="197">
        <f t="shared" si="27"/>
        <v>8</v>
      </c>
      <c r="Q149" s="197">
        <f t="shared" si="28"/>
        <v>0.40</v>
      </c>
      <c r="R149" s="104">
        <f t="shared" si="29"/>
        <v>0.80</v>
      </c>
      <c r="S149" s="104">
        <f t="shared" si="30"/>
        <v>0.70</v>
      </c>
      <c r="T149" s="104">
        <f t="shared" si="31"/>
        <v>0.99999999999999989</v>
      </c>
      <c r="U149" s="104">
        <f t="shared" si="32"/>
        <v>0.80</v>
      </c>
      <c r="V149" s="104">
        <f t="shared" si="33"/>
        <v>0.70</v>
      </c>
      <c r="W149" s="26">
        <f t="shared" si="34"/>
        <v>32</v>
      </c>
      <c r="X149" s="194">
        <f t="shared" si="35"/>
        <v>6.40</v>
      </c>
      <c r="Y149" s="114">
        <v>22</v>
      </c>
      <c r="Z149" s="108">
        <f t="shared" si="36"/>
        <v>17.60</v>
      </c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/>
      <c r="AM149" s="110"/>
      <c r="AN149" s="110"/>
      <c r="AO149" s="110"/>
      <c r="AP149" s="110"/>
      <c r="AQ149" s="110"/>
      <c r="AR149" s="109"/>
    </row>
    <row r="150" spans="1:44" s="107" customFormat="1" ht="20.25">
      <c r="A150" s="191">
        <v>144</v>
      </c>
      <c r="B150" s="125">
        <v>439640</v>
      </c>
      <c r="C150" s="126" t="s">
        <v>365</v>
      </c>
      <c r="D150" s="238">
        <v>8</v>
      </c>
      <c r="E150" s="238">
        <v>5</v>
      </c>
      <c r="F150" s="239">
        <v>6</v>
      </c>
      <c r="G150" s="196">
        <v>5</v>
      </c>
      <c r="H150" s="196">
        <v>6</v>
      </c>
      <c r="I150" s="196">
        <f t="shared" si="25"/>
        <v>30</v>
      </c>
      <c r="J150" s="196">
        <f t="shared" si="26"/>
        <v>4.50</v>
      </c>
      <c r="K150" s="197">
        <v>2</v>
      </c>
      <c r="L150" s="197">
        <v>3</v>
      </c>
      <c r="M150" s="197">
        <v>2</v>
      </c>
      <c r="N150" s="197">
        <v>2.50</v>
      </c>
      <c r="O150" s="197">
        <v>2</v>
      </c>
      <c r="P150" s="197">
        <f t="shared" si="27"/>
        <v>11.50</v>
      </c>
      <c r="Q150" s="197">
        <f t="shared" si="28"/>
        <v>0.57500000000000007</v>
      </c>
      <c r="R150" s="104">
        <f t="shared" si="29"/>
        <v>1.30</v>
      </c>
      <c r="S150" s="104">
        <f t="shared" si="30"/>
        <v>0.90</v>
      </c>
      <c r="T150" s="104">
        <f t="shared" si="31"/>
        <v>0.99999999999999989</v>
      </c>
      <c r="U150" s="104">
        <f t="shared" si="32"/>
        <v>0.875</v>
      </c>
      <c r="V150" s="104">
        <f t="shared" si="33"/>
        <v>0.99999999999999989</v>
      </c>
      <c r="W150" s="26">
        <f t="shared" si="34"/>
        <v>41.50</v>
      </c>
      <c r="X150" s="194">
        <f t="shared" si="35"/>
        <v>8.3000000000000007</v>
      </c>
      <c r="Y150" s="114">
        <v>23</v>
      </c>
      <c r="Z150" s="108">
        <f t="shared" si="36"/>
        <v>18.400000000000002</v>
      </c>
      <c r="AA150" s="110"/>
      <c r="AB150" s="110"/>
      <c r="AC150" s="110"/>
      <c r="AD150" s="110"/>
      <c r="AE150" s="110"/>
      <c r="AF150" s="110"/>
      <c r="AG150" s="110"/>
      <c r="AH150" s="110"/>
      <c r="AI150" s="110"/>
      <c r="AJ150" s="110"/>
      <c r="AK150" s="110"/>
      <c r="AL150" s="110"/>
      <c r="AM150" s="110"/>
      <c r="AN150" s="110"/>
      <c r="AO150" s="110"/>
      <c r="AP150" s="110"/>
      <c r="AQ150" s="110"/>
      <c r="AR150" s="109"/>
    </row>
    <row r="151" spans="1:44" s="107" customFormat="1" ht="20.25">
      <c r="A151" s="191">
        <v>145</v>
      </c>
      <c r="B151" s="125">
        <v>439643</v>
      </c>
      <c r="C151" s="126" t="s">
        <v>366</v>
      </c>
      <c r="D151" s="238">
        <v>8</v>
      </c>
      <c r="E151" s="238">
        <v>9</v>
      </c>
      <c r="F151" s="239">
        <v>7</v>
      </c>
      <c r="G151" s="196">
        <v>8</v>
      </c>
      <c r="H151" s="196">
        <v>9</v>
      </c>
      <c r="I151" s="196">
        <f t="shared" si="25"/>
        <v>41</v>
      </c>
      <c r="J151" s="196">
        <f t="shared" si="26"/>
        <v>6.15</v>
      </c>
      <c r="K151" s="197">
        <v>2</v>
      </c>
      <c r="L151" s="197">
        <v>1</v>
      </c>
      <c r="M151" s="197">
        <v>2</v>
      </c>
      <c r="N151" s="197">
        <v>3</v>
      </c>
      <c r="O151" s="197">
        <v>2</v>
      </c>
      <c r="P151" s="197">
        <f t="shared" si="27"/>
        <v>10</v>
      </c>
      <c r="Q151" s="197">
        <f t="shared" si="28"/>
        <v>0.50</v>
      </c>
      <c r="R151" s="104">
        <f t="shared" si="29"/>
        <v>1.30</v>
      </c>
      <c r="S151" s="104">
        <f t="shared" si="30"/>
        <v>1.40</v>
      </c>
      <c r="T151" s="104">
        <f t="shared" si="31"/>
        <v>1.1500000000000001</v>
      </c>
      <c r="U151" s="104">
        <f t="shared" si="32"/>
        <v>1.35</v>
      </c>
      <c r="V151" s="104">
        <f t="shared" si="33"/>
        <v>1.45</v>
      </c>
      <c r="W151" s="26">
        <f t="shared" si="34"/>
        <v>51</v>
      </c>
      <c r="X151" s="194">
        <f t="shared" si="35"/>
        <v>10.200000000000001</v>
      </c>
      <c r="Y151" s="114">
        <v>30</v>
      </c>
      <c r="Z151" s="108">
        <f t="shared" si="36"/>
        <v>24</v>
      </c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10"/>
      <c r="AM151" s="110"/>
      <c r="AN151" s="110"/>
      <c r="AO151" s="110"/>
      <c r="AP151" s="110"/>
      <c r="AQ151" s="110"/>
      <c r="AR151" s="109"/>
    </row>
    <row r="152" spans="1:44" s="107" customFormat="1" ht="20.25">
      <c r="A152" s="191">
        <v>146</v>
      </c>
      <c r="B152" s="125">
        <v>439644</v>
      </c>
      <c r="C152" s="126" t="s">
        <v>367</v>
      </c>
      <c r="D152" s="238">
        <v>6</v>
      </c>
      <c r="E152" s="238">
        <v>8</v>
      </c>
      <c r="F152" s="239">
        <v>9</v>
      </c>
      <c r="G152" s="196">
        <v>7</v>
      </c>
      <c r="H152" s="196">
        <v>6</v>
      </c>
      <c r="I152" s="196">
        <f t="shared" si="25"/>
        <v>36</v>
      </c>
      <c r="J152" s="196">
        <f t="shared" si="26"/>
        <v>5.40</v>
      </c>
      <c r="K152" s="197">
        <v>1</v>
      </c>
      <c r="L152" s="197">
        <v>2</v>
      </c>
      <c r="M152" s="197">
        <v>3</v>
      </c>
      <c r="N152" s="197">
        <v>2</v>
      </c>
      <c r="O152" s="197">
        <v>1</v>
      </c>
      <c r="P152" s="197">
        <f t="shared" si="27"/>
        <v>9</v>
      </c>
      <c r="Q152" s="197">
        <f t="shared" si="28"/>
        <v>0.45</v>
      </c>
      <c r="R152" s="104">
        <f t="shared" si="29"/>
        <v>0.95</v>
      </c>
      <c r="S152" s="104">
        <f t="shared" si="30"/>
        <v>1.30</v>
      </c>
      <c r="T152" s="104">
        <f t="shared" si="31"/>
        <v>1.50</v>
      </c>
      <c r="U152" s="104">
        <f t="shared" si="32"/>
        <v>1.1500000000000001</v>
      </c>
      <c r="V152" s="104">
        <f t="shared" si="33"/>
        <v>0.95</v>
      </c>
      <c r="W152" s="26">
        <f t="shared" si="34"/>
        <v>45</v>
      </c>
      <c r="X152" s="194">
        <f t="shared" si="35"/>
        <v>9</v>
      </c>
      <c r="Y152" s="114">
        <v>22</v>
      </c>
      <c r="Z152" s="108">
        <f t="shared" si="36"/>
        <v>17.60</v>
      </c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  <c r="AN152" s="110"/>
      <c r="AO152" s="110"/>
      <c r="AP152" s="110"/>
      <c r="AQ152" s="110"/>
      <c r="AR152" s="109"/>
    </row>
    <row r="153" spans="1:44" s="107" customFormat="1" ht="20.25">
      <c r="A153" s="191">
        <v>147</v>
      </c>
      <c r="B153" s="125">
        <v>439645</v>
      </c>
      <c r="C153" s="126" t="s">
        <v>367</v>
      </c>
      <c r="D153" s="238">
        <v>15</v>
      </c>
      <c r="E153" s="238">
        <v>16</v>
      </c>
      <c r="F153" s="239">
        <v>14</v>
      </c>
      <c r="G153" s="196">
        <v>13</v>
      </c>
      <c r="H153" s="196">
        <v>12</v>
      </c>
      <c r="I153" s="196">
        <f t="shared" si="25"/>
        <v>70</v>
      </c>
      <c r="J153" s="196">
        <f t="shared" si="26"/>
        <v>10.50</v>
      </c>
      <c r="K153" s="197">
        <v>5</v>
      </c>
      <c r="L153" s="197">
        <v>4.50</v>
      </c>
      <c r="M153" s="197">
        <v>3</v>
      </c>
      <c r="N153" s="197">
        <v>3.50</v>
      </c>
      <c r="O153" s="197">
        <v>2.50</v>
      </c>
      <c r="P153" s="197">
        <f t="shared" si="27"/>
        <v>18.50</v>
      </c>
      <c r="Q153" s="197">
        <f t="shared" si="28"/>
        <v>0.925</v>
      </c>
      <c r="R153" s="104">
        <f t="shared" si="29"/>
        <v>2.50</v>
      </c>
      <c r="S153" s="104">
        <f t="shared" si="30"/>
        <v>2.625</v>
      </c>
      <c r="T153" s="104">
        <f t="shared" si="31"/>
        <v>2.25</v>
      </c>
      <c r="U153" s="104">
        <f t="shared" si="32"/>
        <v>2.125</v>
      </c>
      <c r="V153" s="104">
        <f t="shared" si="33"/>
        <v>1.9249999999999998</v>
      </c>
      <c r="W153" s="26">
        <f t="shared" si="34"/>
        <v>88.50</v>
      </c>
      <c r="X153" s="194">
        <f t="shared" si="35"/>
        <v>17.70</v>
      </c>
      <c r="Y153" s="114">
        <v>58</v>
      </c>
      <c r="Z153" s="108">
        <f t="shared" si="36"/>
        <v>46.400000000000006</v>
      </c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10"/>
      <c r="AQ153" s="110"/>
      <c r="AR153" s="109"/>
    </row>
    <row r="154" spans="1:44" s="107" customFormat="1" ht="20.25">
      <c r="A154" s="191">
        <v>148</v>
      </c>
      <c r="B154" s="125">
        <v>439646</v>
      </c>
      <c r="C154" s="126" t="s">
        <v>368</v>
      </c>
      <c r="D154" s="238">
        <v>5</v>
      </c>
      <c r="E154" s="238">
        <v>6</v>
      </c>
      <c r="F154" s="239">
        <v>5</v>
      </c>
      <c r="G154" s="196">
        <v>4</v>
      </c>
      <c r="H154" s="196">
        <v>5</v>
      </c>
      <c r="I154" s="196">
        <f t="shared" si="25"/>
        <v>25</v>
      </c>
      <c r="J154" s="196">
        <f t="shared" si="26"/>
        <v>3.75</v>
      </c>
      <c r="K154" s="197">
        <v>1</v>
      </c>
      <c r="L154" s="197">
        <v>2</v>
      </c>
      <c r="M154" s="197">
        <v>3</v>
      </c>
      <c r="N154" s="197">
        <v>2</v>
      </c>
      <c r="O154" s="197">
        <v>1</v>
      </c>
      <c r="P154" s="197">
        <f t="shared" si="27"/>
        <v>9</v>
      </c>
      <c r="Q154" s="197">
        <f t="shared" si="28"/>
        <v>0.45</v>
      </c>
      <c r="R154" s="104">
        <f t="shared" si="29"/>
        <v>0.80</v>
      </c>
      <c r="S154" s="104">
        <f t="shared" si="30"/>
        <v>0.99999999999999989</v>
      </c>
      <c r="T154" s="104">
        <f t="shared" si="31"/>
        <v>0.90</v>
      </c>
      <c r="U154" s="104">
        <f t="shared" si="32"/>
        <v>0.70</v>
      </c>
      <c r="V154" s="104">
        <f t="shared" si="33"/>
        <v>0.80</v>
      </c>
      <c r="W154" s="26">
        <f t="shared" si="34"/>
        <v>34</v>
      </c>
      <c r="X154" s="194">
        <f t="shared" si="35"/>
        <v>6.8000000000000007</v>
      </c>
      <c r="Y154" s="114">
        <v>15</v>
      </c>
      <c r="Z154" s="108">
        <f t="shared" si="36"/>
        <v>12</v>
      </c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  <c r="AN154" s="110"/>
      <c r="AO154" s="110"/>
      <c r="AP154" s="110"/>
      <c r="AQ154" s="110"/>
      <c r="AR154" s="109"/>
    </row>
    <row r="155" spans="1:44" s="107" customFormat="1" ht="20.25">
      <c r="A155" s="191">
        <v>149</v>
      </c>
      <c r="B155" s="125">
        <v>439647</v>
      </c>
      <c r="C155" s="126" t="s">
        <v>369</v>
      </c>
      <c r="D155" s="238"/>
      <c r="E155" s="238"/>
      <c r="F155" s="239"/>
      <c r="G155" s="196"/>
      <c r="H155" s="196"/>
      <c r="I155" s="196"/>
      <c r="J155" s="196"/>
      <c r="K155" s="197"/>
      <c r="L155" s="197"/>
      <c r="M155" s="197"/>
      <c r="N155" s="197"/>
      <c r="O155" s="197"/>
      <c r="P155" s="197"/>
      <c r="Q155" s="197"/>
      <c r="R155" s="104">
        <f t="shared" si="29"/>
        <v>0</v>
      </c>
      <c r="S155" s="104">
        <f t="shared" si="30"/>
        <v>0</v>
      </c>
      <c r="T155" s="104">
        <f t="shared" si="31"/>
        <v>0</v>
      </c>
      <c r="U155" s="104">
        <f t="shared" si="32"/>
        <v>0</v>
      </c>
      <c r="V155" s="104">
        <f t="shared" si="33"/>
        <v>0</v>
      </c>
      <c r="W155" s="26">
        <f t="shared" si="34"/>
        <v>0</v>
      </c>
      <c r="X155" s="194">
        <f t="shared" si="35"/>
        <v>0</v>
      </c>
      <c r="Y155" s="114" t="s">
        <v>147</v>
      </c>
      <c r="Z155" s="108" t="e">
        <f t="shared" si="36"/>
        <v>#VALUE!</v>
      </c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10"/>
      <c r="AN155" s="110"/>
      <c r="AO155" s="110"/>
      <c r="AP155" s="110"/>
      <c r="AQ155" s="110"/>
      <c r="AR155" s="109"/>
    </row>
    <row r="156" spans="1:44" s="107" customFormat="1" ht="20.25">
      <c r="A156" s="191">
        <v>150</v>
      </c>
      <c r="B156" s="243">
        <v>439648</v>
      </c>
      <c r="C156" s="244" t="s">
        <v>370</v>
      </c>
      <c r="D156" s="238">
        <v>4</v>
      </c>
      <c r="E156" s="238">
        <v>3</v>
      </c>
      <c r="F156" s="239">
        <v>4</v>
      </c>
      <c r="G156" s="196">
        <v>5</v>
      </c>
      <c r="H156" s="196">
        <v>6</v>
      </c>
      <c r="I156" s="196">
        <f t="shared" si="25"/>
        <v>22</v>
      </c>
      <c r="J156" s="196">
        <f t="shared" si="26"/>
        <v>3.30</v>
      </c>
      <c r="K156" s="197">
        <v>1</v>
      </c>
      <c r="L156" s="197">
        <v>1.50</v>
      </c>
      <c r="M156" s="197">
        <v>2</v>
      </c>
      <c r="N156" s="197">
        <v>2.50</v>
      </c>
      <c r="O156" s="197">
        <v>2</v>
      </c>
      <c r="P156" s="197">
        <f t="shared" si="27"/>
        <v>9</v>
      </c>
      <c r="Q156" s="197">
        <f t="shared" si="28"/>
        <v>0.45</v>
      </c>
      <c r="R156" s="104">
        <f t="shared" si="29"/>
        <v>0.65</v>
      </c>
      <c r="S156" s="104">
        <f t="shared" si="30"/>
        <v>0.52499999999999991</v>
      </c>
      <c r="T156" s="104">
        <f t="shared" si="31"/>
        <v>0.70</v>
      </c>
      <c r="U156" s="104">
        <f t="shared" si="32"/>
        <v>0.875</v>
      </c>
      <c r="V156" s="104">
        <f t="shared" si="33"/>
        <v>0.99999999999999989</v>
      </c>
      <c r="W156" s="26">
        <f t="shared" si="34"/>
        <v>31</v>
      </c>
      <c r="X156" s="194">
        <f t="shared" si="35"/>
        <v>6.20</v>
      </c>
      <c r="Y156" s="245">
        <v>13</v>
      </c>
      <c r="Z156" s="108">
        <f t="shared" si="36"/>
        <v>10.40</v>
      </c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  <c r="AK156" s="110"/>
      <c r="AL156" s="110"/>
      <c r="AM156" s="110"/>
      <c r="AN156" s="110"/>
      <c r="AO156" s="110"/>
      <c r="AP156" s="110"/>
      <c r="AQ156" s="110"/>
      <c r="AR156" s="109"/>
    </row>
    <row r="157" spans="1:44" s="107" customFormat="1" ht="20.25">
      <c r="A157" s="191">
        <v>151</v>
      </c>
      <c r="B157" s="125">
        <v>439649</v>
      </c>
      <c r="C157" s="126" t="s">
        <v>371</v>
      </c>
      <c r="D157" s="238">
        <v>4</v>
      </c>
      <c r="E157" s="238">
        <v>3</v>
      </c>
      <c r="F157" s="239">
        <v>5</v>
      </c>
      <c r="G157" s="196">
        <v>4</v>
      </c>
      <c r="H157" s="196">
        <v>3</v>
      </c>
      <c r="I157" s="196">
        <f t="shared" si="25"/>
        <v>19</v>
      </c>
      <c r="J157" s="196">
        <f t="shared" si="26"/>
        <v>2.85</v>
      </c>
      <c r="K157" s="197">
        <v>2</v>
      </c>
      <c r="L157" s="197">
        <v>2.50</v>
      </c>
      <c r="M157" s="197">
        <v>1</v>
      </c>
      <c r="N157" s="197">
        <v>2</v>
      </c>
      <c r="O157" s="197">
        <v>3</v>
      </c>
      <c r="P157" s="197">
        <f t="shared" si="27"/>
        <v>10.50</v>
      </c>
      <c r="Q157" s="197">
        <f t="shared" si="28"/>
        <v>0.525</v>
      </c>
      <c r="R157" s="104">
        <f t="shared" si="29"/>
        <v>0.70</v>
      </c>
      <c r="S157" s="104">
        <f t="shared" si="30"/>
        <v>0.57499999999999996</v>
      </c>
      <c r="T157" s="104">
        <f t="shared" si="31"/>
        <v>0.80</v>
      </c>
      <c r="U157" s="104">
        <f t="shared" si="32"/>
        <v>0.70</v>
      </c>
      <c r="V157" s="104">
        <f t="shared" si="33"/>
        <v>0.60</v>
      </c>
      <c r="W157" s="26">
        <f t="shared" si="34"/>
        <v>29.50</v>
      </c>
      <c r="X157" s="194">
        <f t="shared" si="35"/>
        <v>5.90</v>
      </c>
      <c r="Y157" s="114">
        <v>11</v>
      </c>
      <c r="Z157" s="108">
        <f t="shared" si="36"/>
        <v>8.8000000000000007</v>
      </c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0"/>
      <c r="AM157" s="110"/>
      <c r="AN157" s="110"/>
      <c r="AO157" s="110"/>
      <c r="AP157" s="110"/>
      <c r="AQ157" s="110"/>
      <c r="AR157" s="109"/>
    </row>
    <row r="158" spans="1:44" s="107" customFormat="1" ht="20.25">
      <c r="A158" s="191">
        <v>152</v>
      </c>
      <c r="B158" s="125">
        <v>439652</v>
      </c>
      <c r="C158" s="126" t="s">
        <v>372</v>
      </c>
      <c r="D158" s="238">
        <v>8</v>
      </c>
      <c r="E158" s="238">
        <v>9</v>
      </c>
      <c r="F158" s="239">
        <v>8</v>
      </c>
      <c r="G158" s="196">
        <v>9</v>
      </c>
      <c r="H158" s="196">
        <v>12</v>
      </c>
      <c r="I158" s="196">
        <f t="shared" si="25"/>
        <v>46</v>
      </c>
      <c r="J158" s="196">
        <f t="shared" si="26"/>
        <v>6.90</v>
      </c>
      <c r="K158" s="197">
        <v>3</v>
      </c>
      <c r="L158" s="197">
        <v>2</v>
      </c>
      <c r="M158" s="197">
        <v>2.50</v>
      </c>
      <c r="N158" s="197">
        <v>2</v>
      </c>
      <c r="O158" s="197">
        <v>3</v>
      </c>
      <c r="P158" s="197">
        <f t="shared" si="27"/>
        <v>12.50</v>
      </c>
      <c r="Q158" s="197">
        <f t="shared" si="28"/>
        <v>0.625</v>
      </c>
      <c r="R158" s="104">
        <f t="shared" si="29"/>
        <v>1.35</v>
      </c>
      <c r="S158" s="104">
        <f t="shared" si="30"/>
        <v>1.45</v>
      </c>
      <c r="T158" s="104">
        <f t="shared" si="31"/>
        <v>1.325</v>
      </c>
      <c r="U158" s="104">
        <f t="shared" si="32"/>
        <v>1.45</v>
      </c>
      <c r="V158" s="104">
        <f t="shared" si="33"/>
        <v>1.9499999999999997</v>
      </c>
      <c r="W158" s="26">
        <f t="shared" si="34"/>
        <v>58.50</v>
      </c>
      <c r="X158" s="194">
        <f t="shared" si="35"/>
        <v>11.70</v>
      </c>
      <c r="Y158" s="114">
        <v>35</v>
      </c>
      <c r="Z158" s="108">
        <f t="shared" si="36"/>
        <v>28</v>
      </c>
      <c r="AA158" s="110"/>
      <c r="AB158" s="110"/>
      <c r="AC158" s="110"/>
      <c r="AD158" s="110"/>
      <c r="AE158" s="110"/>
      <c r="AF158" s="110"/>
      <c r="AG158" s="110"/>
      <c r="AH158" s="110"/>
      <c r="AI158" s="110"/>
      <c r="AJ158" s="110"/>
      <c r="AK158" s="110"/>
      <c r="AL158" s="110"/>
      <c r="AM158" s="110"/>
      <c r="AN158" s="110"/>
      <c r="AO158" s="110"/>
      <c r="AP158" s="110"/>
      <c r="AQ158" s="110"/>
      <c r="AR158" s="109"/>
    </row>
    <row r="159" spans="1:44" s="107" customFormat="1" ht="20.25">
      <c r="A159" s="191">
        <v>153</v>
      </c>
      <c r="B159" s="125">
        <v>439653</v>
      </c>
      <c r="C159" s="126" t="s">
        <v>373</v>
      </c>
      <c r="D159" s="238">
        <v>6</v>
      </c>
      <c r="E159" s="238">
        <v>8</v>
      </c>
      <c r="F159" s="239">
        <v>7</v>
      </c>
      <c r="G159" s="196">
        <v>9</v>
      </c>
      <c r="H159" s="196">
        <v>8</v>
      </c>
      <c r="I159" s="196">
        <f t="shared" si="25"/>
        <v>38</v>
      </c>
      <c r="J159" s="196">
        <f t="shared" si="26"/>
        <v>5.70</v>
      </c>
      <c r="K159" s="197">
        <v>1</v>
      </c>
      <c r="L159" s="197">
        <v>1.50</v>
      </c>
      <c r="M159" s="197">
        <v>2</v>
      </c>
      <c r="N159" s="197">
        <v>2.50</v>
      </c>
      <c r="O159" s="197">
        <v>3</v>
      </c>
      <c r="P159" s="197">
        <f t="shared" si="27"/>
        <v>10</v>
      </c>
      <c r="Q159" s="197">
        <f t="shared" si="28"/>
        <v>0.50</v>
      </c>
      <c r="R159" s="104">
        <f t="shared" si="29"/>
        <v>0.95</v>
      </c>
      <c r="S159" s="104">
        <f t="shared" si="30"/>
        <v>1.2749999999999999</v>
      </c>
      <c r="T159" s="104">
        <f t="shared" si="31"/>
        <v>1.1500000000000001</v>
      </c>
      <c r="U159" s="104">
        <f t="shared" si="32"/>
        <v>1.475</v>
      </c>
      <c r="V159" s="104">
        <f t="shared" si="33"/>
        <v>1.35</v>
      </c>
      <c r="W159" s="26">
        <f t="shared" si="34"/>
        <v>48</v>
      </c>
      <c r="X159" s="194">
        <f t="shared" si="35"/>
        <v>9.6000000000000014</v>
      </c>
      <c r="Y159" s="114">
        <v>29</v>
      </c>
      <c r="Z159" s="108">
        <f t="shared" si="36"/>
        <v>23.200000000000003</v>
      </c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10"/>
      <c r="AM159" s="110"/>
      <c r="AN159" s="110"/>
      <c r="AO159" s="110"/>
      <c r="AP159" s="110"/>
      <c r="AQ159" s="110"/>
      <c r="AR159" s="109"/>
    </row>
    <row r="160" spans="1:44" s="107" customFormat="1" ht="20.25">
      <c r="A160" s="191">
        <v>154</v>
      </c>
      <c r="B160" s="125">
        <v>439654</v>
      </c>
      <c r="C160" s="126" t="s">
        <v>199</v>
      </c>
      <c r="D160" s="238">
        <v>9</v>
      </c>
      <c r="E160" s="238">
        <v>12</v>
      </c>
      <c r="F160" s="239">
        <v>14</v>
      </c>
      <c r="G160" s="196">
        <v>13</v>
      </c>
      <c r="H160" s="196">
        <v>13</v>
      </c>
      <c r="I160" s="196">
        <f t="shared" si="25"/>
        <v>61</v>
      </c>
      <c r="J160" s="196">
        <f t="shared" si="26"/>
        <v>9.15</v>
      </c>
      <c r="K160" s="197">
        <v>4</v>
      </c>
      <c r="L160" s="197">
        <v>4.50</v>
      </c>
      <c r="M160" s="197">
        <v>3</v>
      </c>
      <c r="N160" s="197">
        <v>2</v>
      </c>
      <c r="O160" s="197">
        <v>4</v>
      </c>
      <c r="P160" s="197">
        <f t="shared" si="27"/>
        <v>17.50</v>
      </c>
      <c r="Q160" s="197">
        <f t="shared" si="28"/>
        <v>0.875</v>
      </c>
      <c r="R160" s="104">
        <f t="shared" si="29"/>
        <v>1.5499999999999998</v>
      </c>
      <c r="S160" s="104">
        <f t="shared" si="30"/>
        <v>2.025</v>
      </c>
      <c r="T160" s="104">
        <f t="shared" si="31"/>
        <v>2.25</v>
      </c>
      <c r="U160" s="104">
        <f t="shared" si="32"/>
        <v>2.0499999999999998</v>
      </c>
      <c r="V160" s="104">
        <f t="shared" si="33"/>
        <v>2.15</v>
      </c>
      <c r="W160" s="26">
        <f t="shared" si="34"/>
        <v>78.50</v>
      </c>
      <c r="X160" s="194">
        <f t="shared" si="35"/>
        <v>15.70</v>
      </c>
      <c r="Y160" s="114">
        <v>47</v>
      </c>
      <c r="Z160" s="108">
        <f t="shared" si="36"/>
        <v>37.60</v>
      </c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0"/>
      <c r="AK160" s="110"/>
      <c r="AL160" s="110"/>
      <c r="AM160" s="110"/>
      <c r="AN160" s="110"/>
      <c r="AO160" s="110"/>
      <c r="AP160" s="110"/>
      <c r="AQ160" s="110"/>
      <c r="AR160" s="109"/>
    </row>
    <row r="161" spans="1:44" s="107" customFormat="1" ht="20.25">
      <c r="A161" s="191">
        <v>155</v>
      </c>
      <c r="B161" s="125">
        <v>439657</v>
      </c>
      <c r="C161" s="126" t="s">
        <v>374</v>
      </c>
      <c r="D161" s="238">
        <v>9</v>
      </c>
      <c r="E161" s="238">
        <v>14</v>
      </c>
      <c r="F161" s="239">
        <v>13</v>
      </c>
      <c r="G161" s="196">
        <v>12</v>
      </c>
      <c r="H161" s="196">
        <v>10</v>
      </c>
      <c r="I161" s="196">
        <f t="shared" si="25"/>
        <v>58</v>
      </c>
      <c r="J161" s="196">
        <f t="shared" si="26"/>
        <v>8.6999999999999993</v>
      </c>
      <c r="K161" s="197">
        <v>3</v>
      </c>
      <c r="L161" s="197">
        <v>4</v>
      </c>
      <c r="M161" s="197">
        <v>5</v>
      </c>
      <c r="N161" s="197">
        <v>4</v>
      </c>
      <c r="O161" s="197">
        <v>3</v>
      </c>
      <c r="P161" s="197">
        <f t="shared" si="27"/>
        <v>19</v>
      </c>
      <c r="Q161" s="197">
        <f t="shared" si="28"/>
        <v>0.95</v>
      </c>
      <c r="R161" s="104">
        <f t="shared" si="29"/>
        <v>1.50</v>
      </c>
      <c r="S161" s="104">
        <f t="shared" si="30"/>
        <v>2.3000000000000003</v>
      </c>
      <c r="T161" s="104">
        <f t="shared" si="31"/>
        <v>2.2000000000000002</v>
      </c>
      <c r="U161" s="104">
        <f t="shared" si="32"/>
        <v>1.9999999999999998</v>
      </c>
      <c r="V161" s="104">
        <f t="shared" si="33"/>
        <v>1.65</v>
      </c>
      <c r="W161" s="26">
        <f t="shared" si="34"/>
        <v>77</v>
      </c>
      <c r="X161" s="194">
        <f t="shared" si="35"/>
        <v>15.40</v>
      </c>
      <c r="Y161" s="114">
        <v>48</v>
      </c>
      <c r="Z161" s="108">
        <f t="shared" si="36"/>
        <v>38.400000000000006</v>
      </c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110"/>
      <c r="AM161" s="110"/>
      <c r="AN161" s="110"/>
      <c r="AO161" s="110"/>
      <c r="AP161" s="110"/>
      <c r="AQ161" s="110"/>
      <c r="AR161" s="109"/>
    </row>
    <row r="162" spans="1:44" s="107" customFormat="1" ht="20.25">
      <c r="A162" s="191">
        <v>156</v>
      </c>
      <c r="B162" s="125">
        <v>439659</v>
      </c>
      <c r="C162" s="126" t="s">
        <v>375</v>
      </c>
      <c r="D162" s="238">
        <v>14</v>
      </c>
      <c r="E162" s="238">
        <v>13</v>
      </c>
      <c r="F162" s="239">
        <v>12</v>
      </c>
      <c r="G162" s="196">
        <v>10</v>
      </c>
      <c r="H162" s="196">
        <v>14</v>
      </c>
      <c r="I162" s="196">
        <f t="shared" si="25"/>
        <v>63</v>
      </c>
      <c r="J162" s="196">
        <f t="shared" si="26"/>
        <v>9.4499999999999993</v>
      </c>
      <c r="K162" s="197">
        <v>3</v>
      </c>
      <c r="L162" s="197">
        <v>4</v>
      </c>
      <c r="M162" s="197">
        <v>5</v>
      </c>
      <c r="N162" s="197">
        <v>4</v>
      </c>
      <c r="O162" s="197">
        <v>3</v>
      </c>
      <c r="P162" s="197">
        <f t="shared" si="27"/>
        <v>19</v>
      </c>
      <c r="Q162" s="197">
        <f t="shared" si="28"/>
        <v>0.95</v>
      </c>
      <c r="R162" s="104">
        <f t="shared" si="29"/>
        <v>2.25</v>
      </c>
      <c r="S162" s="104">
        <f t="shared" si="30"/>
        <v>2.15</v>
      </c>
      <c r="T162" s="104">
        <f t="shared" si="31"/>
        <v>2.0499999999999998</v>
      </c>
      <c r="U162" s="104">
        <f t="shared" si="32"/>
        <v>1.70</v>
      </c>
      <c r="V162" s="104">
        <f t="shared" si="33"/>
        <v>2.25</v>
      </c>
      <c r="W162" s="26">
        <f t="shared" si="34"/>
        <v>82</v>
      </c>
      <c r="X162" s="194">
        <f t="shared" si="35"/>
        <v>16.400000000000002</v>
      </c>
      <c r="Y162" s="114">
        <v>49</v>
      </c>
      <c r="Z162" s="108">
        <f t="shared" si="36"/>
        <v>39.200000000000003</v>
      </c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  <c r="AK162" s="110"/>
      <c r="AL162" s="110"/>
      <c r="AM162" s="110"/>
      <c r="AN162" s="110"/>
      <c r="AO162" s="110"/>
      <c r="AP162" s="110"/>
      <c r="AQ162" s="110"/>
      <c r="AR162" s="109"/>
    </row>
    <row r="163" spans="1:44" s="107" customFormat="1" ht="20.25">
      <c r="A163" s="191">
        <v>157</v>
      </c>
      <c r="B163" s="125">
        <v>439660</v>
      </c>
      <c r="C163" s="126" t="s">
        <v>376</v>
      </c>
      <c r="D163" s="238">
        <v>16</v>
      </c>
      <c r="E163" s="238">
        <v>17</v>
      </c>
      <c r="F163" s="239">
        <v>12</v>
      </c>
      <c r="G163" s="196">
        <v>13</v>
      </c>
      <c r="H163" s="196">
        <v>14</v>
      </c>
      <c r="I163" s="196">
        <f t="shared" si="25"/>
        <v>72</v>
      </c>
      <c r="J163" s="196">
        <f t="shared" si="26"/>
        <v>10.80</v>
      </c>
      <c r="K163" s="197">
        <v>5</v>
      </c>
      <c r="L163" s="197">
        <v>5.50</v>
      </c>
      <c r="M163" s="197">
        <v>4.50</v>
      </c>
      <c r="N163" s="197">
        <v>3</v>
      </c>
      <c r="O163" s="197">
        <v>4</v>
      </c>
      <c r="P163" s="197">
        <f t="shared" si="27"/>
        <v>22</v>
      </c>
      <c r="Q163" s="197">
        <f t="shared" si="28"/>
        <v>1.1000000000000001</v>
      </c>
      <c r="R163" s="104">
        <f t="shared" si="29"/>
        <v>2.65</v>
      </c>
      <c r="S163" s="104">
        <f t="shared" si="30"/>
        <v>2.8249999999999997</v>
      </c>
      <c r="T163" s="104">
        <f t="shared" si="31"/>
        <v>2.025</v>
      </c>
      <c r="U163" s="104">
        <f t="shared" si="32"/>
        <v>2.10</v>
      </c>
      <c r="V163" s="104">
        <f t="shared" si="33"/>
        <v>2.3000000000000003</v>
      </c>
      <c r="W163" s="26">
        <f t="shared" si="34"/>
        <v>94</v>
      </c>
      <c r="X163" s="194">
        <f t="shared" si="35"/>
        <v>18.80</v>
      </c>
      <c r="Y163" s="114">
        <v>50</v>
      </c>
      <c r="Z163" s="108">
        <f t="shared" si="36"/>
        <v>40</v>
      </c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10"/>
      <c r="AN163" s="110"/>
      <c r="AO163" s="110"/>
      <c r="AP163" s="110"/>
      <c r="AQ163" s="110"/>
      <c r="AR163" s="109"/>
    </row>
    <row r="164" spans="1:44" s="107" customFormat="1" ht="20.25">
      <c r="A164" s="191">
        <v>158</v>
      </c>
      <c r="B164" s="125">
        <v>439662</v>
      </c>
      <c r="C164" s="126" t="s">
        <v>203</v>
      </c>
      <c r="D164" s="238">
        <v>8</v>
      </c>
      <c r="E164" s="238">
        <v>7</v>
      </c>
      <c r="F164" s="239">
        <v>9</v>
      </c>
      <c r="G164" s="196">
        <v>8</v>
      </c>
      <c r="H164" s="196">
        <v>9</v>
      </c>
      <c r="I164" s="196">
        <f t="shared" si="25"/>
        <v>41</v>
      </c>
      <c r="J164" s="196">
        <f t="shared" si="26"/>
        <v>6.15</v>
      </c>
      <c r="K164" s="197">
        <v>2.50</v>
      </c>
      <c r="L164" s="197">
        <v>3</v>
      </c>
      <c r="M164" s="197">
        <v>2</v>
      </c>
      <c r="N164" s="197">
        <v>1</v>
      </c>
      <c r="O164" s="197">
        <v>2</v>
      </c>
      <c r="P164" s="197">
        <f t="shared" si="27"/>
        <v>10.50</v>
      </c>
      <c r="Q164" s="197">
        <f t="shared" si="28"/>
        <v>0.525</v>
      </c>
      <c r="R164" s="104">
        <f t="shared" si="29"/>
        <v>1.325</v>
      </c>
      <c r="S164" s="104">
        <f t="shared" si="30"/>
        <v>1.2000000000000002</v>
      </c>
      <c r="T164" s="104">
        <f t="shared" si="31"/>
        <v>1.45</v>
      </c>
      <c r="U164" s="104">
        <f t="shared" si="32"/>
        <v>1.25</v>
      </c>
      <c r="V164" s="104">
        <f t="shared" si="33"/>
        <v>1.45</v>
      </c>
      <c r="W164" s="26">
        <f t="shared" si="34"/>
        <v>51.50</v>
      </c>
      <c r="X164" s="194">
        <f t="shared" si="35"/>
        <v>10.30</v>
      </c>
      <c r="Y164" s="114">
        <v>37</v>
      </c>
      <c r="Z164" s="108">
        <f t="shared" si="36"/>
        <v>29.60</v>
      </c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0"/>
      <c r="AK164" s="110"/>
      <c r="AL164" s="110"/>
      <c r="AM164" s="110"/>
      <c r="AN164" s="110"/>
      <c r="AO164" s="110"/>
      <c r="AP164" s="110"/>
      <c r="AQ164" s="110"/>
      <c r="AR164" s="109"/>
    </row>
    <row r="165" spans="1:44" s="107" customFormat="1" ht="20.25">
      <c r="A165" s="191">
        <v>159</v>
      </c>
      <c r="B165" s="125">
        <v>439665</v>
      </c>
      <c r="C165" s="126" t="s">
        <v>377</v>
      </c>
      <c r="D165" s="238">
        <v>9</v>
      </c>
      <c r="E165" s="238">
        <v>12</v>
      </c>
      <c r="F165" s="239">
        <v>13</v>
      </c>
      <c r="G165" s="196">
        <v>8</v>
      </c>
      <c r="H165" s="196">
        <v>7</v>
      </c>
      <c r="I165" s="196">
        <f t="shared" si="25"/>
        <v>49</v>
      </c>
      <c r="J165" s="196">
        <f t="shared" si="26"/>
        <v>7.35</v>
      </c>
      <c r="K165" s="197">
        <v>2</v>
      </c>
      <c r="L165" s="197">
        <v>2.50</v>
      </c>
      <c r="M165" s="197">
        <v>2</v>
      </c>
      <c r="N165" s="197">
        <v>3</v>
      </c>
      <c r="O165" s="197">
        <v>2</v>
      </c>
      <c r="P165" s="197">
        <f t="shared" si="27"/>
        <v>11.50</v>
      </c>
      <c r="Q165" s="197">
        <f t="shared" si="28"/>
        <v>0.57500000000000007</v>
      </c>
      <c r="R165" s="104">
        <f t="shared" si="29"/>
        <v>1.45</v>
      </c>
      <c r="S165" s="104">
        <f t="shared" si="30"/>
        <v>1.9249999999999998</v>
      </c>
      <c r="T165" s="104">
        <f t="shared" si="31"/>
        <v>2.0499999999999998</v>
      </c>
      <c r="U165" s="104">
        <f t="shared" si="32"/>
        <v>1.35</v>
      </c>
      <c r="V165" s="104">
        <f t="shared" si="33"/>
        <v>1.1500000000000001</v>
      </c>
      <c r="W165" s="26">
        <f t="shared" si="34"/>
        <v>60.50</v>
      </c>
      <c r="X165" s="194">
        <f t="shared" si="35"/>
        <v>12.10</v>
      </c>
      <c r="Y165" s="114">
        <v>33</v>
      </c>
      <c r="Z165" s="108">
        <f t="shared" si="36"/>
        <v>26.40</v>
      </c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0"/>
      <c r="AK165" s="110"/>
      <c r="AL165" s="110"/>
      <c r="AM165" s="110"/>
      <c r="AN165" s="110"/>
      <c r="AO165" s="110"/>
      <c r="AP165" s="110"/>
      <c r="AQ165" s="110"/>
      <c r="AR165" s="109"/>
    </row>
    <row r="166" spans="1:44" s="107" customFormat="1" ht="20.25">
      <c r="A166" s="191">
        <v>160</v>
      </c>
      <c r="B166" s="125">
        <v>439666</v>
      </c>
      <c r="C166" s="126" t="s">
        <v>378</v>
      </c>
      <c r="D166" s="238">
        <v>9</v>
      </c>
      <c r="E166" s="238">
        <v>12</v>
      </c>
      <c r="F166" s="239">
        <v>13</v>
      </c>
      <c r="G166" s="196">
        <v>10</v>
      </c>
      <c r="H166" s="196">
        <v>8</v>
      </c>
      <c r="I166" s="196">
        <f t="shared" si="25"/>
        <v>52</v>
      </c>
      <c r="J166" s="196">
        <f t="shared" si="26"/>
        <v>7.80</v>
      </c>
      <c r="K166" s="197">
        <v>3</v>
      </c>
      <c r="L166" s="197">
        <v>2.50</v>
      </c>
      <c r="M166" s="197">
        <v>3</v>
      </c>
      <c r="N166" s="197">
        <v>2</v>
      </c>
      <c r="O166" s="197">
        <v>4</v>
      </c>
      <c r="P166" s="197">
        <f t="shared" si="27"/>
        <v>14.50</v>
      </c>
      <c r="Q166" s="197">
        <f t="shared" si="28"/>
        <v>0.72500000000000009</v>
      </c>
      <c r="R166" s="104">
        <f t="shared" si="29"/>
        <v>1.50</v>
      </c>
      <c r="S166" s="104">
        <f t="shared" si="30"/>
        <v>1.9249999999999998</v>
      </c>
      <c r="T166" s="104">
        <f t="shared" si="31"/>
        <v>2.10</v>
      </c>
      <c r="U166" s="104">
        <f t="shared" si="32"/>
        <v>1.60</v>
      </c>
      <c r="V166" s="104">
        <f t="shared" si="33"/>
        <v>1.40</v>
      </c>
      <c r="W166" s="26">
        <f t="shared" si="34"/>
        <v>66.50</v>
      </c>
      <c r="X166" s="194">
        <f t="shared" si="35"/>
        <v>13.30</v>
      </c>
      <c r="Y166" s="114">
        <v>35</v>
      </c>
      <c r="Z166" s="108">
        <f t="shared" si="36"/>
        <v>28</v>
      </c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0"/>
      <c r="AK166" s="110"/>
      <c r="AL166" s="110"/>
      <c r="AM166" s="110"/>
      <c r="AN166" s="110"/>
      <c r="AO166" s="110"/>
      <c r="AP166" s="110"/>
      <c r="AQ166" s="110"/>
      <c r="AR166" s="109"/>
    </row>
    <row r="167" spans="1:44" s="107" customFormat="1" ht="20.25">
      <c r="A167" s="191">
        <v>161</v>
      </c>
      <c r="B167" s="125">
        <v>439668</v>
      </c>
      <c r="C167" s="126" t="s">
        <v>379</v>
      </c>
      <c r="D167" s="238">
        <v>8</v>
      </c>
      <c r="E167" s="238">
        <v>9</v>
      </c>
      <c r="F167" s="239">
        <v>8</v>
      </c>
      <c r="G167" s="196">
        <v>9</v>
      </c>
      <c r="H167" s="196">
        <v>7</v>
      </c>
      <c r="I167" s="196">
        <f t="shared" si="25"/>
        <v>41</v>
      </c>
      <c r="J167" s="196">
        <f t="shared" si="26"/>
        <v>6.15</v>
      </c>
      <c r="K167" s="197">
        <v>2</v>
      </c>
      <c r="L167" s="197">
        <v>3</v>
      </c>
      <c r="M167" s="197">
        <v>2</v>
      </c>
      <c r="N167" s="197">
        <v>2.50</v>
      </c>
      <c r="O167" s="197">
        <v>3</v>
      </c>
      <c r="P167" s="197">
        <f t="shared" si="27"/>
        <v>12.50</v>
      </c>
      <c r="Q167" s="197">
        <f t="shared" si="28"/>
        <v>0.625</v>
      </c>
      <c r="R167" s="104">
        <f t="shared" si="29"/>
        <v>1.30</v>
      </c>
      <c r="S167" s="104">
        <f t="shared" si="30"/>
        <v>1.50</v>
      </c>
      <c r="T167" s="104">
        <f t="shared" si="31"/>
        <v>1.30</v>
      </c>
      <c r="U167" s="104">
        <f t="shared" si="32"/>
        <v>1.475</v>
      </c>
      <c r="V167" s="104">
        <f t="shared" si="33"/>
        <v>1.2000000000000002</v>
      </c>
      <c r="W167" s="26">
        <f t="shared" si="34"/>
        <v>53.50</v>
      </c>
      <c r="X167" s="194">
        <f t="shared" si="35"/>
        <v>10.70</v>
      </c>
      <c r="Y167" s="114">
        <v>32</v>
      </c>
      <c r="Z167" s="108">
        <f t="shared" si="36"/>
        <v>25.60</v>
      </c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0"/>
      <c r="AK167" s="110"/>
      <c r="AL167" s="110"/>
      <c r="AM167" s="110"/>
      <c r="AN167" s="110"/>
      <c r="AO167" s="110"/>
      <c r="AP167" s="110"/>
      <c r="AQ167" s="110"/>
      <c r="AR167" s="109"/>
    </row>
    <row r="168" spans="1:44" s="107" customFormat="1" ht="20.25">
      <c r="A168" s="191">
        <v>162</v>
      </c>
      <c r="B168" s="125">
        <v>439670</v>
      </c>
      <c r="C168" s="126" t="s">
        <v>380</v>
      </c>
      <c r="D168" s="238">
        <v>12</v>
      </c>
      <c r="E168" s="238">
        <v>13</v>
      </c>
      <c r="F168" s="239">
        <v>14</v>
      </c>
      <c r="G168" s="196">
        <v>12</v>
      </c>
      <c r="H168" s="196">
        <v>12</v>
      </c>
      <c r="I168" s="196">
        <f t="shared" si="25"/>
        <v>63</v>
      </c>
      <c r="J168" s="196">
        <f t="shared" si="26"/>
        <v>9.4499999999999993</v>
      </c>
      <c r="K168" s="197">
        <v>4</v>
      </c>
      <c r="L168" s="197">
        <v>3</v>
      </c>
      <c r="M168" s="197">
        <v>2</v>
      </c>
      <c r="N168" s="197">
        <v>4</v>
      </c>
      <c r="O168" s="197">
        <v>3</v>
      </c>
      <c r="P168" s="197">
        <f t="shared" si="27"/>
        <v>16</v>
      </c>
      <c r="Q168" s="197">
        <f t="shared" si="28"/>
        <v>0.80</v>
      </c>
      <c r="R168" s="104">
        <f t="shared" si="29"/>
        <v>1.9999999999999998</v>
      </c>
      <c r="S168" s="104">
        <f t="shared" si="30"/>
        <v>2.10</v>
      </c>
      <c r="T168" s="104">
        <f t="shared" si="31"/>
        <v>2.2000000000000002</v>
      </c>
      <c r="U168" s="104">
        <f t="shared" si="32"/>
        <v>1.9999999999999998</v>
      </c>
      <c r="V168" s="104">
        <f t="shared" si="33"/>
        <v>1.9499999999999997</v>
      </c>
      <c r="W168" s="26">
        <f t="shared" si="34"/>
        <v>79</v>
      </c>
      <c r="X168" s="194">
        <f t="shared" si="35"/>
        <v>15.80</v>
      </c>
      <c r="Y168" s="114">
        <v>56</v>
      </c>
      <c r="Z168" s="108">
        <f t="shared" si="36"/>
        <v>44.80</v>
      </c>
      <c r="AA168" s="110"/>
      <c r="AB168" s="110"/>
      <c r="AC168" s="110"/>
      <c r="AD168" s="110"/>
      <c r="AE168" s="110"/>
      <c r="AF168" s="110"/>
      <c r="AG168" s="110"/>
      <c r="AH168" s="110"/>
      <c r="AI168" s="110"/>
      <c r="AJ168" s="110"/>
      <c r="AK168" s="110"/>
      <c r="AL168" s="110"/>
      <c r="AM168" s="110"/>
      <c r="AN168" s="110"/>
      <c r="AO168" s="110"/>
      <c r="AP168" s="110"/>
      <c r="AQ168" s="110"/>
      <c r="AR168" s="109"/>
    </row>
    <row r="169" spans="1:44" s="107" customFormat="1" ht="20.25">
      <c r="A169" s="191">
        <v>163</v>
      </c>
      <c r="B169" s="125">
        <v>439671</v>
      </c>
      <c r="C169" s="126" t="s">
        <v>204</v>
      </c>
      <c r="D169" s="238">
        <v>8</v>
      </c>
      <c r="E169" s="238">
        <v>9</v>
      </c>
      <c r="F169" s="239">
        <v>8</v>
      </c>
      <c r="G169" s="196">
        <v>9</v>
      </c>
      <c r="H169" s="196">
        <v>8</v>
      </c>
      <c r="I169" s="196">
        <f t="shared" si="25"/>
        <v>42</v>
      </c>
      <c r="J169" s="196">
        <f t="shared" si="26"/>
        <v>6.30</v>
      </c>
      <c r="K169" s="197">
        <v>2</v>
      </c>
      <c r="L169" s="197">
        <v>2.50</v>
      </c>
      <c r="M169" s="197">
        <v>3</v>
      </c>
      <c r="N169" s="197">
        <v>3</v>
      </c>
      <c r="O169" s="197">
        <v>2</v>
      </c>
      <c r="P169" s="197">
        <f t="shared" si="27"/>
        <v>12.50</v>
      </c>
      <c r="Q169" s="197">
        <f t="shared" si="28"/>
        <v>0.625</v>
      </c>
      <c r="R169" s="104">
        <f t="shared" si="29"/>
        <v>1.30</v>
      </c>
      <c r="S169" s="104">
        <f t="shared" si="30"/>
        <v>1.475</v>
      </c>
      <c r="T169" s="104">
        <f t="shared" si="31"/>
        <v>1.35</v>
      </c>
      <c r="U169" s="104">
        <f t="shared" si="32"/>
        <v>1.50</v>
      </c>
      <c r="V169" s="104">
        <f t="shared" si="33"/>
        <v>1.30</v>
      </c>
      <c r="W169" s="26">
        <f t="shared" si="34"/>
        <v>54.50</v>
      </c>
      <c r="X169" s="194">
        <f t="shared" si="35"/>
        <v>10.90</v>
      </c>
      <c r="Y169" s="114">
        <v>40</v>
      </c>
      <c r="Z169" s="108">
        <f t="shared" si="36"/>
        <v>32</v>
      </c>
      <c r="AA169" s="110"/>
      <c r="AB169" s="110"/>
      <c r="AC169" s="110"/>
      <c r="AD169" s="110"/>
      <c r="AE169" s="110"/>
      <c r="AF169" s="110"/>
      <c r="AG169" s="110"/>
      <c r="AH169" s="110"/>
      <c r="AI169" s="110"/>
      <c r="AJ169" s="110"/>
      <c r="AK169" s="110"/>
      <c r="AL169" s="110"/>
      <c r="AM169" s="110"/>
      <c r="AN169" s="110"/>
      <c r="AO169" s="110"/>
      <c r="AP169" s="110"/>
      <c r="AQ169" s="110"/>
      <c r="AR169" s="109"/>
    </row>
    <row r="170" spans="1:44" s="107" customFormat="1" ht="20.25">
      <c r="A170" s="191">
        <v>164</v>
      </c>
      <c r="B170" s="125">
        <v>439672</v>
      </c>
      <c r="C170" s="126" t="s">
        <v>381</v>
      </c>
      <c r="D170" s="238">
        <v>14</v>
      </c>
      <c r="E170" s="238">
        <v>13</v>
      </c>
      <c r="F170" s="239">
        <v>12</v>
      </c>
      <c r="G170" s="196">
        <v>10</v>
      </c>
      <c r="H170" s="196">
        <v>8</v>
      </c>
      <c r="I170" s="196">
        <f t="shared" si="25"/>
        <v>57</v>
      </c>
      <c r="J170" s="196">
        <f t="shared" si="26"/>
        <v>8.5499999999999989</v>
      </c>
      <c r="K170" s="197">
        <v>2</v>
      </c>
      <c r="L170" s="197">
        <v>2.50</v>
      </c>
      <c r="M170" s="197">
        <v>3</v>
      </c>
      <c r="N170" s="197">
        <v>2</v>
      </c>
      <c r="O170" s="197">
        <v>1</v>
      </c>
      <c r="P170" s="197">
        <f t="shared" si="27"/>
        <v>10.50</v>
      </c>
      <c r="Q170" s="197">
        <f t="shared" si="28"/>
        <v>0.525</v>
      </c>
      <c r="R170" s="104">
        <f t="shared" si="29"/>
        <v>2.2000000000000002</v>
      </c>
      <c r="S170" s="104">
        <f t="shared" si="30"/>
        <v>2.0750000000000002</v>
      </c>
      <c r="T170" s="104">
        <f t="shared" si="31"/>
        <v>1.9499999999999997</v>
      </c>
      <c r="U170" s="104">
        <f t="shared" si="32"/>
        <v>1.60</v>
      </c>
      <c r="V170" s="104">
        <f t="shared" si="33"/>
        <v>1.25</v>
      </c>
      <c r="W170" s="26">
        <f t="shared" si="34"/>
        <v>67.50</v>
      </c>
      <c r="X170" s="194">
        <f t="shared" si="35"/>
        <v>13.50</v>
      </c>
      <c r="Y170" s="114">
        <v>40</v>
      </c>
      <c r="Z170" s="108">
        <f t="shared" si="36"/>
        <v>32</v>
      </c>
      <c r="AA170" s="110"/>
      <c r="AB170" s="110"/>
      <c r="AC170" s="110"/>
      <c r="AD170" s="110"/>
      <c r="AE170" s="110"/>
      <c r="AF170" s="110"/>
      <c r="AG170" s="110"/>
      <c r="AH170" s="110"/>
      <c r="AI170" s="110"/>
      <c r="AJ170" s="110"/>
      <c r="AK170" s="110"/>
      <c r="AL170" s="110"/>
      <c r="AM170" s="110"/>
      <c r="AN170" s="110"/>
      <c r="AO170" s="110"/>
      <c r="AP170" s="110"/>
      <c r="AQ170" s="110"/>
      <c r="AR170" s="109"/>
    </row>
    <row r="171" spans="1:44" s="107" customFormat="1" ht="20.25">
      <c r="A171" s="191">
        <v>165</v>
      </c>
      <c r="B171" s="125">
        <v>439673</v>
      </c>
      <c r="C171" s="126" t="s">
        <v>205</v>
      </c>
      <c r="D171" s="238">
        <v>14</v>
      </c>
      <c r="E171" s="238">
        <v>13</v>
      </c>
      <c r="F171" s="239">
        <v>12</v>
      </c>
      <c r="G171" s="196">
        <v>10</v>
      </c>
      <c r="H171" s="196">
        <v>8</v>
      </c>
      <c r="I171" s="196">
        <f t="shared" si="25"/>
        <v>57</v>
      </c>
      <c r="J171" s="196">
        <f t="shared" si="26"/>
        <v>8.5499999999999989</v>
      </c>
      <c r="K171" s="197">
        <v>2</v>
      </c>
      <c r="L171" s="197">
        <v>3</v>
      </c>
      <c r="M171" s="197">
        <v>2</v>
      </c>
      <c r="N171" s="197">
        <v>1</v>
      </c>
      <c r="O171" s="197">
        <v>2.50</v>
      </c>
      <c r="P171" s="197">
        <f t="shared" si="27"/>
        <v>10.50</v>
      </c>
      <c r="Q171" s="197">
        <f t="shared" si="28"/>
        <v>0.525</v>
      </c>
      <c r="R171" s="104">
        <f t="shared" si="29"/>
        <v>2.2000000000000002</v>
      </c>
      <c r="S171" s="104">
        <f t="shared" si="30"/>
        <v>2.10</v>
      </c>
      <c r="T171" s="104">
        <f t="shared" si="31"/>
        <v>1.90</v>
      </c>
      <c r="U171" s="104">
        <f t="shared" si="32"/>
        <v>1.55</v>
      </c>
      <c r="V171" s="104">
        <f t="shared" si="33"/>
        <v>1.325</v>
      </c>
      <c r="W171" s="26">
        <f t="shared" si="34"/>
        <v>67.50</v>
      </c>
      <c r="X171" s="194">
        <f t="shared" si="35"/>
        <v>13.50</v>
      </c>
      <c r="Y171" s="114">
        <v>41</v>
      </c>
      <c r="Z171" s="108">
        <f t="shared" si="36"/>
        <v>32.800000000000004</v>
      </c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10"/>
      <c r="AK171" s="110"/>
      <c r="AL171" s="110"/>
      <c r="AM171" s="110"/>
      <c r="AN171" s="110"/>
      <c r="AO171" s="110"/>
      <c r="AP171" s="110"/>
      <c r="AQ171" s="110"/>
      <c r="AR171" s="109"/>
    </row>
    <row r="172" spans="1:44" s="107" customFormat="1" ht="20.25">
      <c r="A172" s="191">
        <v>166</v>
      </c>
      <c r="B172" s="125">
        <v>439675</v>
      </c>
      <c r="C172" s="126" t="s">
        <v>207</v>
      </c>
      <c r="D172" s="238">
        <v>12</v>
      </c>
      <c r="E172" s="238">
        <v>10</v>
      </c>
      <c r="F172" s="239">
        <v>8</v>
      </c>
      <c r="G172" s="196">
        <v>7</v>
      </c>
      <c r="H172" s="196">
        <v>9</v>
      </c>
      <c r="I172" s="196">
        <f t="shared" si="25"/>
        <v>46</v>
      </c>
      <c r="J172" s="196">
        <f t="shared" si="26"/>
        <v>6.90</v>
      </c>
      <c r="K172" s="197">
        <v>3</v>
      </c>
      <c r="L172" s="197">
        <v>2</v>
      </c>
      <c r="M172" s="197">
        <v>1</v>
      </c>
      <c r="N172" s="197">
        <v>3</v>
      </c>
      <c r="O172" s="197">
        <v>2</v>
      </c>
      <c r="P172" s="197">
        <f t="shared" si="27"/>
        <v>11</v>
      </c>
      <c r="Q172" s="197">
        <f t="shared" si="28"/>
        <v>0.55000000000000004</v>
      </c>
      <c r="R172" s="104">
        <f t="shared" si="29"/>
        <v>1.9499999999999997</v>
      </c>
      <c r="S172" s="104">
        <f t="shared" si="30"/>
        <v>1.60</v>
      </c>
      <c r="T172" s="104">
        <f t="shared" si="31"/>
        <v>1.25</v>
      </c>
      <c r="U172" s="104">
        <f t="shared" si="32"/>
        <v>1.2000000000000002</v>
      </c>
      <c r="V172" s="104">
        <f t="shared" si="33"/>
        <v>1.45</v>
      </c>
      <c r="W172" s="26">
        <f t="shared" si="34"/>
        <v>57</v>
      </c>
      <c r="X172" s="194">
        <f t="shared" si="35"/>
        <v>11.40</v>
      </c>
      <c r="Y172" s="114">
        <v>33</v>
      </c>
      <c r="Z172" s="108">
        <f t="shared" si="36"/>
        <v>26.40</v>
      </c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0"/>
      <c r="AK172" s="110"/>
      <c r="AL172" s="110"/>
      <c r="AM172" s="110"/>
      <c r="AN172" s="110"/>
      <c r="AO172" s="110"/>
      <c r="AP172" s="110"/>
      <c r="AQ172" s="110"/>
      <c r="AR172" s="109"/>
    </row>
    <row r="173" spans="1:44" s="107" customFormat="1" ht="20.25">
      <c r="A173" s="191">
        <v>167</v>
      </c>
      <c r="B173" s="125">
        <v>439676</v>
      </c>
      <c r="C173" s="126" t="s">
        <v>382</v>
      </c>
      <c r="D173" s="238">
        <v>9</v>
      </c>
      <c r="E173" s="238">
        <v>13</v>
      </c>
      <c r="F173" s="239">
        <v>10</v>
      </c>
      <c r="G173" s="196">
        <v>8</v>
      </c>
      <c r="H173" s="196">
        <v>7</v>
      </c>
      <c r="I173" s="196">
        <f t="shared" si="25"/>
        <v>47</v>
      </c>
      <c r="J173" s="196">
        <f t="shared" si="26"/>
        <v>7.05</v>
      </c>
      <c r="K173" s="197">
        <v>3</v>
      </c>
      <c r="L173" s="197">
        <v>2</v>
      </c>
      <c r="M173" s="197">
        <v>1</v>
      </c>
      <c r="N173" s="197">
        <v>2</v>
      </c>
      <c r="O173" s="197">
        <v>3</v>
      </c>
      <c r="P173" s="197">
        <f t="shared" si="27"/>
        <v>11</v>
      </c>
      <c r="Q173" s="197">
        <f t="shared" si="28"/>
        <v>0.55000000000000004</v>
      </c>
      <c r="R173" s="104">
        <f t="shared" si="29"/>
        <v>1.50</v>
      </c>
      <c r="S173" s="104">
        <f t="shared" si="30"/>
        <v>2.0499999999999998</v>
      </c>
      <c r="T173" s="104">
        <f t="shared" si="31"/>
        <v>1.55</v>
      </c>
      <c r="U173" s="104">
        <f t="shared" si="32"/>
        <v>1.30</v>
      </c>
      <c r="V173" s="104">
        <f t="shared" si="33"/>
        <v>1.2000000000000002</v>
      </c>
      <c r="W173" s="26">
        <f t="shared" si="34"/>
        <v>58</v>
      </c>
      <c r="X173" s="194">
        <f t="shared" si="35"/>
        <v>11.60</v>
      </c>
      <c r="Y173" s="114">
        <v>31</v>
      </c>
      <c r="Z173" s="108">
        <f t="shared" si="36"/>
        <v>24.80</v>
      </c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0"/>
      <c r="AK173" s="110"/>
      <c r="AL173" s="110"/>
      <c r="AM173" s="110"/>
      <c r="AN173" s="110"/>
      <c r="AO173" s="110"/>
      <c r="AP173" s="110"/>
      <c r="AQ173" s="110"/>
      <c r="AR173" s="109"/>
    </row>
    <row r="174" spans="1:44" s="107" customFormat="1" ht="20.25">
      <c r="A174" s="191">
        <v>168</v>
      </c>
      <c r="B174" s="125">
        <v>439677</v>
      </c>
      <c r="C174" s="126" t="s">
        <v>208</v>
      </c>
      <c r="D174" s="238">
        <v>14</v>
      </c>
      <c r="E174" s="238">
        <v>13</v>
      </c>
      <c r="F174" s="239">
        <v>12</v>
      </c>
      <c r="G174" s="196">
        <v>15</v>
      </c>
      <c r="H174" s="196">
        <v>14</v>
      </c>
      <c r="I174" s="196">
        <f t="shared" si="25"/>
        <v>68</v>
      </c>
      <c r="J174" s="196">
        <f t="shared" si="26"/>
        <v>10.199999999999999</v>
      </c>
      <c r="K174" s="197">
        <v>4</v>
      </c>
      <c r="L174" s="197">
        <v>4.50</v>
      </c>
      <c r="M174" s="197">
        <v>3</v>
      </c>
      <c r="N174" s="197">
        <v>3.50</v>
      </c>
      <c r="O174" s="197">
        <v>4</v>
      </c>
      <c r="P174" s="197">
        <f t="shared" si="27"/>
        <v>19</v>
      </c>
      <c r="Q174" s="197">
        <f t="shared" si="28"/>
        <v>0.95</v>
      </c>
      <c r="R174" s="104">
        <f t="shared" si="29"/>
        <v>2.3000000000000003</v>
      </c>
      <c r="S174" s="104">
        <f t="shared" si="30"/>
        <v>2.1749999999999998</v>
      </c>
      <c r="T174" s="104">
        <f t="shared" si="31"/>
        <v>1.9499999999999997</v>
      </c>
      <c r="U174" s="104">
        <f t="shared" si="32"/>
        <v>2.4249999999999998</v>
      </c>
      <c r="V174" s="104">
        <f t="shared" si="33"/>
        <v>2.3000000000000003</v>
      </c>
      <c r="W174" s="26">
        <f t="shared" si="34"/>
        <v>87</v>
      </c>
      <c r="X174" s="194">
        <f t="shared" si="35"/>
        <v>17.400000000000002</v>
      </c>
      <c r="Y174" s="114">
        <v>53</v>
      </c>
      <c r="Z174" s="108">
        <f t="shared" si="36"/>
        <v>42.400000000000006</v>
      </c>
      <c r="AA174" s="110"/>
      <c r="AB174" s="110"/>
      <c r="AC174" s="110"/>
      <c r="AD174" s="110"/>
      <c r="AE174" s="110"/>
      <c r="AF174" s="110"/>
      <c r="AG174" s="110"/>
      <c r="AH174" s="110"/>
      <c r="AI174" s="110"/>
      <c r="AJ174" s="110"/>
      <c r="AK174" s="110"/>
      <c r="AL174" s="110"/>
      <c r="AM174" s="110"/>
      <c r="AN174" s="110"/>
      <c r="AO174" s="110"/>
      <c r="AP174" s="110"/>
      <c r="AQ174" s="110"/>
      <c r="AR174" s="109"/>
    </row>
    <row r="175" spans="1:44" s="107" customFormat="1" ht="20.25">
      <c r="A175" s="191">
        <v>169</v>
      </c>
      <c r="B175" s="125">
        <v>439678</v>
      </c>
      <c r="C175" s="126" t="s">
        <v>383</v>
      </c>
      <c r="D175" s="246">
        <v>13</v>
      </c>
      <c r="E175" s="246">
        <v>12</v>
      </c>
      <c r="F175" s="247">
        <v>10</v>
      </c>
      <c r="G175" s="196">
        <v>8</v>
      </c>
      <c r="H175" s="196">
        <v>9</v>
      </c>
      <c r="I175" s="196">
        <f t="shared" si="25"/>
        <v>52</v>
      </c>
      <c r="J175" s="196">
        <f t="shared" si="26"/>
        <v>7.80</v>
      </c>
      <c r="K175" s="197">
        <v>2</v>
      </c>
      <c r="L175" s="197">
        <v>2.50</v>
      </c>
      <c r="M175" s="197">
        <v>2</v>
      </c>
      <c r="N175" s="197">
        <v>3</v>
      </c>
      <c r="O175" s="197">
        <v>2</v>
      </c>
      <c r="P175" s="197">
        <f t="shared" si="27"/>
        <v>11.50</v>
      </c>
      <c r="Q175" s="197">
        <f t="shared" si="28"/>
        <v>0.57500000000000007</v>
      </c>
      <c r="R175" s="104">
        <f t="shared" si="29"/>
        <v>2.0499999999999998</v>
      </c>
      <c r="S175" s="104">
        <f t="shared" si="30"/>
        <v>1.9249999999999998</v>
      </c>
      <c r="T175" s="104">
        <f t="shared" si="31"/>
        <v>1.60</v>
      </c>
      <c r="U175" s="104">
        <f t="shared" si="32"/>
        <v>1.35</v>
      </c>
      <c r="V175" s="104">
        <f t="shared" si="33"/>
        <v>1.45</v>
      </c>
      <c r="W175" s="26">
        <f t="shared" si="34"/>
        <v>63.50</v>
      </c>
      <c r="X175" s="194">
        <f t="shared" si="35"/>
        <v>12.70</v>
      </c>
      <c r="Y175" s="114">
        <v>42</v>
      </c>
      <c r="Z175" s="108">
        <f t="shared" si="36"/>
        <v>33.60</v>
      </c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10"/>
      <c r="AK175" s="110"/>
      <c r="AL175" s="110"/>
      <c r="AM175" s="110"/>
      <c r="AN175" s="110"/>
      <c r="AO175" s="110"/>
      <c r="AP175" s="110"/>
      <c r="AQ175" s="110"/>
      <c r="AR175" s="109"/>
    </row>
    <row r="176" spans="1:44" s="107" customFormat="1" ht="20.25">
      <c r="A176" s="191">
        <v>170</v>
      </c>
      <c r="B176" s="125">
        <v>439680</v>
      </c>
      <c r="C176" s="126" t="s">
        <v>209</v>
      </c>
      <c r="D176" s="246">
        <v>14</v>
      </c>
      <c r="E176" s="246">
        <v>13</v>
      </c>
      <c r="F176" s="247">
        <v>10</v>
      </c>
      <c r="G176" s="196">
        <v>14</v>
      </c>
      <c r="H176" s="196">
        <v>13</v>
      </c>
      <c r="I176" s="196">
        <f t="shared" si="25"/>
        <v>64</v>
      </c>
      <c r="J176" s="196">
        <f t="shared" si="26"/>
        <v>9.60</v>
      </c>
      <c r="K176" s="197">
        <v>3</v>
      </c>
      <c r="L176" s="197">
        <v>4</v>
      </c>
      <c r="M176" s="197">
        <v>3</v>
      </c>
      <c r="N176" s="197">
        <v>4</v>
      </c>
      <c r="O176" s="197">
        <v>3</v>
      </c>
      <c r="P176" s="197">
        <f t="shared" si="27"/>
        <v>17</v>
      </c>
      <c r="Q176" s="197">
        <f t="shared" si="28"/>
        <v>0.85000000000000009</v>
      </c>
      <c r="R176" s="104">
        <f t="shared" si="29"/>
        <v>2.25</v>
      </c>
      <c r="S176" s="104">
        <f t="shared" si="30"/>
        <v>2.15</v>
      </c>
      <c r="T176" s="104">
        <f t="shared" si="31"/>
        <v>1.65</v>
      </c>
      <c r="U176" s="104">
        <f t="shared" si="32"/>
        <v>2.3000000000000003</v>
      </c>
      <c r="V176" s="104">
        <f t="shared" si="33"/>
        <v>2.10</v>
      </c>
      <c r="W176" s="26">
        <f t="shared" si="34"/>
        <v>81</v>
      </c>
      <c r="X176" s="194">
        <f t="shared" si="35"/>
        <v>16.20</v>
      </c>
      <c r="Y176" s="114">
        <v>47</v>
      </c>
      <c r="Z176" s="108">
        <f t="shared" si="36"/>
        <v>37.60</v>
      </c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  <c r="AK176" s="110"/>
      <c r="AL176" s="110"/>
      <c r="AM176" s="110"/>
      <c r="AN176" s="110"/>
      <c r="AO176" s="110"/>
      <c r="AP176" s="110"/>
      <c r="AQ176" s="110"/>
      <c r="AR176" s="109"/>
    </row>
    <row r="177" spans="1:44" s="107" customFormat="1" ht="20.25">
      <c r="A177" s="191">
        <v>171</v>
      </c>
      <c r="B177" s="125">
        <v>439681</v>
      </c>
      <c r="C177" s="126" t="s">
        <v>384</v>
      </c>
      <c r="D177" s="246">
        <v>9</v>
      </c>
      <c r="E177" s="246">
        <v>8</v>
      </c>
      <c r="F177" s="247">
        <v>10</v>
      </c>
      <c r="G177" s="196">
        <v>8</v>
      </c>
      <c r="H177" s="196">
        <v>7</v>
      </c>
      <c r="I177" s="196">
        <f t="shared" si="25"/>
        <v>42</v>
      </c>
      <c r="J177" s="196">
        <f t="shared" si="26"/>
        <v>6.30</v>
      </c>
      <c r="K177" s="197">
        <v>2</v>
      </c>
      <c r="L177" s="197">
        <v>2.50</v>
      </c>
      <c r="M177" s="197">
        <v>3</v>
      </c>
      <c r="N177" s="197">
        <v>3</v>
      </c>
      <c r="O177" s="197">
        <v>1</v>
      </c>
      <c r="P177" s="197">
        <f t="shared" si="27"/>
        <v>11.50</v>
      </c>
      <c r="Q177" s="197">
        <f t="shared" si="28"/>
        <v>0.57500000000000007</v>
      </c>
      <c r="R177" s="104">
        <f t="shared" si="29"/>
        <v>1.45</v>
      </c>
      <c r="S177" s="104">
        <f t="shared" si="30"/>
        <v>1.325</v>
      </c>
      <c r="T177" s="104">
        <f t="shared" si="31"/>
        <v>1.65</v>
      </c>
      <c r="U177" s="104">
        <f t="shared" si="32"/>
        <v>1.35</v>
      </c>
      <c r="V177" s="104">
        <f t="shared" si="33"/>
        <v>1.1000000000000001</v>
      </c>
      <c r="W177" s="26">
        <f t="shared" si="34"/>
        <v>53.50</v>
      </c>
      <c r="X177" s="194">
        <f t="shared" si="35"/>
        <v>10.70</v>
      </c>
      <c r="Y177" s="114">
        <v>37</v>
      </c>
      <c r="Z177" s="108">
        <f t="shared" si="36"/>
        <v>29.60</v>
      </c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10"/>
      <c r="AK177" s="110"/>
      <c r="AL177" s="110"/>
      <c r="AM177" s="110"/>
      <c r="AN177" s="110"/>
      <c r="AO177" s="110"/>
      <c r="AP177" s="110"/>
      <c r="AQ177" s="110"/>
      <c r="AR177" s="109"/>
    </row>
    <row r="178" spans="1:44" s="107" customFormat="1" ht="20.25">
      <c r="A178" s="191">
        <v>172</v>
      </c>
      <c r="B178" s="125">
        <v>439682</v>
      </c>
      <c r="C178" s="126" t="s">
        <v>385</v>
      </c>
      <c r="D178" s="246">
        <v>13</v>
      </c>
      <c r="E178" s="246">
        <v>14</v>
      </c>
      <c r="F178" s="247">
        <v>7</v>
      </c>
      <c r="G178" s="196">
        <v>6</v>
      </c>
      <c r="H178" s="196">
        <v>8</v>
      </c>
      <c r="I178" s="196">
        <f t="shared" si="25"/>
        <v>48</v>
      </c>
      <c r="J178" s="196">
        <f t="shared" si="26"/>
        <v>7.1999999999999993</v>
      </c>
      <c r="K178" s="197">
        <v>3</v>
      </c>
      <c r="L178" s="197">
        <v>4</v>
      </c>
      <c r="M178" s="197">
        <v>2</v>
      </c>
      <c r="N178" s="197">
        <v>4</v>
      </c>
      <c r="O178" s="197">
        <v>3</v>
      </c>
      <c r="P178" s="197">
        <f t="shared" si="27"/>
        <v>16</v>
      </c>
      <c r="Q178" s="197">
        <f t="shared" si="28"/>
        <v>0.80</v>
      </c>
      <c r="R178" s="104">
        <f t="shared" si="29"/>
        <v>2.10</v>
      </c>
      <c r="S178" s="104">
        <f t="shared" si="30"/>
        <v>2.3000000000000003</v>
      </c>
      <c r="T178" s="104">
        <f t="shared" si="31"/>
        <v>1.1500000000000001</v>
      </c>
      <c r="U178" s="104">
        <f t="shared" si="32"/>
        <v>1.0999999999999999</v>
      </c>
      <c r="V178" s="104">
        <f t="shared" si="33"/>
        <v>1.35</v>
      </c>
      <c r="W178" s="26">
        <f t="shared" si="34"/>
        <v>64</v>
      </c>
      <c r="X178" s="194">
        <f t="shared" si="35"/>
        <v>12.80</v>
      </c>
      <c r="Y178" s="114">
        <v>36</v>
      </c>
      <c r="Z178" s="108">
        <f t="shared" si="36"/>
        <v>28.80</v>
      </c>
      <c r="AA178" s="110"/>
      <c r="AB178" s="110"/>
      <c r="AC178" s="110"/>
      <c r="AD178" s="110"/>
      <c r="AE178" s="110"/>
      <c r="AF178" s="110"/>
      <c r="AG178" s="110"/>
      <c r="AH178" s="110"/>
      <c r="AI178" s="110"/>
      <c r="AJ178" s="110"/>
      <c r="AK178" s="110"/>
      <c r="AL178" s="110"/>
      <c r="AM178" s="110"/>
      <c r="AN178" s="110"/>
      <c r="AO178" s="110"/>
      <c r="AP178" s="110"/>
      <c r="AQ178" s="110"/>
      <c r="AR178" s="109"/>
    </row>
    <row r="179" spans="1:44" s="107" customFormat="1" ht="20.25">
      <c r="A179" s="191">
        <v>173</v>
      </c>
      <c r="B179" s="125">
        <v>439684</v>
      </c>
      <c r="C179" s="126" t="s">
        <v>386</v>
      </c>
      <c r="D179" s="246">
        <v>6</v>
      </c>
      <c r="E179" s="246">
        <v>8</v>
      </c>
      <c r="F179" s="247">
        <v>6</v>
      </c>
      <c r="G179" s="196">
        <v>9</v>
      </c>
      <c r="H179" s="196">
        <v>7</v>
      </c>
      <c r="I179" s="196">
        <f t="shared" si="25"/>
        <v>36</v>
      </c>
      <c r="J179" s="196">
        <f t="shared" si="26"/>
        <v>5.40</v>
      </c>
      <c r="K179" s="197">
        <v>2</v>
      </c>
      <c r="L179" s="197">
        <v>3</v>
      </c>
      <c r="M179" s="197">
        <v>2</v>
      </c>
      <c r="N179" s="197">
        <v>2.50</v>
      </c>
      <c r="O179" s="197">
        <v>2.50</v>
      </c>
      <c r="P179" s="197">
        <f t="shared" si="27"/>
        <v>12</v>
      </c>
      <c r="Q179" s="197">
        <f t="shared" si="28"/>
        <v>0.60000000000000009</v>
      </c>
      <c r="R179" s="104">
        <f t="shared" si="29"/>
        <v>0.99999999999999989</v>
      </c>
      <c r="S179" s="104">
        <f t="shared" si="30"/>
        <v>1.35</v>
      </c>
      <c r="T179" s="104">
        <f t="shared" si="31"/>
        <v>0.99999999999999989</v>
      </c>
      <c r="U179" s="104">
        <f t="shared" si="32"/>
        <v>1.475</v>
      </c>
      <c r="V179" s="104">
        <f t="shared" si="33"/>
        <v>1.175</v>
      </c>
      <c r="W179" s="26">
        <f t="shared" si="34"/>
        <v>48</v>
      </c>
      <c r="X179" s="194">
        <f t="shared" si="35"/>
        <v>9.6000000000000014</v>
      </c>
      <c r="Y179" s="114">
        <v>27</v>
      </c>
      <c r="Z179" s="108">
        <f t="shared" si="36"/>
        <v>21.60</v>
      </c>
      <c r="AA179" s="110"/>
      <c r="AB179" s="110"/>
      <c r="AC179" s="110"/>
      <c r="AD179" s="110"/>
      <c r="AE179" s="110"/>
      <c r="AF179" s="110"/>
      <c r="AG179" s="110"/>
      <c r="AH179" s="110"/>
      <c r="AI179" s="110"/>
      <c r="AJ179" s="110"/>
      <c r="AK179" s="110"/>
      <c r="AL179" s="110"/>
      <c r="AM179" s="110"/>
      <c r="AN179" s="110"/>
      <c r="AO179" s="110"/>
      <c r="AP179" s="110"/>
      <c r="AQ179" s="110"/>
      <c r="AR179" s="109"/>
    </row>
    <row r="180" spans="1:44" s="107" customFormat="1" ht="20.25">
      <c r="A180" s="191">
        <v>174</v>
      </c>
      <c r="B180" s="125">
        <v>439685</v>
      </c>
      <c r="C180" s="126" t="s">
        <v>387</v>
      </c>
      <c r="D180" s="246">
        <v>13</v>
      </c>
      <c r="E180" s="246">
        <v>14</v>
      </c>
      <c r="F180" s="247">
        <v>12</v>
      </c>
      <c r="G180" s="196">
        <v>10</v>
      </c>
      <c r="H180" s="196">
        <v>8</v>
      </c>
      <c r="I180" s="196">
        <f t="shared" si="25"/>
        <v>57</v>
      </c>
      <c r="J180" s="196">
        <f t="shared" si="26"/>
        <v>8.5499999999999989</v>
      </c>
      <c r="K180" s="197">
        <v>3</v>
      </c>
      <c r="L180" s="197">
        <v>3</v>
      </c>
      <c r="M180" s="197">
        <v>3.50</v>
      </c>
      <c r="N180" s="197">
        <v>2</v>
      </c>
      <c r="O180" s="197">
        <v>3</v>
      </c>
      <c r="P180" s="197">
        <f t="shared" si="27"/>
        <v>14.50</v>
      </c>
      <c r="Q180" s="197">
        <f t="shared" si="28"/>
        <v>0.72500000000000009</v>
      </c>
      <c r="R180" s="104">
        <f t="shared" si="29"/>
        <v>2.10</v>
      </c>
      <c r="S180" s="104">
        <f t="shared" si="30"/>
        <v>2.25</v>
      </c>
      <c r="T180" s="104">
        <f t="shared" si="31"/>
        <v>1.975</v>
      </c>
      <c r="U180" s="104">
        <f t="shared" si="32"/>
        <v>1.60</v>
      </c>
      <c r="V180" s="104">
        <f t="shared" si="33"/>
        <v>1.35</v>
      </c>
      <c r="W180" s="26">
        <f t="shared" si="34"/>
        <v>71.50</v>
      </c>
      <c r="X180" s="194">
        <f t="shared" si="35"/>
        <v>14.30</v>
      </c>
      <c r="Y180" s="114">
        <v>39</v>
      </c>
      <c r="Z180" s="108">
        <f t="shared" si="36"/>
        <v>31.200000000000003</v>
      </c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  <c r="AL180" s="110"/>
      <c r="AM180" s="110"/>
      <c r="AN180" s="110"/>
      <c r="AO180" s="110"/>
      <c r="AP180" s="110"/>
      <c r="AQ180" s="110"/>
      <c r="AR180" s="109"/>
    </row>
    <row r="181" spans="1:44" s="107" customFormat="1" ht="20.25">
      <c r="A181" s="191">
        <v>175</v>
      </c>
      <c r="B181" s="125">
        <v>439686</v>
      </c>
      <c r="C181" s="126" t="s">
        <v>211</v>
      </c>
      <c r="D181" s="246">
        <v>7</v>
      </c>
      <c r="E181" s="246">
        <v>8</v>
      </c>
      <c r="F181" s="247">
        <v>6</v>
      </c>
      <c r="G181" s="196">
        <v>8</v>
      </c>
      <c r="H181" s="196">
        <v>8</v>
      </c>
      <c r="I181" s="196">
        <f t="shared" si="25"/>
        <v>37</v>
      </c>
      <c r="J181" s="196">
        <f t="shared" si="26"/>
        <v>5.55</v>
      </c>
      <c r="K181" s="197">
        <v>1</v>
      </c>
      <c r="L181" s="197">
        <v>2</v>
      </c>
      <c r="M181" s="197">
        <v>1</v>
      </c>
      <c r="N181" s="197">
        <v>1</v>
      </c>
      <c r="O181" s="197">
        <v>2</v>
      </c>
      <c r="P181" s="197">
        <f t="shared" si="27"/>
        <v>7</v>
      </c>
      <c r="Q181" s="197">
        <f t="shared" si="28"/>
        <v>0.35</v>
      </c>
      <c r="R181" s="104">
        <f t="shared" si="29"/>
        <v>1.1000000000000001</v>
      </c>
      <c r="S181" s="104">
        <f t="shared" si="30"/>
        <v>1.30</v>
      </c>
      <c r="T181" s="104">
        <f t="shared" si="31"/>
        <v>0.95</v>
      </c>
      <c r="U181" s="104">
        <f t="shared" si="32"/>
        <v>1.25</v>
      </c>
      <c r="V181" s="104">
        <f t="shared" si="33"/>
        <v>1.30</v>
      </c>
      <c r="W181" s="26">
        <f t="shared" si="34"/>
        <v>44</v>
      </c>
      <c r="X181" s="194">
        <f t="shared" si="35"/>
        <v>8.8000000000000007</v>
      </c>
      <c r="Y181" s="114">
        <v>32</v>
      </c>
      <c r="Z181" s="108">
        <f t="shared" si="36"/>
        <v>25.60</v>
      </c>
      <c r="AA181" s="110"/>
      <c r="AB181" s="110"/>
      <c r="AC181" s="110"/>
      <c r="AD181" s="110"/>
      <c r="AE181" s="110"/>
      <c r="AF181" s="110"/>
      <c r="AG181" s="110"/>
      <c r="AH181" s="110"/>
      <c r="AI181" s="110"/>
      <c r="AJ181" s="110"/>
      <c r="AK181" s="110"/>
      <c r="AL181" s="110"/>
      <c r="AM181" s="110"/>
      <c r="AN181" s="110"/>
      <c r="AO181" s="110"/>
      <c r="AP181" s="110"/>
      <c r="AQ181" s="110"/>
      <c r="AR181" s="109"/>
    </row>
    <row r="182" spans="1:44" s="107" customFormat="1" ht="20.25">
      <c r="A182" s="191">
        <v>176</v>
      </c>
      <c r="B182" s="125">
        <v>439687</v>
      </c>
      <c r="C182" s="126" t="s">
        <v>212</v>
      </c>
      <c r="D182" s="246">
        <v>2</v>
      </c>
      <c r="E182" s="246">
        <v>3</v>
      </c>
      <c r="F182" s="247">
        <v>4</v>
      </c>
      <c r="G182" s="196">
        <v>5</v>
      </c>
      <c r="H182" s="196">
        <v>3</v>
      </c>
      <c r="I182" s="196">
        <f t="shared" si="25"/>
        <v>17</v>
      </c>
      <c r="J182" s="196">
        <f t="shared" si="26"/>
        <v>2.5499999999999998</v>
      </c>
      <c r="K182" s="197">
        <v>1</v>
      </c>
      <c r="L182" s="197">
        <v>1</v>
      </c>
      <c r="M182" s="197">
        <v>1</v>
      </c>
      <c r="N182" s="197">
        <v>2</v>
      </c>
      <c r="O182" s="197">
        <v>1</v>
      </c>
      <c r="P182" s="197">
        <f t="shared" si="27"/>
        <v>6</v>
      </c>
      <c r="Q182" s="197">
        <f t="shared" si="28"/>
        <v>0.30000000000000004</v>
      </c>
      <c r="R182" s="104">
        <f t="shared" si="29"/>
        <v>0.35</v>
      </c>
      <c r="S182" s="104">
        <f t="shared" si="30"/>
        <v>0.49999999999999994</v>
      </c>
      <c r="T182" s="104">
        <f t="shared" si="31"/>
        <v>0.65</v>
      </c>
      <c r="U182" s="104">
        <f t="shared" si="32"/>
        <v>0.85</v>
      </c>
      <c r="V182" s="104">
        <f t="shared" si="33"/>
        <v>0.49999999999999994</v>
      </c>
      <c r="W182" s="26">
        <f t="shared" si="34"/>
        <v>23</v>
      </c>
      <c r="X182" s="194">
        <f t="shared" si="35"/>
        <v>4.6000000000000005</v>
      </c>
      <c r="Y182" s="114">
        <v>14</v>
      </c>
      <c r="Z182" s="108">
        <f t="shared" si="36"/>
        <v>11.20</v>
      </c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10"/>
      <c r="AK182" s="110"/>
      <c r="AL182" s="110"/>
      <c r="AM182" s="110"/>
      <c r="AN182" s="110"/>
      <c r="AO182" s="110"/>
      <c r="AP182" s="110"/>
      <c r="AQ182" s="110"/>
      <c r="AR182" s="109"/>
    </row>
    <row r="183" spans="1:44" s="107" customFormat="1" ht="20.25">
      <c r="A183" s="191">
        <v>177</v>
      </c>
      <c r="B183" s="125">
        <v>439688</v>
      </c>
      <c r="C183" s="126" t="s">
        <v>388</v>
      </c>
      <c r="D183" s="246">
        <v>6</v>
      </c>
      <c r="E183" s="246">
        <v>8</v>
      </c>
      <c r="F183" s="247">
        <v>6</v>
      </c>
      <c r="G183" s="196">
        <v>7</v>
      </c>
      <c r="H183" s="196">
        <v>6</v>
      </c>
      <c r="I183" s="196">
        <f t="shared" si="25"/>
        <v>33</v>
      </c>
      <c r="J183" s="196">
        <f t="shared" si="26"/>
        <v>4.95</v>
      </c>
      <c r="K183" s="197">
        <v>1</v>
      </c>
      <c r="L183" s="197">
        <v>1.50</v>
      </c>
      <c r="M183" s="197">
        <v>3</v>
      </c>
      <c r="N183" s="197">
        <v>2</v>
      </c>
      <c r="O183" s="197">
        <v>2</v>
      </c>
      <c r="P183" s="197">
        <f t="shared" si="27"/>
        <v>9.50</v>
      </c>
      <c r="Q183" s="197">
        <f t="shared" si="28"/>
        <v>0.475</v>
      </c>
      <c r="R183" s="104">
        <f t="shared" si="29"/>
        <v>0.95</v>
      </c>
      <c r="S183" s="104">
        <f t="shared" si="30"/>
        <v>1.2749999999999999</v>
      </c>
      <c r="T183" s="104">
        <f t="shared" si="31"/>
        <v>1.0499999999999998</v>
      </c>
      <c r="U183" s="104">
        <f t="shared" si="32"/>
        <v>1.1500000000000001</v>
      </c>
      <c r="V183" s="104">
        <f t="shared" si="33"/>
        <v>0.99999999999999989</v>
      </c>
      <c r="W183" s="26">
        <f t="shared" si="34"/>
        <v>42.50</v>
      </c>
      <c r="X183" s="194">
        <f t="shared" si="35"/>
        <v>8.50</v>
      </c>
      <c r="Y183" s="114">
        <v>27</v>
      </c>
      <c r="Z183" s="108">
        <f t="shared" si="36"/>
        <v>21.60</v>
      </c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  <c r="AK183" s="110"/>
      <c r="AL183" s="110"/>
      <c r="AM183" s="110"/>
      <c r="AN183" s="110"/>
      <c r="AO183" s="110"/>
      <c r="AP183" s="110"/>
      <c r="AQ183" s="110"/>
      <c r="AR183" s="109"/>
    </row>
    <row r="184" spans="1:44" s="107" customFormat="1" ht="20.25">
      <c r="A184" s="191">
        <v>178</v>
      </c>
      <c r="B184" s="125">
        <v>439690</v>
      </c>
      <c r="C184" s="126" t="s">
        <v>389</v>
      </c>
      <c r="D184" s="246">
        <v>8</v>
      </c>
      <c r="E184" s="246">
        <v>9</v>
      </c>
      <c r="F184" s="247">
        <v>8</v>
      </c>
      <c r="G184" s="196">
        <v>9</v>
      </c>
      <c r="H184" s="196">
        <v>8</v>
      </c>
      <c r="I184" s="196">
        <f t="shared" si="25"/>
        <v>42</v>
      </c>
      <c r="J184" s="196">
        <f t="shared" si="26"/>
        <v>6.30</v>
      </c>
      <c r="K184" s="197">
        <v>2</v>
      </c>
      <c r="L184" s="197">
        <v>2.50</v>
      </c>
      <c r="M184" s="197">
        <v>3</v>
      </c>
      <c r="N184" s="197">
        <v>2</v>
      </c>
      <c r="O184" s="197">
        <v>2.50</v>
      </c>
      <c r="P184" s="197">
        <f t="shared" si="27"/>
        <v>12</v>
      </c>
      <c r="Q184" s="197">
        <f t="shared" si="28"/>
        <v>0.60000000000000009</v>
      </c>
      <c r="R184" s="104">
        <f t="shared" si="29"/>
        <v>1.30</v>
      </c>
      <c r="S184" s="104">
        <f t="shared" si="30"/>
        <v>1.475</v>
      </c>
      <c r="T184" s="104">
        <f t="shared" si="31"/>
        <v>1.35</v>
      </c>
      <c r="U184" s="104">
        <f t="shared" si="32"/>
        <v>1.45</v>
      </c>
      <c r="V184" s="104">
        <f t="shared" si="33"/>
        <v>1.325</v>
      </c>
      <c r="W184" s="26">
        <f t="shared" si="39" ref="W184:W247">I184+P184</f>
        <v>54</v>
      </c>
      <c r="X184" s="194">
        <f t="shared" si="40" ref="X184:X247">W184*0.2</f>
        <v>10.80</v>
      </c>
      <c r="Y184" s="114">
        <v>44</v>
      </c>
      <c r="Z184" s="108">
        <f t="shared" si="36"/>
        <v>35.200000000000003</v>
      </c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0"/>
      <c r="AK184" s="110"/>
      <c r="AL184" s="110"/>
      <c r="AM184" s="110"/>
      <c r="AN184" s="110"/>
      <c r="AO184" s="110"/>
      <c r="AP184" s="110"/>
      <c r="AQ184" s="110"/>
      <c r="AR184" s="109"/>
    </row>
    <row r="185" spans="1:44" s="107" customFormat="1" ht="20.25">
      <c r="A185" s="191">
        <v>179</v>
      </c>
      <c r="B185" s="125">
        <v>439691</v>
      </c>
      <c r="C185" s="126" t="s">
        <v>390</v>
      </c>
      <c r="D185" s="246">
        <v>12</v>
      </c>
      <c r="E185" s="246">
        <v>10</v>
      </c>
      <c r="F185" s="247">
        <v>14</v>
      </c>
      <c r="G185" s="196">
        <v>13</v>
      </c>
      <c r="H185" s="196">
        <v>12</v>
      </c>
      <c r="I185" s="196">
        <f t="shared" si="41" ref="I185:I216">SUM(D185:H185)</f>
        <v>61</v>
      </c>
      <c r="J185" s="196">
        <f t="shared" si="26"/>
        <v>9.15</v>
      </c>
      <c r="K185" s="197">
        <v>4</v>
      </c>
      <c r="L185" s="197">
        <v>2.50</v>
      </c>
      <c r="M185" s="197">
        <v>3</v>
      </c>
      <c r="N185" s="197">
        <v>4</v>
      </c>
      <c r="O185" s="197">
        <v>3</v>
      </c>
      <c r="P185" s="197">
        <f t="shared" si="27"/>
        <v>16.50</v>
      </c>
      <c r="Q185" s="197">
        <f t="shared" si="28"/>
        <v>0.825</v>
      </c>
      <c r="R185" s="104">
        <f t="shared" si="29"/>
        <v>1.9999999999999998</v>
      </c>
      <c r="S185" s="104">
        <f t="shared" si="30"/>
        <v>1.625</v>
      </c>
      <c r="T185" s="104">
        <f t="shared" si="31"/>
        <v>2.25</v>
      </c>
      <c r="U185" s="104">
        <f t="shared" si="32"/>
        <v>2.15</v>
      </c>
      <c r="V185" s="104">
        <f t="shared" si="33"/>
        <v>1.9499999999999997</v>
      </c>
      <c r="W185" s="26">
        <f t="shared" si="39"/>
        <v>77.50</v>
      </c>
      <c r="X185" s="194">
        <f t="shared" si="40"/>
        <v>15.50</v>
      </c>
      <c r="Y185" s="114">
        <v>51</v>
      </c>
      <c r="Z185" s="108">
        <f t="shared" si="36"/>
        <v>40.800000000000004</v>
      </c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0"/>
      <c r="AK185" s="110"/>
      <c r="AL185" s="110"/>
      <c r="AM185" s="110"/>
      <c r="AN185" s="110"/>
      <c r="AO185" s="110"/>
      <c r="AP185" s="110"/>
      <c r="AQ185" s="110"/>
      <c r="AR185" s="109"/>
    </row>
    <row r="186" spans="1:44" s="107" customFormat="1" ht="20.25">
      <c r="A186" s="191">
        <v>180</v>
      </c>
      <c r="B186" s="125">
        <v>439692</v>
      </c>
      <c r="C186" s="126" t="s">
        <v>391</v>
      </c>
      <c r="D186" s="246">
        <v>14</v>
      </c>
      <c r="E186" s="246">
        <v>13</v>
      </c>
      <c r="F186" s="247">
        <v>12</v>
      </c>
      <c r="G186" s="196">
        <v>13</v>
      </c>
      <c r="H186" s="196">
        <v>14</v>
      </c>
      <c r="I186" s="196">
        <f t="shared" si="41"/>
        <v>66</v>
      </c>
      <c r="J186" s="196">
        <f t="shared" si="26"/>
        <v>9.90</v>
      </c>
      <c r="K186" s="197">
        <v>3</v>
      </c>
      <c r="L186" s="197">
        <v>4</v>
      </c>
      <c r="M186" s="197">
        <v>3</v>
      </c>
      <c r="N186" s="197">
        <v>5</v>
      </c>
      <c r="O186" s="197">
        <v>4</v>
      </c>
      <c r="P186" s="197">
        <f t="shared" si="27"/>
        <v>19</v>
      </c>
      <c r="Q186" s="197">
        <f t="shared" si="28"/>
        <v>0.95</v>
      </c>
      <c r="R186" s="104">
        <f t="shared" si="29"/>
        <v>2.25</v>
      </c>
      <c r="S186" s="104">
        <f t="shared" si="30"/>
        <v>2.15</v>
      </c>
      <c r="T186" s="104">
        <f t="shared" si="31"/>
        <v>1.9499999999999997</v>
      </c>
      <c r="U186" s="104">
        <f t="shared" si="32"/>
        <v>2.2000000000000002</v>
      </c>
      <c r="V186" s="104">
        <f t="shared" si="33"/>
        <v>2.3000000000000003</v>
      </c>
      <c r="W186" s="26">
        <f t="shared" si="39"/>
        <v>85</v>
      </c>
      <c r="X186" s="194">
        <f t="shared" si="40"/>
        <v>17</v>
      </c>
      <c r="Y186" s="114">
        <v>54</v>
      </c>
      <c r="Z186" s="108">
        <f t="shared" si="36"/>
        <v>43.20</v>
      </c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  <c r="AK186" s="110"/>
      <c r="AL186" s="110"/>
      <c r="AM186" s="110"/>
      <c r="AN186" s="110"/>
      <c r="AO186" s="110"/>
      <c r="AP186" s="110"/>
      <c r="AQ186" s="110"/>
      <c r="AR186" s="109"/>
    </row>
    <row r="187" spans="1:44" s="107" customFormat="1" ht="20.25">
      <c r="A187" s="191">
        <v>181</v>
      </c>
      <c r="B187" s="125">
        <v>439699</v>
      </c>
      <c r="C187" s="126" t="s">
        <v>216</v>
      </c>
      <c r="D187" s="246">
        <v>14</v>
      </c>
      <c r="E187" s="246">
        <v>13</v>
      </c>
      <c r="F187" s="247">
        <v>10</v>
      </c>
      <c r="G187" s="196">
        <v>8</v>
      </c>
      <c r="H187" s="196">
        <v>9</v>
      </c>
      <c r="I187" s="196">
        <f t="shared" si="41"/>
        <v>54</v>
      </c>
      <c r="J187" s="196">
        <f t="shared" si="26"/>
        <v>8.10</v>
      </c>
      <c r="K187" s="197">
        <v>3</v>
      </c>
      <c r="L187" s="197">
        <v>3.50</v>
      </c>
      <c r="M187" s="197">
        <v>2</v>
      </c>
      <c r="N187" s="197">
        <v>2.50</v>
      </c>
      <c r="O187" s="197">
        <v>3</v>
      </c>
      <c r="P187" s="197">
        <f t="shared" si="27"/>
        <v>14</v>
      </c>
      <c r="Q187" s="197">
        <f t="shared" si="28"/>
        <v>0.70</v>
      </c>
      <c r="R187" s="104">
        <f t="shared" si="29"/>
        <v>2.25</v>
      </c>
      <c r="S187" s="104">
        <f t="shared" si="30"/>
        <v>2.125</v>
      </c>
      <c r="T187" s="104">
        <f t="shared" si="31"/>
        <v>1.60</v>
      </c>
      <c r="U187" s="104">
        <f t="shared" si="32"/>
        <v>1.325</v>
      </c>
      <c r="V187" s="104">
        <f t="shared" si="33"/>
        <v>1.50</v>
      </c>
      <c r="W187" s="26">
        <f t="shared" si="39"/>
        <v>68</v>
      </c>
      <c r="X187" s="194">
        <f t="shared" si="40"/>
        <v>13.60</v>
      </c>
      <c r="Y187" s="114">
        <v>46</v>
      </c>
      <c r="Z187" s="108">
        <f t="shared" si="36"/>
        <v>36.800000000000004</v>
      </c>
      <c r="AA187" s="110"/>
      <c r="AB187" s="110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10"/>
      <c r="AN187" s="110"/>
      <c r="AO187" s="110"/>
      <c r="AP187" s="110"/>
      <c r="AQ187" s="110"/>
      <c r="AR187" s="109"/>
    </row>
    <row r="188" spans="1:44" s="107" customFormat="1" ht="20.25">
      <c r="A188" s="191">
        <v>182</v>
      </c>
      <c r="B188" s="125">
        <v>439701</v>
      </c>
      <c r="C188" s="126" t="s">
        <v>392</v>
      </c>
      <c r="D188" s="246">
        <v>8</v>
      </c>
      <c r="E188" s="246">
        <v>9</v>
      </c>
      <c r="F188" s="247">
        <v>12</v>
      </c>
      <c r="G188" s="196">
        <v>10</v>
      </c>
      <c r="H188" s="196">
        <v>8</v>
      </c>
      <c r="I188" s="196">
        <f t="shared" si="41"/>
        <v>47</v>
      </c>
      <c r="J188" s="196">
        <f t="shared" si="26"/>
        <v>7.05</v>
      </c>
      <c r="K188" s="197">
        <v>2</v>
      </c>
      <c r="L188" s="197">
        <v>2.50</v>
      </c>
      <c r="M188" s="197">
        <v>2</v>
      </c>
      <c r="N188" s="197">
        <v>3</v>
      </c>
      <c r="O188" s="197">
        <v>2</v>
      </c>
      <c r="P188" s="197">
        <f t="shared" si="27"/>
        <v>11.50</v>
      </c>
      <c r="Q188" s="197">
        <f t="shared" si="28"/>
        <v>0.57500000000000007</v>
      </c>
      <c r="R188" s="104">
        <f t="shared" si="29"/>
        <v>1.30</v>
      </c>
      <c r="S188" s="104">
        <f t="shared" si="30"/>
        <v>1.475</v>
      </c>
      <c r="T188" s="104">
        <f t="shared" si="31"/>
        <v>1.90</v>
      </c>
      <c r="U188" s="104">
        <f t="shared" si="32"/>
        <v>1.65</v>
      </c>
      <c r="V188" s="104">
        <f t="shared" si="33"/>
        <v>1.30</v>
      </c>
      <c r="W188" s="26">
        <f t="shared" si="39"/>
        <v>58.50</v>
      </c>
      <c r="X188" s="194">
        <f t="shared" si="40"/>
        <v>11.70</v>
      </c>
      <c r="Y188" s="114">
        <v>38</v>
      </c>
      <c r="Z188" s="108">
        <f t="shared" si="36"/>
        <v>30.40</v>
      </c>
      <c r="AA188" s="110"/>
      <c r="AB188" s="110"/>
      <c r="AC188" s="110"/>
      <c r="AD188" s="110"/>
      <c r="AE188" s="110"/>
      <c r="AF188" s="110"/>
      <c r="AG188" s="110"/>
      <c r="AH188" s="110"/>
      <c r="AI188" s="110"/>
      <c r="AJ188" s="110"/>
      <c r="AK188" s="110"/>
      <c r="AL188" s="110"/>
      <c r="AM188" s="110"/>
      <c r="AN188" s="110"/>
      <c r="AO188" s="110"/>
      <c r="AP188" s="110"/>
      <c r="AQ188" s="110"/>
      <c r="AR188" s="109"/>
    </row>
    <row r="189" spans="1:44" s="107" customFormat="1" ht="20.25">
      <c r="A189" s="191">
        <v>183</v>
      </c>
      <c r="B189" s="125">
        <v>439702</v>
      </c>
      <c r="C189" s="126" t="s">
        <v>393</v>
      </c>
      <c r="D189" s="246">
        <v>13</v>
      </c>
      <c r="E189" s="246">
        <v>14</v>
      </c>
      <c r="F189" s="247">
        <v>12</v>
      </c>
      <c r="G189" s="196">
        <v>15</v>
      </c>
      <c r="H189" s="196">
        <v>14</v>
      </c>
      <c r="I189" s="196">
        <f t="shared" si="41"/>
        <v>68</v>
      </c>
      <c r="J189" s="196">
        <f t="shared" si="26"/>
        <v>10.199999999999999</v>
      </c>
      <c r="K189" s="197">
        <v>3</v>
      </c>
      <c r="L189" s="197">
        <v>3.50</v>
      </c>
      <c r="M189" s="197">
        <v>3</v>
      </c>
      <c r="N189" s="197">
        <v>4</v>
      </c>
      <c r="O189" s="197">
        <v>3</v>
      </c>
      <c r="P189" s="197">
        <f t="shared" si="27"/>
        <v>16.50</v>
      </c>
      <c r="Q189" s="197">
        <f t="shared" si="28"/>
        <v>0.825</v>
      </c>
      <c r="R189" s="104">
        <f t="shared" si="29"/>
        <v>2.10</v>
      </c>
      <c r="S189" s="104">
        <f t="shared" si="30"/>
        <v>2.275</v>
      </c>
      <c r="T189" s="104">
        <f t="shared" si="31"/>
        <v>1.9499999999999997</v>
      </c>
      <c r="U189" s="104">
        <f t="shared" si="32"/>
        <v>2.4500000000000002</v>
      </c>
      <c r="V189" s="104">
        <f t="shared" si="33"/>
        <v>2.25</v>
      </c>
      <c r="W189" s="26">
        <f t="shared" si="39"/>
        <v>84.50</v>
      </c>
      <c r="X189" s="194">
        <f t="shared" si="40"/>
        <v>16.900000000000002</v>
      </c>
      <c r="Y189" s="114">
        <v>48</v>
      </c>
      <c r="Z189" s="108">
        <f t="shared" si="36"/>
        <v>38.400000000000006</v>
      </c>
      <c r="AA189" s="110"/>
      <c r="AB189" s="110"/>
      <c r="AC189" s="110"/>
      <c r="AD189" s="110"/>
      <c r="AE189" s="110"/>
      <c r="AF189" s="110"/>
      <c r="AG189" s="110"/>
      <c r="AH189" s="110"/>
      <c r="AI189" s="110"/>
      <c r="AJ189" s="110"/>
      <c r="AK189" s="110"/>
      <c r="AL189" s="110"/>
      <c r="AM189" s="110"/>
      <c r="AN189" s="110"/>
      <c r="AO189" s="110"/>
      <c r="AP189" s="110"/>
      <c r="AQ189" s="110"/>
      <c r="AR189" s="109"/>
    </row>
    <row r="190" spans="1:44" s="107" customFormat="1" ht="20.25">
      <c r="A190" s="191">
        <v>184</v>
      </c>
      <c r="B190" s="125">
        <v>439703</v>
      </c>
      <c r="C190" s="126" t="s">
        <v>394</v>
      </c>
      <c r="D190" s="246">
        <v>8</v>
      </c>
      <c r="E190" s="246">
        <v>9</v>
      </c>
      <c r="F190" s="247">
        <v>7</v>
      </c>
      <c r="G190" s="196">
        <v>9</v>
      </c>
      <c r="H190" s="196">
        <v>7</v>
      </c>
      <c r="I190" s="196">
        <f t="shared" si="41"/>
        <v>40</v>
      </c>
      <c r="J190" s="196">
        <f t="shared" si="26"/>
        <v>6</v>
      </c>
      <c r="K190" s="197">
        <v>3</v>
      </c>
      <c r="L190" s="197">
        <v>2</v>
      </c>
      <c r="M190" s="197">
        <v>3</v>
      </c>
      <c r="N190" s="197">
        <v>2</v>
      </c>
      <c r="O190" s="197">
        <v>3</v>
      </c>
      <c r="P190" s="197">
        <f t="shared" si="27"/>
        <v>13</v>
      </c>
      <c r="Q190" s="197">
        <f t="shared" si="28"/>
        <v>0.65</v>
      </c>
      <c r="R190" s="104">
        <f t="shared" si="29"/>
        <v>1.35</v>
      </c>
      <c r="S190" s="104">
        <f t="shared" si="30"/>
        <v>1.45</v>
      </c>
      <c r="T190" s="104">
        <f t="shared" si="31"/>
        <v>1.2000000000000002</v>
      </c>
      <c r="U190" s="104">
        <f t="shared" si="32"/>
        <v>1.45</v>
      </c>
      <c r="V190" s="104">
        <f t="shared" si="33"/>
        <v>1.2000000000000002</v>
      </c>
      <c r="W190" s="26">
        <f t="shared" si="39"/>
        <v>53</v>
      </c>
      <c r="X190" s="194">
        <f t="shared" si="40"/>
        <v>10.60</v>
      </c>
      <c r="Y190" s="114">
        <v>37</v>
      </c>
      <c r="Z190" s="108">
        <f t="shared" si="36"/>
        <v>29.60</v>
      </c>
      <c r="AA190" s="110"/>
      <c r="AB190" s="110"/>
      <c r="AC190" s="110"/>
      <c r="AD190" s="110"/>
      <c r="AE190" s="110"/>
      <c r="AF190" s="110"/>
      <c r="AG190" s="110"/>
      <c r="AH190" s="110"/>
      <c r="AI190" s="110"/>
      <c r="AJ190" s="110"/>
      <c r="AK190" s="110"/>
      <c r="AL190" s="110"/>
      <c r="AM190" s="110"/>
      <c r="AN190" s="110"/>
      <c r="AO190" s="110"/>
      <c r="AP190" s="110"/>
      <c r="AQ190" s="110"/>
      <c r="AR190" s="109"/>
    </row>
    <row r="191" spans="1:44" s="107" customFormat="1" ht="20.25">
      <c r="A191" s="191">
        <v>185</v>
      </c>
      <c r="B191" s="125">
        <v>439704</v>
      </c>
      <c r="C191" s="126" t="s">
        <v>395</v>
      </c>
      <c r="D191" s="246">
        <v>12</v>
      </c>
      <c r="E191" s="246">
        <v>10</v>
      </c>
      <c r="F191" s="247">
        <v>8</v>
      </c>
      <c r="G191" s="196">
        <v>9</v>
      </c>
      <c r="H191" s="196">
        <v>8</v>
      </c>
      <c r="I191" s="196">
        <f t="shared" si="41"/>
        <v>47</v>
      </c>
      <c r="J191" s="196">
        <f t="shared" si="26"/>
        <v>7.05</v>
      </c>
      <c r="K191" s="197">
        <v>2</v>
      </c>
      <c r="L191" s="197">
        <v>2.50</v>
      </c>
      <c r="M191" s="197">
        <v>4</v>
      </c>
      <c r="N191" s="197">
        <v>2</v>
      </c>
      <c r="O191" s="197">
        <v>4</v>
      </c>
      <c r="P191" s="197">
        <f t="shared" si="27"/>
        <v>14.50</v>
      </c>
      <c r="Q191" s="197">
        <f t="shared" si="28"/>
        <v>0.72500000000000009</v>
      </c>
      <c r="R191" s="104">
        <f t="shared" si="29"/>
        <v>1.90</v>
      </c>
      <c r="S191" s="104">
        <f t="shared" si="30"/>
        <v>1.625</v>
      </c>
      <c r="T191" s="104">
        <f t="shared" si="31"/>
        <v>1.40</v>
      </c>
      <c r="U191" s="104">
        <f t="shared" si="32"/>
        <v>1.45</v>
      </c>
      <c r="V191" s="104">
        <f t="shared" si="33"/>
        <v>1.40</v>
      </c>
      <c r="W191" s="26">
        <f t="shared" si="39"/>
        <v>61.50</v>
      </c>
      <c r="X191" s="194">
        <f t="shared" si="40"/>
        <v>12.30</v>
      </c>
      <c r="Y191" s="114">
        <v>29</v>
      </c>
      <c r="Z191" s="108">
        <f t="shared" si="36"/>
        <v>23.200000000000003</v>
      </c>
      <c r="AA191" s="110"/>
      <c r="AB191" s="110"/>
      <c r="AC191" s="110"/>
      <c r="AD191" s="110"/>
      <c r="AE191" s="110"/>
      <c r="AF191" s="110"/>
      <c r="AG191" s="110"/>
      <c r="AH191" s="110"/>
      <c r="AI191" s="110"/>
      <c r="AJ191" s="110"/>
      <c r="AK191" s="110"/>
      <c r="AL191" s="110"/>
      <c r="AM191" s="110"/>
      <c r="AN191" s="110"/>
      <c r="AO191" s="110"/>
      <c r="AP191" s="110"/>
      <c r="AQ191" s="110"/>
      <c r="AR191" s="109"/>
    </row>
    <row r="192" spans="1:44" s="107" customFormat="1" ht="20.25">
      <c r="A192" s="191">
        <v>186</v>
      </c>
      <c r="B192" s="125">
        <v>439705</v>
      </c>
      <c r="C192" s="126" t="s">
        <v>396</v>
      </c>
      <c r="D192" s="246">
        <v>12</v>
      </c>
      <c r="E192" s="246">
        <v>13</v>
      </c>
      <c r="F192" s="247">
        <v>10</v>
      </c>
      <c r="G192" s="196">
        <v>8</v>
      </c>
      <c r="H192" s="196">
        <v>7</v>
      </c>
      <c r="I192" s="196">
        <f t="shared" si="41"/>
        <v>50</v>
      </c>
      <c r="J192" s="196">
        <f t="shared" si="26"/>
        <v>7.50</v>
      </c>
      <c r="K192" s="197">
        <v>2</v>
      </c>
      <c r="L192" s="197">
        <v>2.50</v>
      </c>
      <c r="M192" s="197">
        <v>3</v>
      </c>
      <c r="N192" s="197">
        <v>3</v>
      </c>
      <c r="O192" s="197">
        <v>3.50</v>
      </c>
      <c r="P192" s="197">
        <f t="shared" si="27"/>
        <v>14</v>
      </c>
      <c r="Q192" s="197">
        <f t="shared" si="28"/>
        <v>0.70</v>
      </c>
      <c r="R192" s="104">
        <f t="shared" si="29"/>
        <v>1.90</v>
      </c>
      <c r="S192" s="104">
        <f t="shared" si="30"/>
        <v>2.0750000000000002</v>
      </c>
      <c r="T192" s="104">
        <f t="shared" si="31"/>
        <v>1.65</v>
      </c>
      <c r="U192" s="104">
        <f t="shared" si="32"/>
        <v>1.35</v>
      </c>
      <c r="V192" s="104">
        <f t="shared" si="33"/>
        <v>1.2250000000000001</v>
      </c>
      <c r="W192" s="26">
        <f t="shared" si="39"/>
        <v>64</v>
      </c>
      <c r="X192" s="194">
        <f t="shared" si="40"/>
        <v>12.80</v>
      </c>
      <c r="Y192" s="114">
        <v>31</v>
      </c>
      <c r="Z192" s="108">
        <f t="shared" si="36"/>
        <v>24.80</v>
      </c>
      <c r="AA192" s="110"/>
      <c r="AB192" s="110"/>
      <c r="AC192" s="110"/>
      <c r="AD192" s="110"/>
      <c r="AE192" s="110"/>
      <c r="AF192" s="110"/>
      <c r="AG192" s="110"/>
      <c r="AH192" s="110"/>
      <c r="AI192" s="110"/>
      <c r="AJ192" s="110"/>
      <c r="AK192" s="110"/>
      <c r="AL192" s="110"/>
      <c r="AM192" s="110"/>
      <c r="AN192" s="110"/>
      <c r="AO192" s="110"/>
      <c r="AP192" s="110"/>
      <c r="AQ192" s="110"/>
      <c r="AR192" s="109"/>
    </row>
    <row r="193" spans="1:44" s="107" customFormat="1" ht="20.25">
      <c r="A193" s="191">
        <v>187</v>
      </c>
      <c r="B193" s="125">
        <v>439706</v>
      </c>
      <c r="C193" s="126" t="s">
        <v>397</v>
      </c>
      <c r="D193" s="246">
        <v>15</v>
      </c>
      <c r="E193" s="246">
        <v>16</v>
      </c>
      <c r="F193" s="247">
        <v>18</v>
      </c>
      <c r="G193" s="196">
        <v>17</v>
      </c>
      <c r="H193" s="196">
        <v>16</v>
      </c>
      <c r="I193" s="196">
        <f t="shared" si="41"/>
        <v>82</v>
      </c>
      <c r="J193" s="196">
        <f t="shared" si="26"/>
        <v>12.30</v>
      </c>
      <c r="K193" s="197">
        <v>4</v>
      </c>
      <c r="L193" s="197">
        <v>4.50</v>
      </c>
      <c r="M193" s="197">
        <v>4</v>
      </c>
      <c r="N193" s="197">
        <v>5</v>
      </c>
      <c r="O193" s="197">
        <v>5</v>
      </c>
      <c r="P193" s="197">
        <f t="shared" si="27"/>
        <v>22.50</v>
      </c>
      <c r="Q193" s="197">
        <f t="shared" si="28"/>
        <v>1.125</v>
      </c>
      <c r="R193" s="104">
        <f t="shared" si="29"/>
        <v>2.4500000000000002</v>
      </c>
      <c r="S193" s="104">
        <f t="shared" si="30"/>
        <v>2.625</v>
      </c>
      <c r="T193" s="104">
        <f t="shared" si="31"/>
        <v>2.90</v>
      </c>
      <c r="U193" s="104">
        <f t="shared" si="32"/>
        <v>2.80</v>
      </c>
      <c r="V193" s="104">
        <f t="shared" si="33"/>
        <v>2.65</v>
      </c>
      <c r="W193" s="26">
        <f t="shared" si="39"/>
        <v>104.50</v>
      </c>
      <c r="X193" s="194">
        <f t="shared" si="40"/>
        <v>20.90</v>
      </c>
      <c r="Y193" s="114">
        <v>62</v>
      </c>
      <c r="Z193" s="108">
        <f t="shared" si="36"/>
        <v>49.60</v>
      </c>
      <c r="AA193" s="110"/>
      <c r="AB193" s="110"/>
      <c r="AC193" s="110"/>
      <c r="AD193" s="110"/>
      <c r="AE193" s="110"/>
      <c r="AF193" s="110"/>
      <c r="AG193" s="110"/>
      <c r="AH193" s="110"/>
      <c r="AI193" s="110"/>
      <c r="AJ193" s="110"/>
      <c r="AK193" s="110"/>
      <c r="AL193" s="110"/>
      <c r="AM193" s="110"/>
      <c r="AN193" s="110"/>
      <c r="AO193" s="110"/>
      <c r="AP193" s="110"/>
      <c r="AQ193" s="110"/>
      <c r="AR193" s="109"/>
    </row>
    <row r="194" spans="1:44" s="107" customFormat="1" ht="20.25">
      <c r="A194" s="191">
        <v>188</v>
      </c>
      <c r="B194" s="125">
        <v>439707</v>
      </c>
      <c r="C194" s="126" t="s">
        <v>398</v>
      </c>
      <c r="D194" s="246">
        <v>8</v>
      </c>
      <c r="E194" s="246">
        <v>9</v>
      </c>
      <c r="F194" s="247">
        <v>8</v>
      </c>
      <c r="G194" s="196">
        <v>9</v>
      </c>
      <c r="H194" s="196">
        <v>8</v>
      </c>
      <c r="I194" s="196">
        <f t="shared" si="41"/>
        <v>42</v>
      </c>
      <c r="J194" s="196">
        <f t="shared" si="26"/>
        <v>6.30</v>
      </c>
      <c r="K194" s="197">
        <v>2</v>
      </c>
      <c r="L194" s="197">
        <v>2.50</v>
      </c>
      <c r="M194" s="197">
        <v>3</v>
      </c>
      <c r="N194" s="197">
        <v>4</v>
      </c>
      <c r="O194" s="197">
        <v>3</v>
      </c>
      <c r="P194" s="197">
        <f t="shared" si="27"/>
        <v>14.50</v>
      </c>
      <c r="Q194" s="197">
        <f t="shared" si="28"/>
        <v>0.72500000000000009</v>
      </c>
      <c r="R194" s="104">
        <f t="shared" si="29"/>
        <v>1.30</v>
      </c>
      <c r="S194" s="104">
        <f t="shared" si="30"/>
        <v>1.475</v>
      </c>
      <c r="T194" s="104">
        <f t="shared" si="31"/>
        <v>1.35</v>
      </c>
      <c r="U194" s="104">
        <f t="shared" si="32"/>
        <v>1.5499999999999998</v>
      </c>
      <c r="V194" s="104">
        <f t="shared" si="33"/>
        <v>1.35</v>
      </c>
      <c r="W194" s="26">
        <f t="shared" si="39"/>
        <v>56.50</v>
      </c>
      <c r="X194" s="194">
        <f t="shared" si="40"/>
        <v>11.30</v>
      </c>
      <c r="Y194" s="114">
        <v>34</v>
      </c>
      <c r="Z194" s="108">
        <f t="shared" si="36"/>
        <v>27.200000000000003</v>
      </c>
      <c r="AA194" s="110"/>
      <c r="AB194" s="110"/>
      <c r="AC194" s="110"/>
      <c r="AD194" s="110"/>
      <c r="AE194" s="110"/>
      <c r="AF194" s="110"/>
      <c r="AG194" s="110"/>
      <c r="AH194" s="110"/>
      <c r="AI194" s="110"/>
      <c r="AJ194" s="110"/>
      <c r="AK194" s="110"/>
      <c r="AL194" s="110"/>
      <c r="AM194" s="110"/>
      <c r="AN194" s="110"/>
      <c r="AO194" s="110"/>
      <c r="AP194" s="110"/>
      <c r="AQ194" s="110"/>
      <c r="AR194" s="109"/>
    </row>
    <row r="195" spans="1:44" s="107" customFormat="1" ht="20.25">
      <c r="A195" s="191">
        <v>189</v>
      </c>
      <c r="B195" s="125">
        <v>439708</v>
      </c>
      <c r="C195" s="126" t="s">
        <v>399</v>
      </c>
      <c r="D195" s="246">
        <v>6</v>
      </c>
      <c r="E195" s="246">
        <v>8</v>
      </c>
      <c r="F195" s="247">
        <v>6</v>
      </c>
      <c r="G195" s="196">
        <v>9</v>
      </c>
      <c r="H195" s="196">
        <v>7</v>
      </c>
      <c r="I195" s="196">
        <f t="shared" si="41"/>
        <v>36</v>
      </c>
      <c r="J195" s="196">
        <f t="shared" si="26"/>
        <v>5.40</v>
      </c>
      <c r="K195" s="197">
        <v>2.50</v>
      </c>
      <c r="L195" s="197">
        <v>3</v>
      </c>
      <c r="M195" s="197">
        <v>2</v>
      </c>
      <c r="N195" s="197">
        <v>1</v>
      </c>
      <c r="O195" s="197">
        <v>3</v>
      </c>
      <c r="P195" s="197">
        <f t="shared" si="27"/>
        <v>11.50</v>
      </c>
      <c r="Q195" s="197">
        <f t="shared" si="28"/>
        <v>0.57500000000000007</v>
      </c>
      <c r="R195" s="104">
        <f t="shared" si="29"/>
        <v>1.0249999999999999</v>
      </c>
      <c r="S195" s="104">
        <f t="shared" si="30"/>
        <v>1.35</v>
      </c>
      <c r="T195" s="104">
        <f t="shared" si="31"/>
        <v>0.99999999999999989</v>
      </c>
      <c r="U195" s="104">
        <f t="shared" si="32"/>
        <v>1.40</v>
      </c>
      <c r="V195" s="104">
        <f t="shared" si="33"/>
        <v>1.2000000000000002</v>
      </c>
      <c r="W195" s="26">
        <f t="shared" si="39"/>
        <v>47.50</v>
      </c>
      <c r="X195" s="194">
        <f t="shared" si="40"/>
        <v>9.50</v>
      </c>
      <c r="Y195" s="114">
        <v>27</v>
      </c>
      <c r="Z195" s="108">
        <f t="shared" si="36"/>
        <v>21.60</v>
      </c>
      <c r="AA195" s="110"/>
      <c r="AB195" s="110"/>
      <c r="AC195" s="110"/>
      <c r="AD195" s="110"/>
      <c r="AE195" s="110"/>
      <c r="AF195" s="110"/>
      <c r="AG195" s="110"/>
      <c r="AH195" s="110"/>
      <c r="AI195" s="110"/>
      <c r="AJ195" s="110"/>
      <c r="AK195" s="110"/>
      <c r="AL195" s="110"/>
      <c r="AM195" s="110"/>
      <c r="AN195" s="110"/>
      <c r="AO195" s="110"/>
      <c r="AP195" s="110"/>
      <c r="AQ195" s="110"/>
      <c r="AR195" s="109"/>
    </row>
    <row r="196" spans="1:44" s="107" customFormat="1" ht="20.25">
      <c r="A196" s="191">
        <v>190</v>
      </c>
      <c r="B196" s="125">
        <v>439710</v>
      </c>
      <c r="C196" s="126" t="s">
        <v>400</v>
      </c>
      <c r="D196" s="246">
        <v>13</v>
      </c>
      <c r="E196" s="246">
        <v>10</v>
      </c>
      <c r="F196" s="247">
        <v>8</v>
      </c>
      <c r="G196" s="196">
        <v>12</v>
      </c>
      <c r="H196" s="196">
        <v>9</v>
      </c>
      <c r="I196" s="196">
        <f t="shared" si="41"/>
        <v>52</v>
      </c>
      <c r="J196" s="196">
        <f t="shared" si="26"/>
        <v>7.80</v>
      </c>
      <c r="K196" s="197">
        <v>2</v>
      </c>
      <c r="L196" s="197">
        <v>2.50</v>
      </c>
      <c r="M196" s="197">
        <v>3</v>
      </c>
      <c r="N196" s="197">
        <v>4</v>
      </c>
      <c r="O196" s="197">
        <v>3</v>
      </c>
      <c r="P196" s="197">
        <f t="shared" si="27"/>
        <v>14.50</v>
      </c>
      <c r="Q196" s="197">
        <f t="shared" si="28"/>
        <v>0.72500000000000009</v>
      </c>
      <c r="R196" s="104">
        <f t="shared" si="29"/>
        <v>2.0499999999999998</v>
      </c>
      <c r="S196" s="104">
        <f t="shared" si="30"/>
        <v>1.625</v>
      </c>
      <c r="T196" s="104">
        <f t="shared" si="31"/>
        <v>1.35</v>
      </c>
      <c r="U196" s="104">
        <f t="shared" si="32"/>
        <v>1.9999999999999998</v>
      </c>
      <c r="V196" s="104">
        <f t="shared" si="33"/>
        <v>1.50</v>
      </c>
      <c r="W196" s="26">
        <f t="shared" si="39"/>
        <v>66.50</v>
      </c>
      <c r="X196" s="194">
        <f t="shared" si="40"/>
        <v>13.30</v>
      </c>
      <c r="Y196" s="114">
        <v>43</v>
      </c>
      <c r="Z196" s="108">
        <f t="shared" si="36"/>
        <v>34.40</v>
      </c>
      <c r="AA196" s="110"/>
      <c r="AB196" s="110"/>
      <c r="AC196" s="110"/>
      <c r="AD196" s="110"/>
      <c r="AE196" s="110"/>
      <c r="AF196" s="110"/>
      <c r="AG196" s="110"/>
      <c r="AH196" s="110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09"/>
    </row>
    <row r="197" spans="1:44" s="107" customFormat="1" ht="20.25">
      <c r="A197" s="191">
        <v>191</v>
      </c>
      <c r="B197" s="125">
        <v>439711</v>
      </c>
      <c r="C197" s="126" t="s">
        <v>401</v>
      </c>
      <c r="D197" s="246">
        <v>1</v>
      </c>
      <c r="E197" s="246">
        <v>0</v>
      </c>
      <c r="F197" s="247">
        <v>2</v>
      </c>
      <c r="G197" s="196">
        <v>1</v>
      </c>
      <c r="H197" s="196">
        <v>0</v>
      </c>
      <c r="I197" s="196">
        <f t="shared" si="41"/>
        <v>4</v>
      </c>
      <c r="J197" s="196">
        <f t="shared" si="26"/>
        <v>0.60</v>
      </c>
      <c r="K197" s="197">
        <v>1</v>
      </c>
      <c r="L197" s="197">
        <v>1</v>
      </c>
      <c r="M197" s="197">
        <v>0</v>
      </c>
      <c r="N197" s="197">
        <v>1</v>
      </c>
      <c r="O197" s="197">
        <v>1</v>
      </c>
      <c r="P197" s="197">
        <f t="shared" si="27"/>
        <v>4</v>
      </c>
      <c r="Q197" s="197">
        <f t="shared" si="28"/>
        <v>0.20</v>
      </c>
      <c r="R197" s="104">
        <f t="shared" si="29"/>
        <v>0.20</v>
      </c>
      <c r="S197" s="104">
        <f t="shared" si="30"/>
        <v>0.05</v>
      </c>
      <c r="T197" s="104">
        <f t="shared" si="31"/>
        <v>0.30</v>
      </c>
      <c r="U197" s="104">
        <f t="shared" si="32"/>
        <v>0.20</v>
      </c>
      <c r="V197" s="104">
        <f t="shared" si="33"/>
        <v>0.05</v>
      </c>
      <c r="W197" s="26">
        <f t="shared" si="39"/>
        <v>8</v>
      </c>
      <c r="X197" s="194">
        <f t="shared" si="40"/>
        <v>1.60</v>
      </c>
      <c r="Y197" s="114">
        <v>2</v>
      </c>
      <c r="Z197" s="108">
        <f t="shared" si="36"/>
        <v>1.60</v>
      </c>
      <c r="AA197" s="110"/>
      <c r="AB197" s="110"/>
      <c r="AC197" s="110"/>
      <c r="AD197" s="110"/>
      <c r="AE197" s="110"/>
      <c r="AF197" s="110"/>
      <c r="AG197" s="110"/>
      <c r="AH197" s="110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09"/>
    </row>
    <row r="198" spans="1:44" s="107" customFormat="1" ht="20.25">
      <c r="A198" s="191">
        <v>192</v>
      </c>
      <c r="B198" s="125">
        <v>439712</v>
      </c>
      <c r="C198" s="126" t="s">
        <v>217</v>
      </c>
      <c r="D198" s="246">
        <v>16</v>
      </c>
      <c r="E198" s="246">
        <v>18</v>
      </c>
      <c r="F198" s="247">
        <v>17</v>
      </c>
      <c r="G198" s="196">
        <v>16</v>
      </c>
      <c r="H198" s="196">
        <v>10</v>
      </c>
      <c r="I198" s="196">
        <f t="shared" si="41"/>
        <v>77</v>
      </c>
      <c r="J198" s="196">
        <f t="shared" si="26"/>
        <v>11.55</v>
      </c>
      <c r="K198" s="197">
        <v>3</v>
      </c>
      <c r="L198" s="197">
        <v>4</v>
      </c>
      <c r="M198" s="197">
        <v>3</v>
      </c>
      <c r="N198" s="197">
        <v>4</v>
      </c>
      <c r="O198" s="197">
        <v>3</v>
      </c>
      <c r="P198" s="197">
        <f t="shared" si="27"/>
        <v>17</v>
      </c>
      <c r="Q198" s="197">
        <f t="shared" si="28"/>
        <v>0.85000000000000009</v>
      </c>
      <c r="R198" s="104">
        <f t="shared" si="29"/>
        <v>2.5499999999999998</v>
      </c>
      <c r="S198" s="104">
        <f t="shared" si="30"/>
        <v>2.90</v>
      </c>
      <c r="T198" s="104">
        <f t="shared" si="31"/>
        <v>2.6999999999999997</v>
      </c>
      <c r="U198" s="104">
        <f t="shared" si="32"/>
        <v>2.60</v>
      </c>
      <c r="V198" s="104">
        <f t="shared" si="33"/>
        <v>1.65</v>
      </c>
      <c r="W198" s="26">
        <f t="shared" si="39"/>
        <v>94</v>
      </c>
      <c r="X198" s="194">
        <f t="shared" si="40"/>
        <v>18.80</v>
      </c>
      <c r="Y198" s="114">
        <v>54</v>
      </c>
      <c r="Z198" s="108">
        <f t="shared" si="36"/>
        <v>43.20</v>
      </c>
      <c r="AA198" s="110"/>
      <c r="AB198" s="110"/>
      <c r="AC198" s="110"/>
      <c r="AD198" s="110"/>
      <c r="AE198" s="110"/>
      <c r="AF198" s="110"/>
      <c r="AG198" s="110"/>
      <c r="AH198" s="110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09"/>
    </row>
    <row r="199" spans="1:44" s="107" customFormat="1" ht="20.25">
      <c r="A199" s="191">
        <v>193</v>
      </c>
      <c r="B199" s="125">
        <v>439716</v>
      </c>
      <c r="C199" s="126" t="s">
        <v>402</v>
      </c>
      <c r="D199" s="246">
        <v>9</v>
      </c>
      <c r="E199" s="246">
        <v>8</v>
      </c>
      <c r="F199" s="247">
        <v>9</v>
      </c>
      <c r="G199" s="196">
        <v>8</v>
      </c>
      <c r="H199" s="196">
        <v>9</v>
      </c>
      <c r="I199" s="196">
        <f t="shared" si="41"/>
        <v>43</v>
      </c>
      <c r="J199" s="196">
        <f t="shared" si="26"/>
        <v>6.45</v>
      </c>
      <c r="K199" s="197">
        <v>2</v>
      </c>
      <c r="L199" s="197">
        <v>2.50</v>
      </c>
      <c r="M199" s="197">
        <v>2</v>
      </c>
      <c r="N199" s="197">
        <v>3</v>
      </c>
      <c r="O199" s="197">
        <v>2</v>
      </c>
      <c r="P199" s="197">
        <f t="shared" si="27"/>
        <v>11.50</v>
      </c>
      <c r="Q199" s="197">
        <f t="shared" si="28"/>
        <v>0.57500000000000007</v>
      </c>
      <c r="R199" s="104">
        <f t="shared" si="29"/>
        <v>1.45</v>
      </c>
      <c r="S199" s="104">
        <f t="shared" si="30"/>
        <v>1.325</v>
      </c>
      <c r="T199" s="104">
        <f t="shared" si="31"/>
        <v>1.45</v>
      </c>
      <c r="U199" s="104">
        <f t="shared" si="32"/>
        <v>1.35</v>
      </c>
      <c r="V199" s="104">
        <f t="shared" si="33"/>
        <v>1.45</v>
      </c>
      <c r="W199" s="26">
        <f t="shared" si="39"/>
        <v>54.50</v>
      </c>
      <c r="X199" s="194">
        <f t="shared" si="40"/>
        <v>10.90</v>
      </c>
      <c r="Y199" s="114">
        <v>35</v>
      </c>
      <c r="Z199" s="108">
        <f t="shared" si="36"/>
        <v>28</v>
      </c>
      <c r="AA199" s="110"/>
      <c r="AB199" s="110"/>
      <c r="AC199" s="110"/>
      <c r="AD199" s="110"/>
      <c r="AE199" s="110"/>
      <c r="AF199" s="110"/>
      <c r="AG199" s="110"/>
      <c r="AH199" s="110"/>
      <c r="AI199" s="110"/>
      <c r="AJ199" s="110"/>
      <c r="AK199" s="110"/>
      <c r="AL199" s="110"/>
      <c r="AM199" s="110"/>
      <c r="AN199" s="110"/>
      <c r="AO199" s="110"/>
      <c r="AP199" s="110"/>
      <c r="AQ199" s="110"/>
      <c r="AR199" s="109"/>
    </row>
    <row r="200" spans="1:44" s="107" customFormat="1" ht="20.25">
      <c r="A200" s="191">
        <v>194</v>
      </c>
      <c r="B200" s="125">
        <v>439717</v>
      </c>
      <c r="C200" s="126" t="s">
        <v>403</v>
      </c>
      <c r="D200" s="246">
        <v>14</v>
      </c>
      <c r="E200" s="246">
        <v>13</v>
      </c>
      <c r="F200" s="247">
        <v>15</v>
      </c>
      <c r="G200" s="196">
        <v>14</v>
      </c>
      <c r="H200" s="196">
        <v>13</v>
      </c>
      <c r="I200" s="196">
        <f t="shared" si="41"/>
        <v>69</v>
      </c>
      <c r="J200" s="196">
        <f t="shared" si="26"/>
        <v>10.35</v>
      </c>
      <c r="K200" s="197">
        <v>4</v>
      </c>
      <c r="L200" s="197">
        <v>3.50</v>
      </c>
      <c r="M200" s="197">
        <v>5</v>
      </c>
      <c r="N200" s="197">
        <v>5</v>
      </c>
      <c r="O200" s="197">
        <v>4</v>
      </c>
      <c r="P200" s="197">
        <f t="shared" si="27"/>
        <v>21.50</v>
      </c>
      <c r="Q200" s="197">
        <f t="shared" si="28"/>
        <v>1.075</v>
      </c>
      <c r="R200" s="104">
        <f t="shared" si="42" ref="R200:R263">D200*0.15+K200*0.05</f>
        <v>2.3000000000000003</v>
      </c>
      <c r="S200" s="104">
        <f t="shared" si="43" ref="S200:S263">E200*0.15+L200*0.05</f>
        <v>2.125</v>
      </c>
      <c r="T200" s="104">
        <f t="shared" si="44" ref="T200:T263">F200*0.15+M200*0.05</f>
        <v>2.50</v>
      </c>
      <c r="U200" s="104">
        <f t="shared" si="45" ref="U200:U263">G200*0.15+N200*0.05</f>
        <v>2.35</v>
      </c>
      <c r="V200" s="104">
        <f t="shared" si="46" ref="V200:V263">H200*0.15+O200*0.05</f>
        <v>2.15</v>
      </c>
      <c r="W200" s="26">
        <f t="shared" si="39"/>
        <v>90.50</v>
      </c>
      <c r="X200" s="194">
        <f t="shared" si="40"/>
        <v>18.10</v>
      </c>
      <c r="Y200" s="114">
        <v>55</v>
      </c>
      <c r="Z200" s="108">
        <f t="shared" si="47" ref="Z200:Z263">Y200*0.8</f>
        <v>44</v>
      </c>
      <c r="AA200" s="110"/>
      <c r="AB200" s="110"/>
      <c r="AC200" s="110"/>
      <c r="AD200" s="110"/>
      <c r="AE200" s="110"/>
      <c r="AF200" s="110"/>
      <c r="AG200" s="110"/>
      <c r="AH200" s="110"/>
      <c r="AI200" s="110"/>
      <c r="AJ200" s="110"/>
      <c r="AK200" s="110"/>
      <c r="AL200" s="110"/>
      <c r="AM200" s="110"/>
      <c r="AN200" s="110"/>
      <c r="AO200" s="110"/>
      <c r="AP200" s="110"/>
      <c r="AQ200" s="110"/>
      <c r="AR200" s="109"/>
    </row>
    <row r="201" spans="1:44" s="107" customFormat="1" ht="20.25">
      <c r="A201" s="191">
        <v>195</v>
      </c>
      <c r="B201" s="125">
        <v>439718</v>
      </c>
      <c r="C201" s="126" t="s">
        <v>219</v>
      </c>
      <c r="D201" s="246">
        <v>9</v>
      </c>
      <c r="E201" s="246">
        <v>8</v>
      </c>
      <c r="F201" s="247">
        <v>9</v>
      </c>
      <c r="G201" s="196">
        <v>8</v>
      </c>
      <c r="H201" s="196">
        <v>9</v>
      </c>
      <c r="I201" s="196">
        <f t="shared" si="41"/>
        <v>43</v>
      </c>
      <c r="J201" s="196">
        <f t="shared" si="26"/>
        <v>6.45</v>
      </c>
      <c r="K201" s="197">
        <v>2</v>
      </c>
      <c r="L201" s="197">
        <v>3</v>
      </c>
      <c r="M201" s="197">
        <v>2</v>
      </c>
      <c r="N201" s="197">
        <v>1</v>
      </c>
      <c r="O201" s="197">
        <v>0</v>
      </c>
      <c r="P201" s="197">
        <f t="shared" si="27"/>
        <v>8</v>
      </c>
      <c r="Q201" s="197">
        <f t="shared" si="28"/>
        <v>0.40</v>
      </c>
      <c r="R201" s="104">
        <f t="shared" si="42"/>
        <v>1.45</v>
      </c>
      <c r="S201" s="104">
        <f t="shared" si="43"/>
        <v>1.35</v>
      </c>
      <c r="T201" s="104">
        <f t="shared" si="44"/>
        <v>1.45</v>
      </c>
      <c r="U201" s="104">
        <f t="shared" si="45"/>
        <v>1.25</v>
      </c>
      <c r="V201" s="104">
        <f t="shared" si="46"/>
        <v>1.35</v>
      </c>
      <c r="W201" s="26">
        <f t="shared" si="39"/>
        <v>51</v>
      </c>
      <c r="X201" s="194">
        <f t="shared" si="40"/>
        <v>10.200000000000001</v>
      </c>
      <c r="Y201" s="114">
        <v>33</v>
      </c>
      <c r="Z201" s="108">
        <f t="shared" si="47"/>
        <v>26.40</v>
      </c>
      <c r="AA201" s="110"/>
      <c r="AB201" s="110"/>
      <c r="AC201" s="110"/>
      <c r="AD201" s="110"/>
      <c r="AE201" s="110"/>
      <c r="AF201" s="110"/>
      <c r="AG201" s="110"/>
      <c r="AH201" s="110"/>
      <c r="AI201" s="110"/>
      <c r="AJ201" s="110"/>
      <c r="AK201" s="110"/>
      <c r="AL201" s="110"/>
      <c r="AM201" s="110"/>
      <c r="AN201" s="110"/>
      <c r="AO201" s="110"/>
      <c r="AP201" s="110"/>
      <c r="AQ201" s="110"/>
      <c r="AR201" s="109"/>
    </row>
    <row r="202" spans="1:44" s="107" customFormat="1" ht="20.25">
      <c r="A202" s="191">
        <v>196</v>
      </c>
      <c r="B202" s="125">
        <v>439721</v>
      </c>
      <c r="C202" s="126" t="s">
        <v>404</v>
      </c>
      <c r="D202" s="246">
        <v>8</v>
      </c>
      <c r="E202" s="246">
        <v>12</v>
      </c>
      <c r="F202" s="247">
        <v>10</v>
      </c>
      <c r="G202" s="196">
        <v>8</v>
      </c>
      <c r="H202" s="196">
        <v>7</v>
      </c>
      <c r="I202" s="196">
        <f t="shared" si="41"/>
        <v>45</v>
      </c>
      <c r="J202" s="196">
        <f t="shared" si="26"/>
        <v>6.75</v>
      </c>
      <c r="K202" s="197">
        <v>2</v>
      </c>
      <c r="L202" s="197">
        <v>2.50</v>
      </c>
      <c r="M202" s="197">
        <v>3</v>
      </c>
      <c r="N202" s="197">
        <v>4</v>
      </c>
      <c r="O202" s="197">
        <v>3</v>
      </c>
      <c r="P202" s="197">
        <f t="shared" si="27"/>
        <v>14.50</v>
      </c>
      <c r="Q202" s="197">
        <f t="shared" si="28"/>
        <v>0.72500000000000009</v>
      </c>
      <c r="R202" s="104">
        <f t="shared" si="42"/>
        <v>1.30</v>
      </c>
      <c r="S202" s="104">
        <f t="shared" si="43"/>
        <v>1.9249999999999998</v>
      </c>
      <c r="T202" s="104">
        <f t="shared" si="44"/>
        <v>1.65</v>
      </c>
      <c r="U202" s="104">
        <f t="shared" si="45"/>
        <v>1.40</v>
      </c>
      <c r="V202" s="104">
        <f t="shared" si="46"/>
        <v>1.2000000000000002</v>
      </c>
      <c r="W202" s="26">
        <f t="shared" si="39"/>
        <v>59.50</v>
      </c>
      <c r="X202" s="194">
        <f t="shared" si="40"/>
        <v>11.90</v>
      </c>
      <c r="Y202" s="114">
        <v>32</v>
      </c>
      <c r="Z202" s="108">
        <f t="shared" si="47"/>
        <v>25.60</v>
      </c>
      <c r="AA202" s="110"/>
      <c r="AB202" s="110"/>
      <c r="AC202" s="110"/>
      <c r="AD202" s="110"/>
      <c r="AE202" s="110"/>
      <c r="AF202" s="110"/>
      <c r="AG202" s="110"/>
      <c r="AH202" s="110"/>
      <c r="AI202" s="110"/>
      <c r="AJ202" s="110"/>
      <c r="AK202" s="110"/>
      <c r="AL202" s="110"/>
      <c r="AM202" s="110"/>
      <c r="AN202" s="110"/>
      <c r="AO202" s="110"/>
      <c r="AP202" s="110"/>
      <c r="AQ202" s="110"/>
      <c r="AR202" s="109"/>
    </row>
    <row r="203" spans="1:44" s="107" customFormat="1" ht="20.25">
      <c r="A203" s="191">
        <v>197</v>
      </c>
      <c r="B203" s="125">
        <v>439722</v>
      </c>
      <c r="C203" s="126" t="s">
        <v>405</v>
      </c>
      <c r="D203" s="246">
        <v>9</v>
      </c>
      <c r="E203" s="246">
        <v>13</v>
      </c>
      <c r="F203" s="247">
        <v>10</v>
      </c>
      <c r="G203" s="196">
        <v>8</v>
      </c>
      <c r="H203" s="196">
        <v>9</v>
      </c>
      <c r="I203" s="196">
        <f t="shared" si="41"/>
        <v>49</v>
      </c>
      <c r="J203" s="196">
        <f t="shared" si="26"/>
        <v>7.35</v>
      </c>
      <c r="K203" s="197">
        <v>2</v>
      </c>
      <c r="L203" s="197">
        <v>3</v>
      </c>
      <c r="M203" s="197">
        <v>2</v>
      </c>
      <c r="N203" s="197">
        <v>1</v>
      </c>
      <c r="O203" s="197">
        <v>2</v>
      </c>
      <c r="P203" s="197">
        <f t="shared" si="27"/>
        <v>10</v>
      </c>
      <c r="Q203" s="197">
        <f t="shared" si="28"/>
        <v>0.50</v>
      </c>
      <c r="R203" s="104">
        <f t="shared" si="42"/>
        <v>1.45</v>
      </c>
      <c r="S203" s="104">
        <f t="shared" si="43"/>
        <v>2.10</v>
      </c>
      <c r="T203" s="104">
        <f t="shared" si="44"/>
        <v>1.60</v>
      </c>
      <c r="U203" s="104">
        <f t="shared" si="45"/>
        <v>1.25</v>
      </c>
      <c r="V203" s="104">
        <f t="shared" si="46"/>
        <v>1.45</v>
      </c>
      <c r="W203" s="26">
        <f t="shared" si="39"/>
        <v>59</v>
      </c>
      <c r="X203" s="194">
        <f t="shared" si="40"/>
        <v>11.80</v>
      </c>
      <c r="Y203" s="114">
        <v>34</v>
      </c>
      <c r="Z203" s="108">
        <f t="shared" si="47"/>
        <v>27.200000000000003</v>
      </c>
      <c r="AA203" s="110"/>
      <c r="AB203" s="110"/>
      <c r="AC203" s="110"/>
      <c r="AD203" s="110"/>
      <c r="AE203" s="110"/>
      <c r="AF203" s="110"/>
      <c r="AG203" s="110"/>
      <c r="AH203" s="110"/>
      <c r="AI203" s="110"/>
      <c r="AJ203" s="110"/>
      <c r="AK203" s="110"/>
      <c r="AL203" s="110"/>
      <c r="AM203" s="110"/>
      <c r="AN203" s="110"/>
      <c r="AO203" s="110"/>
      <c r="AP203" s="110"/>
      <c r="AQ203" s="110"/>
      <c r="AR203" s="109"/>
    </row>
    <row r="204" spans="1:44" s="107" customFormat="1" ht="20.25">
      <c r="A204" s="191">
        <v>198</v>
      </c>
      <c r="B204" s="125">
        <v>439724</v>
      </c>
      <c r="C204" s="126" t="s">
        <v>406</v>
      </c>
      <c r="D204" s="246">
        <v>9</v>
      </c>
      <c r="E204" s="246">
        <v>13</v>
      </c>
      <c r="F204" s="247">
        <v>10</v>
      </c>
      <c r="G204" s="196">
        <v>8</v>
      </c>
      <c r="H204" s="196">
        <v>7</v>
      </c>
      <c r="I204" s="196">
        <f t="shared" si="41"/>
        <v>47</v>
      </c>
      <c r="J204" s="196">
        <f t="shared" si="26"/>
        <v>7.05</v>
      </c>
      <c r="K204" s="197">
        <v>3</v>
      </c>
      <c r="L204" s="197">
        <v>2</v>
      </c>
      <c r="M204" s="197">
        <v>3</v>
      </c>
      <c r="N204" s="197">
        <v>2</v>
      </c>
      <c r="O204" s="197">
        <v>1</v>
      </c>
      <c r="P204" s="197">
        <f t="shared" si="27"/>
        <v>11</v>
      </c>
      <c r="Q204" s="197">
        <f t="shared" si="28"/>
        <v>0.55000000000000004</v>
      </c>
      <c r="R204" s="104">
        <f t="shared" si="42"/>
        <v>1.50</v>
      </c>
      <c r="S204" s="104">
        <f t="shared" si="43"/>
        <v>2.0499999999999998</v>
      </c>
      <c r="T204" s="104">
        <f t="shared" si="44"/>
        <v>1.65</v>
      </c>
      <c r="U204" s="104">
        <f t="shared" si="45"/>
        <v>1.30</v>
      </c>
      <c r="V204" s="104">
        <f t="shared" si="46"/>
        <v>1.1000000000000001</v>
      </c>
      <c r="W204" s="26">
        <f t="shared" si="39"/>
        <v>58</v>
      </c>
      <c r="X204" s="194">
        <f t="shared" si="40"/>
        <v>11.60</v>
      </c>
      <c r="Y204" s="114">
        <v>32</v>
      </c>
      <c r="Z204" s="108">
        <f t="shared" si="47"/>
        <v>25.60</v>
      </c>
      <c r="AA204" s="110"/>
      <c r="AB204" s="110"/>
      <c r="AC204" s="110"/>
      <c r="AD204" s="110"/>
      <c r="AE204" s="110"/>
      <c r="AF204" s="110"/>
      <c r="AG204" s="110"/>
      <c r="AH204" s="110"/>
      <c r="AI204" s="110"/>
      <c r="AJ204" s="110"/>
      <c r="AK204" s="110"/>
      <c r="AL204" s="110"/>
      <c r="AM204" s="110"/>
      <c r="AN204" s="110"/>
      <c r="AO204" s="110"/>
      <c r="AP204" s="110"/>
      <c r="AQ204" s="110"/>
      <c r="AR204" s="109"/>
    </row>
    <row r="205" spans="1:44" s="107" customFormat="1" ht="20.25">
      <c r="A205" s="191">
        <v>199</v>
      </c>
      <c r="B205" s="125">
        <v>439725</v>
      </c>
      <c r="C205" s="126" t="s">
        <v>407</v>
      </c>
      <c r="D205" s="246">
        <v>6</v>
      </c>
      <c r="E205" s="246">
        <v>8</v>
      </c>
      <c r="F205" s="247">
        <v>9</v>
      </c>
      <c r="G205" s="196">
        <v>7</v>
      </c>
      <c r="H205" s="196">
        <v>9</v>
      </c>
      <c r="I205" s="196">
        <f t="shared" si="41"/>
        <v>39</v>
      </c>
      <c r="J205" s="196">
        <f t="shared" si="26"/>
        <v>5.85</v>
      </c>
      <c r="K205" s="197">
        <v>1</v>
      </c>
      <c r="L205" s="197">
        <v>1</v>
      </c>
      <c r="M205" s="197">
        <v>2</v>
      </c>
      <c r="N205" s="197">
        <v>1</v>
      </c>
      <c r="O205" s="197">
        <v>4</v>
      </c>
      <c r="P205" s="197">
        <f t="shared" si="27"/>
        <v>9</v>
      </c>
      <c r="Q205" s="197">
        <f t="shared" si="28"/>
        <v>0.45</v>
      </c>
      <c r="R205" s="104">
        <f t="shared" si="42"/>
        <v>0.95</v>
      </c>
      <c r="S205" s="104">
        <f t="shared" si="43"/>
        <v>1.25</v>
      </c>
      <c r="T205" s="104">
        <f t="shared" si="44"/>
        <v>1.45</v>
      </c>
      <c r="U205" s="104">
        <f t="shared" si="45"/>
        <v>1.1000000000000001</v>
      </c>
      <c r="V205" s="104">
        <f t="shared" si="46"/>
        <v>1.5499999999999998</v>
      </c>
      <c r="W205" s="26">
        <f t="shared" si="39"/>
        <v>48</v>
      </c>
      <c r="X205" s="194">
        <f t="shared" si="40"/>
        <v>9.6000000000000014</v>
      </c>
      <c r="Y205" s="114">
        <v>27</v>
      </c>
      <c r="Z205" s="108">
        <f t="shared" si="47"/>
        <v>21.60</v>
      </c>
      <c r="AA205" s="110"/>
      <c r="AB205" s="110"/>
      <c r="AC205" s="110"/>
      <c r="AD205" s="110"/>
      <c r="AE205" s="110"/>
      <c r="AF205" s="110"/>
      <c r="AG205" s="110"/>
      <c r="AH205" s="110"/>
      <c r="AI205" s="110"/>
      <c r="AJ205" s="110"/>
      <c r="AK205" s="110"/>
      <c r="AL205" s="110"/>
      <c r="AM205" s="110"/>
      <c r="AN205" s="110"/>
      <c r="AO205" s="110"/>
      <c r="AP205" s="110"/>
      <c r="AQ205" s="110"/>
      <c r="AR205" s="109"/>
    </row>
    <row r="206" spans="1:44" s="107" customFormat="1" ht="20.25">
      <c r="A206" s="191">
        <v>200</v>
      </c>
      <c r="B206" s="125">
        <v>439731</v>
      </c>
      <c r="C206" s="126" t="s">
        <v>408</v>
      </c>
      <c r="D206" s="246">
        <v>6</v>
      </c>
      <c r="E206" s="246">
        <v>7</v>
      </c>
      <c r="F206" s="247">
        <v>6</v>
      </c>
      <c r="G206" s="196">
        <v>5</v>
      </c>
      <c r="H206" s="196">
        <v>8</v>
      </c>
      <c r="I206" s="196">
        <f t="shared" si="41"/>
        <v>32</v>
      </c>
      <c r="J206" s="196">
        <f t="shared" si="26"/>
        <v>4.80</v>
      </c>
      <c r="K206" s="197">
        <v>2</v>
      </c>
      <c r="L206" s="197">
        <v>3</v>
      </c>
      <c r="M206" s="197">
        <v>1</v>
      </c>
      <c r="N206" s="197">
        <v>2</v>
      </c>
      <c r="O206" s="197">
        <v>1</v>
      </c>
      <c r="P206" s="197">
        <f t="shared" si="27"/>
        <v>9</v>
      </c>
      <c r="Q206" s="197">
        <f t="shared" si="28"/>
        <v>0.45</v>
      </c>
      <c r="R206" s="104">
        <f t="shared" si="42"/>
        <v>0.99999999999999989</v>
      </c>
      <c r="S206" s="104">
        <f t="shared" si="43"/>
        <v>1.2000000000000002</v>
      </c>
      <c r="T206" s="104">
        <f t="shared" si="44"/>
        <v>0.95</v>
      </c>
      <c r="U206" s="104">
        <f t="shared" si="45"/>
        <v>0.85</v>
      </c>
      <c r="V206" s="104">
        <f t="shared" si="46"/>
        <v>1.25</v>
      </c>
      <c r="W206" s="26">
        <f t="shared" si="39"/>
        <v>41</v>
      </c>
      <c r="X206" s="194">
        <f t="shared" si="40"/>
        <v>8.2000000000000011</v>
      </c>
      <c r="Y206" s="114">
        <v>27</v>
      </c>
      <c r="Z206" s="108">
        <f t="shared" si="47"/>
        <v>21.60</v>
      </c>
      <c r="AA206" s="110"/>
      <c r="AB206" s="110"/>
      <c r="AC206" s="110"/>
      <c r="AD206" s="110"/>
      <c r="AE206" s="110"/>
      <c r="AF206" s="110"/>
      <c r="AG206" s="110"/>
      <c r="AH206" s="110"/>
      <c r="AI206" s="110"/>
      <c r="AJ206" s="110"/>
      <c r="AK206" s="110"/>
      <c r="AL206" s="110"/>
      <c r="AM206" s="110"/>
      <c r="AN206" s="110"/>
      <c r="AO206" s="110"/>
      <c r="AP206" s="110"/>
      <c r="AQ206" s="110"/>
      <c r="AR206" s="109"/>
    </row>
    <row r="207" spans="1:44" s="107" customFormat="1" ht="20.25">
      <c r="A207" s="191">
        <v>201</v>
      </c>
      <c r="B207" s="125">
        <v>439732</v>
      </c>
      <c r="C207" s="126" t="s">
        <v>409</v>
      </c>
      <c r="D207" s="246">
        <v>4</v>
      </c>
      <c r="E207" s="246">
        <v>3</v>
      </c>
      <c r="F207" s="247">
        <v>6</v>
      </c>
      <c r="G207" s="196">
        <v>6</v>
      </c>
      <c r="H207" s="196">
        <v>8</v>
      </c>
      <c r="I207" s="196">
        <f t="shared" si="41"/>
        <v>27</v>
      </c>
      <c r="J207" s="196">
        <f t="shared" si="26"/>
        <v>4.05</v>
      </c>
      <c r="K207" s="197">
        <v>2</v>
      </c>
      <c r="L207" s="197">
        <v>1</v>
      </c>
      <c r="M207" s="197">
        <v>1.50</v>
      </c>
      <c r="N207" s="197">
        <v>2.50</v>
      </c>
      <c r="O207" s="197">
        <v>2.50</v>
      </c>
      <c r="P207" s="197">
        <f t="shared" si="27"/>
        <v>9.50</v>
      </c>
      <c r="Q207" s="197">
        <f t="shared" si="28"/>
        <v>0.475</v>
      </c>
      <c r="R207" s="104">
        <f t="shared" si="42"/>
        <v>0.70</v>
      </c>
      <c r="S207" s="104">
        <f t="shared" si="43"/>
        <v>0.49999999999999994</v>
      </c>
      <c r="T207" s="104">
        <f t="shared" si="44"/>
        <v>0.97499999999999987</v>
      </c>
      <c r="U207" s="104">
        <f t="shared" si="45"/>
        <v>1.0249999999999999</v>
      </c>
      <c r="V207" s="104">
        <f t="shared" si="46"/>
        <v>1.325</v>
      </c>
      <c r="W207" s="26">
        <f t="shared" si="39"/>
        <v>36.50</v>
      </c>
      <c r="X207" s="194">
        <f t="shared" si="40"/>
        <v>7.3000000000000007</v>
      </c>
      <c r="Y207" s="114">
        <v>17</v>
      </c>
      <c r="Z207" s="108">
        <f t="shared" si="47"/>
        <v>13.60</v>
      </c>
      <c r="AA207" s="110"/>
      <c r="AB207" s="110"/>
      <c r="AC207" s="110"/>
      <c r="AD207" s="110"/>
      <c r="AE207" s="110"/>
      <c r="AF207" s="110"/>
      <c r="AG207" s="110"/>
      <c r="AH207" s="110"/>
      <c r="AI207" s="110"/>
      <c r="AJ207" s="110"/>
      <c r="AK207" s="110"/>
      <c r="AL207" s="110"/>
      <c r="AM207" s="110"/>
      <c r="AN207" s="110"/>
      <c r="AO207" s="110"/>
      <c r="AP207" s="110"/>
      <c r="AQ207" s="110"/>
      <c r="AR207" s="109"/>
    </row>
    <row r="208" spans="1:44" s="107" customFormat="1" ht="20.25">
      <c r="A208" s="191">
        <v>202</v>
      </c>
      <c r="B208" s="125">
        <v>439733</v>
      </c>
      <c r="C208" s="126" t="s">
        <v>410</v>
      </c>
      <c r="D208" s="246">
        <v>2</v>
      </c>
      <c r="E208" s="246">
        <v>4</v>
      </c>
      <c r="F208" s="247">
        <v>5</v>
      </c>
      <c r="G208" s="196">
        <v>6</v>
      </c>
      <c r="H208" s="196">
        <v>4</v>
      </c>
      <c r="I208" s="196">
        <f t="shared" si="41"/>
        <v>21</v>
      </c>
      <c r="J208" s="196">
        <f t="shared" si="26"/>
        <v>3.15</v>
      </c>
      <c r="K208" s="197">
        <v>2</v>
      </c>
      <c r="L208" s="197">
        <v>1</v>
      </c>
      <c r="M208" s="197">
        <v>2</v>
      </c>
      <c r="N208" s="197">
        <v>1</v>
      </c>
      <c r="O208" s="197">
        <v>2</v>
      </c>
      <c r="P208" s="197">
        <f t="shared" si="27"/>
        <v>8</v>
      </c>
      <c r="Q208" s="197">
        <f t="shared" si="28"/>
        <v>0.40</v>
      </c>
      <c r="R208" s="104">
        <f t="shared" si="42"/>
        <v>0.40</v>
      </c>
      <c r="S208" s="104">
        <f t="shared" si="43"/>
        <v>0.65</v>
      </c>
      <c r="T208" s="104">
        <f t="shared" si="44"/>
        <v>0.85</v>
      </c>
      <c r="U208" s="104">
        <f t="shared" si="45"/>
        <v>0.95</v>
      </c>
      <c r="V208" s="104">
        <f t="shared" si="46"/>
        <v>0.70</v>
      </c>
      <c r="W208" s="26">
        <f t="shared" si="39"/>
        <v>29</v>
      </c>
      <c r="X208" s="194">
        <f t="shared" si="40"/>
        <v>5.8000000000000007</v>
      </c>
      <c r="Y208" s="114">
        <v>9</v>
      </c>
      <c r="Z208" s="108">
        <f t="shared" si="47"/>
        <v>7.20</v>
      </c>
      <c r="AA208" s="110"/>
      <c r="AB208" s="110"/>
      <c r="AC208" s="110"/>
      <c r="AD208" s="110"/>
      <c r="AE208" s="110"/>
      <c r="AF208" s="110"/>
      <c r="AG208" s="110"/>
      <c r="AH208" s="110"/>
      <c r="AI208" s="110"/>
      <c r="AJ208" s="110"/>
      <c r="AK208" s="110"/>
      <c r="AL208" s="110"/>
      <c r="AM208" s="110"/>
      <c r="AN208" s="110"/>
      <c r="AO208" s="110"/>
      <c r="AP208" s="110"/>
      <c r="AQ208" s="110"/>
      <c r="AR208" s="109"/>
    </row>
    <row r="209" spans="1:44" s="107" customFormat="1" ht="20.25">
      <c r="A209" s="191">
        <v>203</v>
      </c>
      <c r="B209" s="125">
        <v>439735</v>
      </c>
      <c r="C209" s="126" t="s">
        <v>411</v>
      </c>
      <c r="D209" s="246">
        <v>2</v>
      </c>
      <c r="E209" s="246">
        <v>3</v>
      </c>
      <c r="F209" s="247">
        <v>4</v>
      </c>
      <c r="G209" s="196">
        <v>3</v>
      </c>
      <c r="H209" s="196">
        <v>4</v>
      </c>
      <c r="I209" s="196">
        <f t="shared" si="41"/>
        <v>16</v>
      </c>
      <c r="J209" s="196">
        <f t="shared" si="26"/>
        <v>2.40</v>
      </c>
      <c r="K209" s="197">
        <v>1</v>
      </c>
      <c r="L209" s="197">
        <v>1.50</v>
      </c>
      <c r="M209" s="197">
        <v>2</v>
      </c>
      <c r="N209" s="197">
        <v>1</v>
      </c>
      <c r="O209" s="197">
        <v>2</v>
      </c>
      <c r="P209" s="197">
        <f t="shared" si="27"/>
        <v>7.50</v>
      </c>
      <c r="Q209" s="197">
        <f t="shared" si="28"/>
        <v>0.375</v>
      </c>
      <c r="R209" s="104">
        <f t="shared" si="42"/>
        <v>0.35</v>
      </c>
      <c r="S209" s="104">
        <f t="shared" si="43"/>
        <v>0.52499999999999991</v>
      </c>
      <c r="T209" s="104">
        <f t="shared" si="44"/>
        <v>0.70</v>
      </c>
      <c r="U209" s="104">
        <f t="shared" si="45"/>
        <v>0.49999999999999994</v>
      </c>
      <c r="V209" s="104">
        <f t="shared" si="46"/>
        <v>0.70</v>
      </c>
      <c r="W209" s="26">
        <f t="shared" si="39"/>
        <v>23.50</v>
      </c>
      <c r="X209" s="194">
        <f t="shared" si="40"/>
        <v>4.70</v>
      </c>
      <c r="Y209" s="114">
        <v>6</v>
      </c>
      <c r="Z209" s="108">
        <f t="shared" si="47"/>
        <v>4.8000000000000007</v>
      </c>
      <c r="AA209" s="110"/>
      <c r="AB209" s="110"/>
      <c r="AC209" s="110"/>
      <c r="AD209" s="110"/>
      <c r="AE209" s="110"/>
      <c r="AF209" s="110"/>
      <c r="AG209" s="110"/>
      <c r="AH209" s="110"/>
      <c r="AI209" s="110"/>
      <c r="AJ209" s="110"/>
      <c r="AK209" s="110"/>
      <c r="AL209" s="110"/>
      <c r="AM209" s="110"/>
      <c r="AN209" s="110"/>
      <c r="AO209" s="110"/>
      <c r="AP209" s="110"/>
      <c r="AQ209" s="110"/>
      <c r="AR209" s="109"/>
    </row>
    <row r="210" spans="1:44" s="107" customFormat="1" ht="20.25">
      <c r="A210" s="191">
        <v>204</v>
      </c>
      <c r="B210" s="125">
        <v>439738</v>
      </c>
      <c r="C210" s="126" t="s">
        <v>223</v>
      </c>
      <c r="D210" s="246">
        <v>7</v>
      </c>
      <c r="E210" s="246">
        <v>6</v>
      </c>
      <c r="F210" s="247">
        <v>8</v>
      </c>
      <c r="G210" s="196">
        <v>6</v>
      </c>
      <c r="H210" s="196">
        <v>8</v>
      </c>
      <c r="I210" s="196">
        <f t="shared" si="41"/>
        <v>35</v>
      </c>
      <c r="J210" s="196">
        <f t="shared" si="26"/>
        <v>5.25</v>
      </c>
      <c r="K210" s="197">
        <v>1</v>
      </c>
      <c r="L210" s="197">
        <v>3</v>
      </c>
      <c r="M210" s="197">
        <v>2</v>
      </c>
      <c r="N210" s="197">
        <v>2.50</v>
      </c>
      <c r="O210" s="197">
        <v>3</v>
      </c>
      <c r="P210" s="197">
        <f t="shared" si="27"/>
        <v>11.50</v>
      </c>
      <c r="Q210" s="197">
        <f t="shared" si="28"/>
        <v>0.57500000000000007</v>
      </c>
      <c r="R210" s="104">
        <f t="shared" si="42"/>
        <v>1.1000000000000001</v>
      </c>
      <c r="S210" s="104">
        <f t="shared" si="43"/>
        <v>1.0499999999999998</v>
      </c>
      <c r="T210" s="104">
        <f t="shared" si="44"/>
        <v>1.30</v>
      </c>
      <c r="U210" s="104">
        <f t="shared" si="45"/>
        <v>1.0249999999999999</v>
      </c>
      <c r="V210" s="104">
        <f t="shared" si="46"/>
        <v>1.35</v>
      </c>
      <c r="W210" s="26">
        <f t="shared" si="39"/>
        <v>46.50</v>
      </c>
      <c r="X210" s="194">
        <f t="shared" si="40"/>
        <v>9.3000000000000007</v>
      </c>
      <c r="Y210" s="114">
        <v>37</v>
      </c>
      <c r="Z210" s="108">
        <f t="shared" si="47"/>
        <v>29.60</v>
      </c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110"/>
      <c r="AK210" s="110"/>
      <c r="AL210" s="110"/>
      <c r="AM210" s="110"/>
      <c r="AN210" s="110"/>
      <c r="AO210" s="110"/>
      <c r="AP210" s="110"/>
      <c r="AQ210" s="110"/>
      <c r="AR210" s="109"/>
    </row>
    <row r="211" spans="1:44" s="107" customFormat="1" ht="20.25">
      <c r="A211" s="191">
        <v>205</v>
      </c>
      <c r="B211" s="125">
        <v>439739</v>
      </c>
      <c r="C211" s="126" t="s">
        <v>224</v>
      </c>
      <c r="D211" s="246">
        <v>8</v>
      </c>
      <c r="E211" s="246">
        <v>9</v>
      </c>
      <c r="F211" s="247">
        <v>12</v>
      </c>
      <c r="G211" s="196">
        <v>10</v>
      </c>
      <c r="H211" s="196">
        <v>8</v>
      </c>
      <c r="I211" s="196">
        <f t="shared" si="41"/>
        <v>47</v>
      </c>
      <c r="J211" s="196">
        <f t="shared" si="26"/>
        <v>7.05</v>
      </c>
      <c r="K211" s="197">
        <v>2.50</v>
      </c>
      <c r="L211" s="197">
        <v>3</v>
      </c>
      <c r="M211" s="197">
        <v>4</v>
      </c>
      <c r="N211" s="197">
        <v>3</v>
      </c>
      <c r="O211" s="197">
        <v>2.50</v>
      </c>
      <c r="P211" s="197">
        <f t="shared" si="27"/>
        <v>15</v>
      </c>
      <c r="Q211" s="197">
        <f t="shared" si="28"/>
        <v>0.75</v>
      </c>
      <c r="R211" s="104">
        <f t="shared" si="42"/>
        <v>1.325</v>
      </c>
      <c r="S211" s="104">
        <f t="shared" si="43"/>
        <v>1.50</v>
      </c>
      <c r="T211" s="104">
        <f t="shared" si="44"/>
        <v>1.9999999999999998</v>
      </c>
      <c r="U211" s="104">
        <f t="shared" si="45"/>
        <v>1.65</v>
      </c>
      <c r="V211" s="104">
        <f t="shared" si="46"/>
        <v>1.325</v>
      </c>
      <c r="W211" s="26">
        <f t="shared" si="39"/>
        <v>62</v>
      </c>
      <c r="X211" s="194">
        <f t="shared" si="40"/>
        <v>12.40</v>
      </c>
      <c r="Y211" s="114">
        <v>32</v>
      </c>
      <c r="Z211" s="108">
        <f t="shared" si="47"/>
        <v>25.60</v>
      </c>
      <c r="AA211" s="110"/>
      <c r="AB211" s="110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10"/>
      <c r="AN211" s="110"/>
      <c r="AO211" s="110"/>
      <c r="AP211" s="110"/>
      <c r="AQ211" s="110"/>
      <c r="AR211" s="109"/>
    </row>
    <row r="212" spans="1:44" s="107" customFormat="1" ht="20.25">
      <c r="A212" s="191">
        <v>206</v>
      </c>
      <c r="B212" s="125">
        <v>439740</v>
      </c>
      <c r="C212" s="126" t="s">
        <v>225</v>
      </c>
      <c r="D212" s="246">
        <v>8</v>
      </c>
      <c r="E212" s="246">
        <v>9</v>
      </c>
      <c r="F212" s="247">
        <v>8</v>
      </c>
      <c r="G212" s="196">
        <v>9</v>
      </c>
      <c r="H212" s="196">
        <v>7</v>
      </c>
      <c r="I212" s="196">
        <f t="shared" si="41"/>
        <v>41</v>
      </c>
      <c r="J212" s="196">
        <f t="shared" si="26"/>
        <v>6.15</v>
      </c>
      <c r="K212" s="197">
        <v>1</v>
      </c>
      <c r="L212" s="197">
        <v>2</v>
      </c>
      <c r="M212" s="197">
        <v>3</v>
      </c>
      <c r="N212" s="197">
        <v>2</v>
      </c>
      <c r="O212" s="197">
        <v>1</v>
      </c>
      <c r="P212" s="197">
        <f t="shared" si="27"/>
        <v>9</v>
      </c>
      <c r="Q212" s="197">
        <f t="shared" si="28"/>
        <v>0.45</v>
      </c>
      <c r="R212" s="104">
        <f t="shared" si="42"/>
        <v>1.25</v>
      </c>
      <c r="S212" s="104">
        <f t="shared" si="43"/>
        <v>1.45</v>
      </c>
      <c r="T212" s="104">
        <f t="shared" si="44"/>
        <v>1.35</v>
      </c>
      <c r="U212" s="104">
        <f t="shared" si="45"/>
        <v>1.45</v>
      </c>
      <c r="V212" s="104">
        <f t="shared" si="46"/>
        <v>1.1000000000000001</v>
      </c>
      <c r="W212" s="26">
        <f t="shared" si="39"/>
        <v>50</v>
      </c>
      <c r="X212" s="194">
        <f t="shared" si="40"/>
        <v>10</v>
      </c>
      <c r="Y212" s="114">
        <v>28</v>
      </c>
      <c r="Z212" s="108">
        <f t="shared" si="47"/>
        <v>22.40</v>
      </c>
      <c r="AA212" s="110"/>
      <c r="AB212" s="110"/>
      <c r="AC212" s="110"/>
      <c r="AD212" s="110"/>
      <c r="AE212" s="110"/>
      <c r="AF212" s="110"/>
      <c r="AG212" s="110"/>
      <c r="AH212" s="110"/>
      <c r="AI212" s="110"/>
      <c r="AJ212" s="110"/>
      <c r="AK212" s="110"/>
      <c r="AL212" s="110"/>
      <c r="AM212" s="110"/>
      <c r="AN212" s="110"/>
      <c r="AO212" s="110"/>
      <c r="AP212" s="110"/>
      <c r="AQ212" s="110"/>
      <c r="AR212" s="109"/>
    </row>
    <row r="213" spans="1:44" s="107" customFormat="1" ht="20.25">
      <c r="A213" s="191">
        <v>207</v>
      </c>
      <c r="B213" s="125">
        <v>439741</v>
      </c>
      <c r="C213" s="126" t="s">
        <v>226</v>
      </c>
      <c r="D213" s="246">
        <v>12</v>
      </c>
      <c r="E213" s="246">
        <v>10</v>
      </c>
      <c r="F213" s="247">
        <v>8</v>
      </c>
      <c r="G213" s="196">
        <v>9</v>
      </c>
      <c r="H213" s="196">
        <v>7</v>
      </c>
      <c r="I213" s="196">
        <f t="shared" si="41"/>
        <v>46</v>
      </c>
      <c r="J213" s="196">
        <f t="shared" si="26"/>
        <v>6.90</v>
      </c>
      <c r="K213" s="197">
        <v>3</v>
      </c>
      <c r="L213" s="197">
        <v>4</v>
      </c>
      <c r="M213" s="197">
        <v>2</v>
      </c>
      <c r="N213" s="197">
        <v>3</v>
      </c>
      <c r="O213" s="197">
        <v>4</v>
      </c>
      <c r="P213" s="197">
        <f t="shared" si="27"/>
        <v>16</v>
      </c>
      <c r="Q213" s="197">
        <f t="shared" si="28"/>
        <v>0.80</v>
      </c>
      <c r="R213" s="104">
        <f t="shared" si="42"/>
        <v>1.9499999999999997</v>
      </c>
      <c r="S213" s="104">
        <f t="shared" si="43"/>
        <v>1.70</v>
      </c>
      <c r="T213" s="104">
        <f t="shared" si="44"/>
        <v>1.30</v>
      </c>
      <c r="U213" s="104">
        <f t="shared" si="45"/>
        <v>1.50</v>
      </c>
      <c r="V213" s="104">
        <f t="shared" si="46"/>
        <v>1.25</v>
      </c>
      <c r="W213" s="26">
        <f t="shared" si="39"/>
        <v>62</v>
      </c>
      <c r="X213" s="194">
        <f t="shared" si="40"/>
        <v>12.40</v>
      </c>
      <c r="Y213" s="114">
        <v>39</v>
      </c>
      <c r="Z213" s="108">
        <f t="shared" si="47"/>
        <v>31.200000000000003</v>
      </c>
      <c r="AA213" s="110"/>
      <c r="AB213" s="110"/>
      <c r="AC213" s="110"/>
      <c r="AD213" s="110"/>
      <c r="AE213" s="110"/>
      <c r="AF213" s="110"/>
      <c r="AG213" s="110"/>
      <c r="AH213" s="110"/>
      <c r="AI213" s="110"/>
      <c r="AJ213" s="110"/>
      <c r="AK213" s="110"/>
      <c r="AL213" s="110"/>
      <c r="AM213" s="110"/>
      <c r="AN213" s="110"/>
      <c r="AO213" s="110"/>
      <c r="AP213" s="110"/>
      <c r="AQ213" s="110"/>
      <c r="AR213" s="109"/>
    </row>
    <row r="214" spans="1:44" s="107" customFormat="1" ht="20.25">
      <c r="A214" s="191">
        <v>208</v>
      </c>
      <c r="B214" s="125">
        <v>439742</v>
      </c>
      <c r="C214" s="126" t="s">
        <v>227</v>
      </c>
      <c r="D214" s="246">
        <v>12</v>
      </c>
      <c r="E214" s="246">
        <v>10</v>
      </c>
      <c r="F214" s="247">
        <v>8</v>
      </c>
      <c r="G214" s="196">
        <v>9</v>
      </c>
      <c r="H214" s="196">
        <v>8</v>
      </c>
      <c r="I214" s="196">
        <f t="shared" si="41"/>
        <v>47</v>
      </c>
      <c r="J214" s="196">
        <f t="shared" si="26"/>
        <v>7.05</v>
      </c>
      <c r="K214" s="197">
        <v>2</v>
      </c>
      <c r="L214" s="197">
        <v>3</v>
      </c>
      <c r="M214" s="197">
        <v>2</v>
      </c>
      <c r="N214" s="197">
        <v>1</v>
      </c>
      <c r="O214" s="197">
        <v>3</v>
      </c>
      <c r="P214" s="197">
        <f t="shared" si="27"/>
        <v>11</v>
      </c>
      <c r="Q214" s="197">
        <f t="shared" si="28"/>
        <v>0.55000000000000004</v>
      </c>
      <c r="R214" s="104">
        <f t="shared" si="42"/>
        <v>1.90</v>
      </c>
      <c r="S214" s="104">
        <f t="shared" si="43"/>
        <v>1.65</v>
      </c>
      <c r="T214" s="104">
        <f t="shared" si="44"/>
        <v>1.30</v>
      </c>
      <c r="U214" s="104">
        <f t="shared" si="45"/>
        <v>1.40</v>
      </c>
      <c r="V214" s="104">
        <f t="shared" si="46"/>
        <v>1.35</v>
      </c>
      <c r="W214" s="26">
        <f t="shared" si="39"/>
        <v>58</v>
      </c>
      <c r="X214" s="194">
        <f t="shared" si="40"/>
        <v>11.60</v>
      </c>
      <c r="Y214" s="114">
        <v>46</v>
      </c>
      <c r="Z214" s="108">
        <f t="shared" si="47"/>
        <v>36.800000000000004</v>
      </c>
      <c r="AA214" s="110"/>
      <c r="AB214" s="110"/>
      <c r="AC214" s="110"/>
      <c r="AD214" s="110"/>
      <c r="AE214" s="110"/>
      <c r="AF214" s="110"/>
      <c r="AG214" s="110"/>
      <c r="AH214" s="110"/>
      <c r="AI214" s="110"/>
      <c r="AJ214" s="110"/>
      <c r="AK214" s="110"/>
      <c r="AL214" s="110"/>
      <c r="AM214" s="110"/>
      <c r="AN214" s="110"/>
      <c r="AO214" s="110"/>
      <c r="AP214" s="110"/>
      <c r="AQ214" s="110"/>
      <c r="AR214" s="109"/>
    </row>
    <row r="215" spans="1:44" s="107" customFormat="1" ht="20.25">
      <c r="A215" s="191">
        <v>209</v>
      </c>
      <c r="B215" s="125">
        <v>439744</v>
      </c>
      <c r="C215" s="126" t="s">
        <v>412</v>
      </c>
      <c r="D215" s="246">
        <v>6</v>
      </c>
      <c r="E215" s="246">
        <v>8</v>
      </c>
      <c r="F215" s="247">
        <v>9</v>
      </c>
      <c r="G215" s="196">
        <v>8</v>
      </c>
      <c r="H215" s="196">
        <v>9</v>
      </c>
      <c r="I215" s="196">
        <f t="shared" si="41"/>
        <v>40</v>
      </c>
      <c r="J215" s="196">
        <f t="shared" si="26"/>
        <v>6</v>
      </c>
      <c r="K215" s="197">
        <v>2</v>
      </c>
      <c r="L215" s="197">
        <v>2.50</v>
      </c>
      <c r="M215" s="197">
        <v>3</v>
      </c>
      <c r="N215" s="197">
        <v>1</v>
      </c>
      <c r="O215" s="197">
        <v>2</v>
      </c>
      <c r="P215" s="197">
        <f t="shared" si="27"/>
        <v>10.50</v>
      </c>
      <c r="Q215" s="197">
        <f t="shared" si="28"/>
        <v>0.525</v>
      </c>
      <c r="R215" s="104">
        <f t="shared" si="42"/>
        <v>0.99999999999999989</v>
      </c>
      <c r="S215" s="104">
        <f t="shared" si="43"/>
        <v>1.325</v>
      </c>
      <c r="T215" s="104">
        <f t="shared" si="44"/>
        <v>1.50</v>
      </c>
      <c r="U215" s="104">
        <f t="shared" si="45"/>
        <v>1.25</v>
      </c>
      <c r="V215" s="104">
        <f t="shared" si="46"/>
        <v>1.45</v>
      </c>
      <c r="W215" s="26">
        <f t="shared" si="39"/>
        <v>50.50</v>
      </c>
      <c r="X215" s="194">
        <f t="shared" si="40"/>
        <v>10.100000000000001</v>
      </c>
      <c r="Y215" s="114">
        <v>37</v>
      </c>
      <c r="Z215" s="108">
        <f t="shared" si="47"/>
        <v>29.60</v>
      </c>
      <c r="AA215" s="110"/>
      <c r="AB215" s="110"/>
      <c r="AC215" s="110"/>
      <c r="AD215" s="110"/>
      <c r="AE215" s="110"/>
      <c r="AF215" s="110"/>
      <c r="AG215" s="110"/>
      <c r="AH215" s="110"/>
      <c r="AI215" s="110"/>
      <c r="AJ215" s="110"/>
      <c r="AK215" s="110"/>
      <c r="AL215" s="110"/>
      <c r="AM215" s="110"/>
      <c r="AN215" s="110"/>
      <c r="AO215" s="110"/>
      <c r="AP215" s="110"/>
      <c r="AQ215" s="110"/>
      <c r="AR215" s="109"/>
    </row>
    <row r="216" spans="1:44" s="107" customFormat="1" ht="20.25">
      <c r="A216" s="191">
        <v>210</v>
      </c>
      <c r="B216" s="125">
        <v>439745</v>
      </c>
      <c r="C216" s="126" t="s">
        <v>413</v>
      </c>
      <c r="D216" s="246">
        <v>10</v>
      </c>
      <c r="E216" s="246">
        <v>8</v>
      </c>
      <c r="F216" s="247">
        <v>9</v>
      </c>
      <c r="G216" s="196">
        <v>8</v>
      </c>
      <c r="H216" s="196">
        <v>7</v>
      </c>
      <c r="I216" s="196">
        <f t="shared" si="41"/>
        <v>42</v>
      </c>
      <c r="J216" s="196">
        <f t="shared" si="26"/>
        <v>6.30</v>
      </c>
      <c r="K216" s="197">
        <v>2</v>
      </c>
      <c r="L216" s="197">
        <v>2.50</v>
      </c>
      <c r="M216" s="197">
        <v>3</v>
      </c>
      <c r="N216" s="197">
        <v>2</v>
      </c>
      <c r="O216" s="197">
        <v>1</v>
      </c>
      <c r="P216" s="197">
        <f t="shared" si="27"/>
        <v>10.50</v>
      </c>
      <c r="Q216" s="197">
        <f t="shared" si="28"/>
        <v>0.525</v>
      </c>
      <c r="R216" s="104">
        <f t="shared" si="42"/>
        <v>1.60</v>
      </c>
      <c r="S216" s="104">
        <f t="shared" si="43"/>
        <v>1.325</v>
      </c>
      <c r="T216" s="104">
        <f t="shared" si="44"/>
        <v>1.50</v>
      </c>
      <c r="U216" s="104">
        <f t="shared" si="45"/>
        <v>1.30</v>
      </c>
      <c r="V216" s="104">
        <f t="shared" si="46"/>
        <v>1.1000000000000001</v>
      </c>
      <c r="W216" s="26">
        <f t="shared" si="39"/>
        <v>52.50</v>
      </c>
      <c r="X216" s="194">
        <f t="shared" si="40"/>
        <v>10.50</v>
      </c>
      <c r="Y216" s="114">
        <v>28</v>
      </c>
      <c r="Z216" s="108">
        <f t="shared" si="47"/>
        <v>22.40</v>
      </c>
      <c r="AA216" s="110"/>
      <c r="AB216" s="110"/>
      <c r="AC216" s="110"/>
      <c r="AD216" s="110"/>
      <c r="AE216" s="110"/>
      <c r="AF216" s="110"/>
      <c r="AG216" s="110"/>
      <c r="AH216" s="110"/>
      <c r="AI216" s="110"/>
      <c r="AJ216" s="110"/>
      <c r="AK216" s="110"/>
      <c r="AL216" s="110"/>
      <c r="AM216" s="110"/>
      <c r="AN216" s="110"/>
      <c r="AO216" s="110"/>
      <c r="AP216" s="110"/>
      <c r="AQ216" s="110"/>
      <c r="AR216" s="109"/>
    </row>
    <row r="217" spans="1:44" s="107" customFormat="1" ht="20.25">
      <c r="A217" s="191">
        <v>211</v>
      </c>
      <c r="B217" s="125">
        <v>439746</v>
      </c>
      <c r="C217" s="126" t="s">
        <v>414</v>
      </c>
      <c r="D217" s="246">
        <v>2</v>
      </c>
      <c r="E217" s="246">
        <v>3</v>
      </c>
      <c r="F217" s="247">
        <v>2</v>
      </c>
      <c r="G217" s="196">
        <v>4</v>
      </c>
      <c r="H217" s="196">
        <v>3</v>
      </c>
      <c r="I217" s="196">
        <f t="shared" si="48" ref="I217:I248">SUM(D217:H217)</f>
        <v>14</v>
      </c>
      <c r="J217" s="196">
        <f t="shared" si="26"/>
        <v>2.10</v>
      </c>
      <c r="K217" s="197">
        <v>2</v>
      </c>
      <c r="L217" s="197">
        <v>1</v>
      </c>
      <c r="M217" s="197">
        <v>1</v>
      </c>
      <c r="N217" s="197">
        <v>2</v>
      </c>
      <c r="O217" s="197">
        <v>2</v>
      </c>
      <c r="P217" s="197">
        <f t="shared" si="27"/>
        <v>8</v>
      </c>
      <c r="Q217" s="197">
        <f t="shared" si="28"/>
        <v>0.40</v>
      </c>
      <c r="R217" s="104">
        <f t="shared" si="42"/>
        <v>0.40</v>
      </c>
      <c r="S217" s="104">
        <f t="shared" si="43"/>
        <v>0.49999999999999994</v>
      </c>
      <c r="T217" s="104">
        <f t="shared" si="44"/>
        <v>0.35</v>
      </c>
      <c r="U217" s="104">
        <f t="shared" si="45"/>
        <v>0.70</v>
      </c>
      <c r="V217" s="104">
        <f t="shared" si="46"/>
        <v>0.54999999999999993</v>
      </c>
      <c r="W217" s="26">
        <f t="shared" si="39"/>
        <v>22</v>
      </c>
      <c r="X217" s="194">
        <f t="shared" si="40"/>
        <v>4.4000000000000004</v>
      </c>
      <c r="Y217" s="114">
        <v>6</v>
      </c>
      <c r="Z217" s="108">
        <f t="shared" si="47"/>
        <v>4.8000000000000007</v>
      </c>
      <c r="AA217" s="110"/>
      <c r="AB217" s="110"/>
      <c r="AC217" s="110"/>
      <c r="AD217" s="110"/>
      <c r="AE217" s="110"/>
      <c r="AF217" s="110"/>
      <c r="AG217" s="110"/>
      <c r="AH217" s="110"/>
      <c r="AI217" s="110"/>
      <c r="AJ217" s="110"/>
      <c r="AK217" s="110"/>
      <c r="AL217" s="110"/>
      <c r="AM217" s="110"/>
      <c r="AN217" s="110"/>
      <c r="AO217" s="110"/>
      <c r="AP217" s="110"/>
      <c r="AQ217" s="110"/>
      <c r="AR217" s="109"/>
    </row>
    <row r="218" spans="1:44" s="107" customFormat="1" ht="20.25">
      <c r="A218" s="191">
        <v>212</v>
      </c>
      <c r="B218" s="125">
        <v>439747</v>
      </c>
      <c r="C218" s="126" t="s">
        <v>229</v>
      </c>
      <c r="D218" s="246">
        <v>6</v>
      </c>
      <c r="E218" s="246">
        <v>8</v>
      </c>
      <c r="F218" s="247">
        <v>9</v>
      </c>
      <c r="G218" s="196">
        <v>8</v>
      </c>
      <c r="H218" s="196">
        <v>9</v>
      </c>
      <c r="I218" s="196">
        <f t="shared" si="48"/>
        <v>40</v>
      </c>
      <c r="J218" s="196">
        <f t="shared" si="26"/>
        <v>6</v>
      </c>
      <c r="K218" s="197">
        <v>2</v>
      </c>
      <c r="L218" s="197">
        <v>2</v>
      </c>
      <c r="M218" s="197">
        <v>2.50</v>
      </c>
      <c r="N218" s="197">
        <v>2</v>
      </c>
      <c r="O218" s="197">
        <v>3</v>
      </c>
      <c r="P218" s="197">
        <f t="shared" si="27"/>
        <v>11.50</v>
      </c>
      <c r="Q218" s="197">
        <f t="shared" si="28"/>
        <v>0.57500000000000007</v>
      </c>
      <c r="R218" s="104">
        <f t="shared" si="42"/>
        <v>0.99999999999999989</v>
      </c>
      <c r="S218" s="104">
        <f t="shared" si="43"/>
        <v>1.30</v>
      </c>
      <c r="T218" s="104">
        <f t="shared" si="44"/>
        <v>1.475</v>
      </c>
      <c r="U218" s="104">
        <f t="shared" si="45"/>
        <v>1.30</v>
      </c>
      <c r="V218" s="104">
        <f t="shared" si="46"/>
        <v>1.50</v>
      </c>
      <c r="W218" s="26">
        <f t="shared" si="39"/>
        <v>51.50</v>
      </c>
      <c r="X218" s="194">
        <f t="shared" si="40"/>
        <v>10.30</v>
      </c>
      <c r="Y218" s="114">
        <v>28</v>
      </c>
      <c r="Z218" s="108">
        <f t="shared" si="47"/>
        <v>22.40</v>
      </c>
      <c r="AA218" s="110"/>
      <c r="AB218" s="110"/>
      <c r="AC218" s="110"/>
      <c r="AD218" s="110"/>
      <c r="AE218" s="110"/>
      <c r="AF218" s="110"/>
      <c r="AG218" s="110"/>
      <c r="AH218" s="110"/>
      <c r="AI218" s="110"/>
      <c r="AJ218" s="110"/>
      <c r="AK218" s="110"/>
      <c r="AL218" s="110"/>
      <c r="AM218" s="110"/>
      <c r="AN218" s="110"/>
      <c r="AO218" s="110"/>
      <c r="AP218" s="110"/>
      <c r="AQ218" s="110"/>
      <c r="AR218" s="109"/>
    </row>
    <row r="219" spans="1:44" s="107" customFormat="1" ht="20.25">
      <c r="A219" s="191">
        <v>213</v>
      </c>
      <c r="B219" s="125">
        <v>439749</v>
      </c>
      <c r="C219" s="126" t="s">
        <v>231</v>
      </c>
      <c r="D219" s="246">
        <v>8</v>
      </c>
      <c r="E219" s="246">
        <v>9</v>
      </c>
      <c r="F219" s="247">
        <v>7</v>
      </c>
      <c r="G219" s="196">
        <v>9</v>
      </c>
      <c r="H219" s="196">
        <v>8</v>
      </c>
      <c r="I219" s="196">
        <f t="shared" si="48"/>
        <v>41</v>
      </c>
      <c r="J219" s="196">
        <f t="shared" si="26"/>
        <v>6.15</v>
      </c>
      <c r="K219" s="197">
        <v>1</v>
      </c>
      <c r="L219" s="197">
        <v>1.50</v>
      </c>
      <c r="M219" s="197">
        <v>3</v>
      </c>
      <c r="N219" s="197">
        <v>2</v>
      </c>
      <c r="O219" s="197">
        <v>4</v>
      </c>
      <c r="P219" s="197">
        <f t="shared" si="27"/>
        <v>11.50</v>
      </c>
      <c r="Q219" s="197">
        <f t="shared" si="28"/>
        <v>0.57500000000000007</v>
      </c>
      <c r="R219" s="104">
        <f t="shared" si="42"/>
        <v>1.25</v>
      </c>
      <c r="S219" s="104">
        <f t="shared" si="43"/>
        <v>1.4249999999999998</v>
      </c>
      <c r="T219" s="104">
        <f t="shared" si="44"/>
        <v>1.2000000000000002</v>
      </c>
      <c r="U219" s="104">
        <f t="shared" si="45"/>
        <v>1.45</v>
      </c>
      <c r="V219" s="104">
        <f t="shared" si="46"/>
        <v>1.40</v>
      </c>
      <c r="W219" s="26">
        <f t="shared" si="39"/>
        <v>52.50</v>
      </c>
      <c r="X219" s="194">
        <f t="shared" si="40"/>
        <v>10.50</v>
      </c>
      <c r="Y219" s="114">
        <v>28</v>
      </c>
      <c r="Z219" s="108">
        <f t="shared" si="47"/>
        <v>22.40</v>
      </c>
      <c r="AA219" s="110"/>
      <c r="AB219" s="110"/>
      <c r="AC219" s="110"/>
      <c r="AD219" s="110"/>
      <c r="AE219" s="110"/>
      <c r="AF219" s="110"/>
      <c r="AG219" s="110"/>
      <c r="AH219" s="110"/>
      <c r="AI219" s="110"/>
      <c r="AJ219" s="110"/>
      <c r="AK219" s="110"/>
      <c r="AL219" s="110"/>
      <c r="AM219" s="110"/>
      <c r="AN219" s="110"/>
      <c r="AO219" s="110"/>
      <c r="AP219" s="110"/>
      <c r="AQ219" s="110"/>
      <c r="AR219" s="109"/>
    </row>
    <row r="220" spans="1:44" s="107" customFormat="1" ht="20.25">
      <c r="A220" s="191">
        <v>214</v>
      </c>
      <c r="B220" s="125">
        <v>439750</v>
      </c>
      <c r="C220" s="126" t="s">
        <v>232</v>
      </c>
      <c r="D220" s="246">
        <v>13</v>
      </c>
      <c r="E220" s="246">
        <v>14</v>
      </c>
      <c r="F220" s="247">
        <v>12</v>
      </c>
      <c r="G220" s="196">
        <v>10</v>
      </c>
      <c r="H220" s="196">
        <v>8</v>
      </c>
      <c r="I220" s="196">
        <f t="shared" si="48"/>
        <v>57</v>
      </c>
      <c r="J220" s="196">
        <f t="shared" si="26"/>
        <v>8.5499999999999989</v>
      </c>
      <c r="K220" s="197">
        <v>3</v>
      </c>
      <c r="L220" s="197">
        <v>4</v>
      </c>
      <c r="M220" s="197">
        <v>3</v>
      </c>
      <c r="N220" s="197">
        <v>3.50</v>
      </c>
      <c r="O220" s="197">
        <v>2.50</v>
      </c>
      <c r="P220" s="197">
        <f t="shared" si="27"/>
        <v>16</v>
      </c>
      <c r="Q220" s="197">
        <f t="shared" si="28"/>
        <v>0.80</v>
      </c>
      <c r="R220" s="104">
        <f t="shared" si="42"/>
        <v>2.10</v>
      </c>
      <c r="S220" s="104">
        <f t="shared" si="43"/>
        <v>2.3000000000000003</v>
      </c>
      <c r="T220" s="104">
        <f t="shared" si="44"/>
        <v>1.9499999999999997</v>
      </c>
      <c r="U220" s="104">
        <f t="shared" si="45"/>
        <v>1.675</v>
      </c>
      <c r="V220" s="104">
        <f t="shared" si="46"/>
        <v>1.325</v>
      </c>
      <c r="W220" s="26">
        <f t="shared" si="39"/>
        <v>73</v>
      </c>
      <c r="X220" s="194">
        <f t="shared" si="40"/>
        <v>14.60</v>
      </c>
      <c r="Y220" s="114">
        <v>45</v>
      </c>
      <c r="Z220" s="108">
        <f t="shared" si="47"/>
        <v>36</v>
      </c>
      <c r="AA220" s="110"/>
      <c r="AB220" s="110"/>
      <c r="AC220" s="110"/>
      <c r="AD220" s="110"/>
      <c r="AE220" s="110"/>
      <c r="AF220" s="110"/>
      <c r="AG220" s="110"/>
      <c r="AH220" s="110"/>
      <c r="AI220" s="110"/>
      <c r="AJ220" s="110"/>
      <c r="AK220" s="110"/>
      <c r="AL220" s="110"/>
      <c r="AM220" s="110"/>
      <c r="AN220" s="110"/>
      <c r="AO220" s="110"/>
      <c r="AP220" s="110"/>
      <c r="AQ220" s="110"/>
      <c r="AR220" s="109"/>
    </row>
    <row r="221" spans="1:44" s="107" customFormat="1" ht="20.25">
      <c r="A221" s="191">
        <v>215</v>
      </c>
      <c r="B221" s="125">
        <v>439751</v>
      </c>
      <c r="C221" s="126" t="s">
        <v>233</v>
      </c>
      <c r="D221" s="246">
        <v>15</v>
      </c>
      <c r="E221" s="246">
        <v>14</v>
      </c>
      <c r="F221" s="247">
        <v>13</v>
      </c>
      <c r="G221" s="196">
        <v>12</v>
      </c>
      <c r="H221" s="196">
        <v>10</v>
      </c>
      <c r="I221" s="196">
        <f t="shared" si="48"/>
        <v>64</v>
      </c>
      <c r="J221" s="196">
        <f t="shared" si="26"/>
        <v>9.60</v>
      </c>
      <c r="K221" s="197">
        <v>4</v>
      </c>
      <c r="L221" s="197">
        <v>3</v>
      </c>
      <c r="M221" s="197">
        <v>4</v>
      </c>
      <c r="N221" s="197">
        <v>3</v>
      </c>
      <c r="O221" s="197">
        <v>4</v>
      </c>
      <c r="P221" s="197">
        <f t="shared" si="27"/>
        <v>18</v>
      </c>
      <c r="Q221" s="197">
        <f t="shared" si="28"/>
        <v>0.90</v>
      </c>
      <c r="R221" s="104">
        <f t="shared" si="42"/>
        <v>2.4500000000000002</v>
      </c>
      <c r="S221" s="104">
        <f t="shared" si="43"/>
        <v>2.25</v>
      </c>
      <c r="T221" s="104">
        <f t="shared" si="44"/>
        <v>2.15</v>
      </c>
      <c r="U221" s="104">
        <f t="shared" si="45"/>
        <v>1.9499999999999997</v>
      </c>
      <c r="V221" s="104">
        <f t="shared" si="46"/>
        <v>1.70</v>
      </c>
      <c r="W221" s="26">
        <f t="shared" si="39"/>
        <v>82</v>
      </c>
      <c r="X221" s="194">
        <f t="shared" si="40"/>
        <v>16.400000000000002</v>
      </c>
      <c r="Y221" s="114">
        <v>45</v>
      </c>
      <c r="Z221" s="108">
        <f t="shared" si="47"/>
        <v>36</v>
      </c>
      <c r="AA221" s="110"/>
      <c r="AB221" s="110"/>
      <c r="AC221" s="110"/>
      <c r="AD221" s="110"/>
      <c r="AE221" s="110"/>
      <c r="AF221" s="110"/>
      <c r="AG221" s="110"/>
      <c r="AH221" s="110"/>
      <c r="AI221" s="110"/>
      <c r="AJ221" s="110"/>
      <c r="AK221" s="110"/>
      <c r="AL221" s="110"/>
      <c r="AM221" s="110"/>
      <c r="AN221" s="110"/>
      <c r="AO221" s="110"/>
      <c r="AP221" s="110"/>
      <c r="AQ221" s="110"/>
      <c r="AR221" s="109"/>
    </row>
    <row r="222" spans="1:44" s="107" customFormat="1" ht="20.25">
      <c r="A222" s="191">
        <v>216</v>
      </c>
      <c r="B222" s="125">
        <v>439752</v>
      </c>
      <c r="C222" s="126" t="s">
        <v>234</v>
      </c>
      <c r="D222" s="246">
        <v>16</v>
      </c>
      <c r="E222" s="246">
        <v>15</v>
      </c>
      <c r="F222" s="247">
        <v>17</v>
      </c>
      <c r="G222" s="196">
        <v>13</v>
      </c>
      <c r="H222" s="196">
        <v>12</v>
      </c>
      <c r="I222" s="196">
        <f t="shared" si="48"/>
        <v>73</v>
      </c>
      <c r="J222" s="196">
        <f t="shared" si="26"/>
        <v>10.95</v>
      </c>
      <c r="K222" s="197">
        <v>5</v>
      </c>
      <c r="L222" s="197">
        <v>4</v>
      </c>
      <c r="M222" s="197">
        <v>5</v>
      </c>
      <c r="N222" s="197">
        <v>5</v>
      </c>
      <c r="O222" s="197">
        <v>3.50</v>
      </c>
      <c r="P222" s="197">
        <f t="shared" si="27"/>
        <v>22.50</v>
      </c>
      <c r="Q222" s="197">
        <f t="shared" si="28"/>
        <v>1.125</v>
      </c>
      <c r="R222" s="104">
        <f t="shared" si="42"/>
        <v>2.65</v>
      </c>
      <c r="S222" s="104">
        <f t="shared" si="43"/>
        <v>2.4500000000000002</v>
      </c>
      <c r="T222" s="104">
        <f t="shared" si="44"/>
        <v>2.80</v>
      </c>
      <c r="U222" s="104">
        <f t="shared" si="45"/>
        <v>2.2000000000000002</v>
      </c>
      <c r="V222" s="104">
        <f t="shared" si="46"/>
        <v>1.975</v>
      </c>
      <c r="W222" s="26">
        <f t="shared" si="39"/>
        <v>95.50</v>
      </c>
      <c r="X222" s="194">
        <f t="shared" si="40"/>
        <v>19.10</v>
      </c>
      <c r="Y222" s="114">
        <v>58</v>
      </c>
      <c r="Z222" s="108">
        <f t="shared" si="47"/>
        <v>46.400000000000006</v>
      </c>
      <c r="AA222" s="110"/>
      <c r="AB222" s="110"/>
      <c r="AC222" s="110"/>
      <c r="AD222" s="110"/>
      <c r="AE222" s="110"/>
      <c r="AF222" s="110"/>
      <c r="AG222" s="110"/>
      <c r="AH222" s="110"/>
      <c r="AI222" s="110"/>
      <c r="AJ222" s="110"/>
      <c r="AK222" s="110"/>
      <c r="AL222" s="110"/>
      <c r="AM222" s="110"/>
      <c r="AN222" s="110"/>
      <c r="AO222" s="110"/>
      <c r="AP222" s="110"/>
      <c r="AQ222" s="110"/>
      <c r="AR222" s="109"/>
    </row>
    <row r="223" spans="1:44" s="107" customFormat="1" ht="20.25">
      <c r="A223" s="191">
        <v>217</v>
      </c>
      <c r="B223" s="125">
        <v>439753</v>
      </c>
      <c r="C223" s="126" t="s">
        <v>415</v>
      </c>
      <c r="D223" s="246">
        <v>10</v>
      </c>
      <c r="E223" s="246">
        <v>10</v>
      </c>
      <c r="F223" s="247">
        <v>10</v>
      </c>
      <c r="G223" s="196">
        <v>10</v>
      </c>
      <c r="H223" s="196">
        <v>10</v>
      </c>
      <c r="I223" s="196">
        <f t="shared" si="48"/>
        <v>50</v>
      </c>
      <c r="J223" s="196">
        <f t="shared" si="26"/>
        <v>7.50</v>
      </c>
      <c r="K223" s="197">
        <v>2.50</v>
      </c>
      <c r="L223" s="197">
        <v>3</v>
      </c>
      <c r="M223" s="197">
        <v>2</v>
      </c>
      <c r="N223" s="197">
        <v>2.50</v>
      </c>
      <c r="O223" s="197">
        <v>3</v>
      </c>
      <c r="P223" s="197">
        <f t="shared" si="27"/>
        <v>13</v>
      </c>
      <c r="Q223" s="197">
        <f t="shared" si="28"/>
        <v>0.65</v>
      </c>
      <c r="R223" s="104">
        <f t="shared" si="42"/>
        <v>1.625</v>
      </c>
      <c r="S223" s="104">
        <f t="shared" si="43"/>
        <v>1.65</v>
      </c>
      <c r="T223" s="104">
        <f t="shared" si="44"/>
        <v>1.60</v>
      </c>
      <c r="U223" s="104">
        <f t="shared" si="45"/>
        <v>1.625</v>
      </c>
      <c r="V223" s="104">
        <f t="shared" si="46"/>
        <v>1.65</v>
      </c>
      <c r="W223" s="26">
        <f t="shared" si="39"/>
        <v>63</v>
      </c>
      <c r="X223" s="194">
        <f t="shared" si="40"/>
        <v>12.60</v>
      </c>
      <c r="Y223" s="114">
        <v>38</v>
      </c>
      <c r="Z223" s="108">
        <f t="shared" si="47"/>
        <v>30.40</v>
      </c>
      <c r="AA223" s="110"/>
      <c r="AB223" s="110"/>
      <c r="AC223" s="110"/>
      <c r="AD223" s="110"/>
      <c r="AE223" s="110"/>
      <c r="AF223" s="110"/>
      <c r="AG223" s="110"/>
      <c r="AH223" s="110"/>
      <c r="AI223" s="110"/>
      <c r="AJ223" s="110"/>
      <c r="AK223" s="110"/>
      <c r="AL223" s="110"/>
      <c r="AM223" s="110"/>
      <c r="AN223" s="110"/>
      <c r="AO223" s="110"/>
      <c r="AP223" s="110"/>
      <c r="AQ223" s="110"/>
      <c r="AR223" s="109"/>
    </row>
    <row r="224" spans="1:44" s="107" customFormat="1" ht="20.25">
      <c r="A224" s="191">
        <v>218</v>
      </c>
      <c r="B224" s="125">
        <v>439754</v>
      </c>
      <c r="C224" s="126" t="s">
        <v>416</v>
      </c>
      <c r="D224" s="246">
        <v>6</v>
      </c>
      <c r="E224" s="246">
        <v>8</v>
      </c>
      <c r="F224" s="247">
        <v>9</v>
      </c>
      <c r="G224" s="196">
        <v>8</v>
      </c>
      <c r="H224" s="196">
        <v>8</v>
      </c>
      <c r="I224" s="196">
        <f t="shared" si="48"/>
        <v>39</v>
      </c>
      <c r="J224" s="196">
        <f t="shared" si="26"/>
        <v>5.85</v>
      </c>
      <c r="K224" s="197">
        <v>1</v>
      </c>
      <c r="L224" s="197">
        <v>1.50</v>
      </c>
      <c r="M224" s="197">
        <v>2</v>
      </c>
      <c r="N224" s="197">
        <v>3</v>
      </c>
      <c r="O224" s="197">
        <v>2</v>
      </c>
      <c r="P224" s="197">
        <f t="shared" si="27"/>
        <v>9.50</v>
      </c>
      <c r="Q224" s="197">
        <f t="shared" si="28"/>
        <v>0.475</v>
      </c>
      <c r="R224" s="104">
        <f t="shared" si="42"/>
        <v>0.95</v>
      </c>
      <c r="S224" s="104">
        <f t="shared" si="43"/>
        <v>1.2749999999999999</v>
      </c>
      <c r="T224" s="104">
        <f t="shared" si="44"/>
        <v>1.45</v>
      </c>
      <c r="U224" s="104">
        <f t="shared" si="45"/>
        <v>1.35</v>
      </c>
      <c r="V224" s="104">
        <f t="shared" si="46"/>
        <v>1.30</v>
      </c>
      <c r="W224" s="26">
        <f t="shared" si="39"/>
        <v>48.50</v>
      </c>
      <c r="X224" s="194">
        <f t="shared" si="40"/>
        <v>9.7000000000000011</v>
      </c>
      <c r="Y224" s="114">
        <v>27</v>
      </c>
      <c r="Z224" s="108">
        <f t="shared" si="47"/>
        <v>21.60</v>
      </c>
      <c r="AA224" s="110"/>
      <c r="AB224" s="110"/>
      <c r="AC224" s="110"/>
      <c r="AD224" s="110"/>
      <c r="AE224" s="110"/>
      <c r="AF224" s="110"/>
      <c r="AG224" s="110"/>
      <c r="AH224" s="110"/>
      <c r="AI224" s="110"/>
      <c r="AJ224" s="110"/>
      <c r="AK224" s="110"/>
      <c r="AL224" s="110"/>
      <c r="AM224" s="110"/>
      <c r="AN224" s="110"/>
      <c r="AO224" s="110"/>
      <c r="AP224" s="110"/>
      <c r="AQ224" s="110"/>
      <c r="AR224" s="109"/>
    </row>
    <row r="225" spans="1:44" s="107" customFormat="1" ht="20.25">
      <c r="A225" s="191">
        <v>219</v>
      </c>
      <c r="B225" s="125">
        <v>439755</v>
      </c>
      <c r="C225" s="126" t="s">
        <v>417</v>
      </c>
      <c r="D225" s="246">
        <v>12</v>
      </c>
      <c r="E225" s="246">
        <v>10</v>
      </c>
      <c r="F225" s="247">
        <v>8</v>
      </c>
      <c r="G225" s="196">
        <v>9</v>
      </c>
      <c r="H225" s="196">
        <v>7</v>
      </c>
      <c r="I225" s="196">
        <f t="shared" si="48"/>
        <v>46</v>
      </c>
      <c r="J225" s="196">
        <f t="shared" si="26"/>
        <v>6.90</v>
      </c>
      <c r="K225" s="197">
        <v>2</v>
      </c>
      <c r="L225" s="197">
        <v>2.50</v>
      </c>
      <c r="M225" s="197">
        <v>3</v>
      </c>
      <c r="N225" s="197">
        <v>3.50</v>
      </c>
      <c r="O225" s="197">
        <v>2</v>
      </c>
      <c r="P225" s="197">
        <f t="shared" si="27"/>
        <v>13</v>
      </c>
      <c r="Q225" s="197">
        <f t="shared" si="28"/>
        <v>0.65</v>
      </c>
      <c r="R225" s="104">
        <f t="shared" si="42"/>
        <v>1.90</v>
      </c>
      <c r="S225" s="104">
        <f t="shared" si="43"/>
        <v>1.625</v>
      </c>
      <c r="T225" s="104">
        <f t="shared" si="44"/>
        <v>1.35</v>
      </c>
      <c r="U225" s="104">
        <f t="shared" si="45"/>
        <v>1.525</v>
      </c>
      <c r="V225" s="104">
        <f t="shared" si="46"/>
        <v>1.1500000000000001</v>
      </c>
      <c r="W225" s="26">
        <f t="shared" si="39"/>
        <v>59</v>
      </c>
      <c r="X225" s="194">
        <f t="shared" si="40"/>
        <v>11.80</v>
      </c>
      <c r="Y225" s="114">
        <v>37</v>
      </c>
      <c r="Z225" s="108">
        <f t="shared" si="47"/>
        <v>29.60</v>
      </c>
      <c r="AA225" s="110"/>
      <c r="AB225" s="110"/>
      <c r="AC225" s="110"/>
      <c r="AD225" s="110"/>
      <c r="AE225" s="110"/>
      <c r="AF225" s="110"/>
      <c r="AG225" s="110"/>
      <c r="AH225" s="110"/>
      <c r="AI225" s="110"/>
      <c r="AJ225" s="110"/>
      <c r="AK225" s="110"/>
      <c r="AL225" s="110"/>
      <c r="AM225" s="110"/>
      <c r="AN225" s="110"/>
      <c r="AO225" s="110"/>
      <c r="AP225" s="110"/>
      <c r="AQ225" s="110"/>
      <c r="AR225" s="109"/>
    </row>
    <row r="226" spans="1:44" s="107" customFormat="1" ht="20.25">
      <c r="A226" s="191">
        <v>220</v>
      </c>
      <c r="B226" s="125">
        <v>439757</v>
      </c>
      <c r="C226" s="126" t="s">
        <v>418</v>
      </c>
      <c r="D226" s="246">
        <v>6</v>
      </c>
      <c r="E226" s="246">
        <v>8</v>
      </c>
      <c r="F226" s="247">
        <v>9</v>
      </c>
      <c r="G226" s="196">
        <v>8</v>
      </c>
      <c r="H226" s="196">
        <v>9</v>
      </c>
      <c r="I226" s="196">
        <f t="shared" si="48"/>
        <v>40</v>
      </c>
      <c r="J226" s="196">
        <f t="shared" si="26"/>
        <v>6</v>
      </c>
      <c r="K226" s="197">
        <v>1</v>
      </c>
      <c r="L226" s="197">
        <v>2</v>
      </c>
      <c r="M226" s="197">
        <v>3</v>
      </c>
      <c r="N226" s="197">
        <v>2</v>
      </c>
      <c r="O226" s="197">
        <v>2.50</v>
      </c>
      <c r="P226" s="197">
        <f t="shared" si="27"/>
        <v>10.50</v>
      </c>
      <c r="Q226" s="197">
        <f t="shared" si="28"/>
        <v>0.525</v>
      </c>
      <c r="R226" s="104">
        <f t="shared" si="42"/>
        <v>0.95</v>
      </c>
      <c r="S226" s="104">
        <f t="shared" si="43"/>
        <v>1.30</v>
      </c>
      <c r="T226" s="104">
        <f t="shared" si="44"/>
        <v>1.50</v>
      </c>
      <c r="U226" s="104">
        <f t="shared" si="45"/>
        <v>1.30</v>
      </c>
      <c r="V226" s="104">
        <f t="shared" si="46"/>
        <v>1.475</v>
      </c>
      <c r="W226" s="26">
        <f t="shared" si="39"/>
        <v>50.50</v>
      </c>
      <c r="X226" s="194">
        <f t="shared" si="40"/>
        <v>10.100000000000001</v>
      </c>
      <c r="Y226" s="114">
        <v>27</v>
      </c>
      <c r="Z226" s="108">
        <f t="shared" si="47"/>
        <v>21.60</v>
      </c>
      <c r="AA226" s="110"/>
      <c r="AB226" s="110"/>
      <c r="AC226" s="110"/>
      <c r="AD226" s="110"/>
      <c r="AE226" s="110"/>
      <c r="AF226" s="110"/>
      <c r="AG226" s="110"/>
      <c r="AH226" s="110"/>
      <c r="AI226" s="110"/>
      <c r="AJ226" s="110"/>
      <c r="AK226" s="110"/>
      <c r="AL226" s="110"/>
      <c r="AM226" s="110"/>
      <c r="AN226" s="110"/>
      <c r="AO226" s="110"/>
      <c r="AP226" s="110"/>
      <c r="AQ226" s="110"/>
      <c r="AR226" s="109"/>
    </row>
    <row r="227" spans="1:44" s="107" customFormat="1" ht="20.25">
      <c r="A227" s="191">
        <v>221</v>
      </c>
      <c r="B227" s="125">
        <v>439759</v>
      </c>
      <c r="C227" s="126" t="s">
        <v>419</v>
      </c>
      <c r="D227" s="246">
        <v>12</v>
      </c>
      <c r="E227" s="246">
        <v>10</v>
      </c>
      <c r="F227" s="247">
        <v>8</v>
      </c>
      <c r="G227" s="196">
        <v>9</v>
      </c>
      <c r="H227" s="196">
        <v>8</v>
      </c>
      <c r="I227" s="196">
        <f t="shared" si="48"/>
        <v>47</v>
      </c>
      <c r="J227" s="196">
        <f t="shared" si="26"/>
        <v>7.05</v>
      </c>
      <c r="K227" s="197">
        <v>2</v>
      </c>
      <c r="L227" s="197">
        <v>2.50</v>
      </c>
      <c r="M227" s="197">
        <v>3</v>
      </c>
      <c r="N227" s="197">
        <v>2</v>
      </c>
      <c r="O227" s="197">
        <v>1</v>
      </c>
      <c r="P227" s="197">
        <f t="shared" si="27"/>
        <v>10.50</v>
      </c>
      <c r="Q227" s="197">
        <f t="shared" si="28"/>
        <v>0.525</v>
      </c>
      <c r="R227" s="104">
        <f t="shared" si="42"/>
        <v>1.90</v>
      </c>
      <c r="S227" s="104">
        <f t="shared" si="43"/>
        <v>1.625</v>
      </c>
      <c r="T227" s="104">
        <f t="shared" si="44"/>
        <v>1.35</v>
      </c>
      <c r="U227" s="104">
        <f t="shared" si="45"/>
        <v>1.45</v>
      </c>
      <c r="V227" s="104">
        <f t="shared" si="46"/>
        <v>1.25</v>
      </c>
      <c r="W227" s="26">
        <f t="shared" si="39"/>
        <v>57.50</v>
      </c>
      <c r="X227" s="194">
        <f t="shared" si="40"/>
        <v>11.50</v>
      </c>
      <c r="Y227" s="114">
        <v>45</v>
      </c>
      <c r="Z227" s="108">
        <f t="shared" si="47"/>
        <v>36</v>
      </c>
      <c r="AA227" s="110"/>
      <c r="AB227" s="110"/>
      <c r="AC227" s="110"/>
      <c r="AD227" s="110"/>
      <c r="AE227" s="110"/>
      <c r="AF227" s="110"/>
      <c r="AG227" s="110"/>
      <c r="AH227" s="110"/>
      <c r="AI227" s="110"/>
      <c r="AJ227" s="110"/>
      <c r="AK227" s="110"/>
      <c r="AL227" s="110"/>
      <c r="AM227" s="110"/>
      <c r="AN227" s="110"/>
      <c r="AO227" s="110"/>
      <c r="AP227" s="110"/>
      <c r="AQ227" s="110"/>
      <c r="AR227" s="109"/>
    </row>
    <row r="228" spans="1:44" s="107" customFormat="1" ht="20.25">
      <c r="A228" s="191">
        <v>222</v>
      </c>
      <c r="B228" s="125">
        <v>439760</v>
      </c>
      <c r="C228" s="126" t="s">
        <v>420</v>
      </c>
      <c r="D228" s="246">
        <v>13</v>
      </c>
      <c r="E228" s="246">
        <v>15</v>
      </c>
      <c r="F228" s="247">
        <v>14</v>
      </c>
      <c r="G228" s="196">
        <v>16</v>
      </c>
      <c r="H228" s="196">
        <v>10</v>
      </c>
      <c r="I228" s="196">
        <f t="shared" si="48"/>
        <v>68</v>
      </c>
      <c r="J228" s="196">
        <f t="shared" si="26"/>
        <v>10.199999999999999</v>
      </c>
      <c r="K228" s="197">
        <v>5</v>
      </c>
      <c r="L228" s="197">
        <v>3</v>
      </c>
      <c r="M228" s="197">
        <v>4</v>
      </c>
      <c r="N228" s="197">
        <v>4</v>
      </c>
      <c r="O228" s="197">
        <v>3</v>
      </c>
      <c r="P228" s="197">
        <f t="shared" si="27"/>
        <v>19</v>
      </c>
      <c r="Q228" s="197">
        <f t="shared" si="28"/>
        <v>0.95</v>
      </c>
      <c r="R228" s="104">
        <f t="shared" si="42"/>
        <v>2.2000000000000002</v>
      </c>
      <c r="S228" s="104">
        <f t="shared" si="43"/>
        <v>2.40</v>
      </c>
      <c r="T228" s="104">
        <f t="shared" si="44"/>
        <v>2.3000000000000003</v>
      </c>
      <c r="U228" s="104">
        <f t="shared" si="45"/>
        <v>2.60</v>
      </c>
      <c r="V228" s="104">
        <f t="shared" si="46"/>
        <v>1.65</v>
      </c>
      <c r="W228" s="26">
        <f t="shared" si="39"/>
        <v>87</v>
      </c>
      <c r="X228" s="194">
        <f t="shared" si="40"/>
        <v>17.400000000000002</v>
      </c>
      <c r="Y228" s="114">
        <v>57</v>
      </c>
      <c r="Z228" s="108">
        <f t="shared" si="47"/>
        <v>45.60</v>
      </c>
      <c r="AA228" s="110"/>
      <c r="AB228" s="110"/>
      <c r="AC228" s="110"/>
      <c r="AD228" s="110"/>
      <c r="AE228" s="110"/>
      <c r="AF228" s="110"/>
      <c r="AG228" s="110"/>
      <c r="AH228" s="110"/>
      <c r="AI228" s="110"/>
      <c r="AJ228" s="110"/>
      <c r="AK228" s="110"/>
      <c r="AL228" s="110"/>
      <c r="AM228" s="110"/>
      <c r="AN228" s="110"/>
      <c r="AO228" s="110"/>
      <c r="AP228" s="110"/>
      <c r="AQ228" s="110"/>
      <c r="AR228" s="109"/>
    </row>
    <row r="229" spans="1:44" s="107" customFormat="1" ht="20.25">
      <c r="A229" s="191">
        <v>223</v>
      </c>
      <c r="B229" s="125">
        <v>439762</v>
      </c>
      <c r="C229" s="126" t="s">
        <v>421</v>
      </c>
      <c r="D229" s="246">
        <v>2</v>
      </c>
      <c r="E229" s="246">
        <v>3</v>
      </c>
      <c r="F229" s="247">
        <v>4</v>
      </c>
      <c r="G229" s="196">
        <v>5</v>
      </c>
      <c r="H229" s="196">
        <v>4</v>
      </c>
      <c r="I229" s="196">
        <f t="shared" si="48"/>
        <v>18</v>
      </c>
      <c r="J229" s="196">
        <f t="shared" si="26"/>
        <v>2.6999999999999997</v>
      </c>
      <c r="K229" s="197">
        <v>2</v>
      </c>
      <c r="L229" s="197">
        <v>2.50</v>
      </c>
      <c r="M229" s="197">
        <v>3</v>
      </c>
      <c r="N229" s="197">
        <v>3</v>
      </c>
      <c r="O229" s="197">
        <v>2</v>
      </c>
      <c r="P229" s="197">
        <f t="shared" si="27"/>
        <v>12.50</v>
      </c>
      <c r="Q229" s="197">
        <f t="shared" si="28"/>
        <v>0.625</v>
      </c>
      <c r="R229" s="104">
        <f t="shared" si="42"/>
        <v>0.40</v>
      </c>
      <c r="S229" s="104">
        <f t="shared" si="43"/>
        <v>0.57499999999999996</v>
      </c>
      <c r="T229" s="104">
        <f t="shared" si="44"/>
        <v>0.75</v>
      </c>
      <c r="U229" s="104">
        <f t="shared" si="45"/>
        <v>0.90</v>
      </c>
      <c r="V229" s="104">
        <f t="shared" si="46"/>
        <v>0.70</v>
      </c>
      <c r="W229" s="26">
        <f t="shared" si="39"/>
        <v>30.50</v>
      </c>
      <c r="X229" s="194">
        <f t="shared" si="40"/>
        <v>6.10</v>
      </c>
      <c r="Y229" s="114">
        <v>11</v>
      </c>
      <c r="Z229" s="108">
        <f t="shared" si="47"/>
        <v>8.8000000000000007</v>
      </c>
      <c r="AA229" s="110"/>
      <c r="AB229" s="110"/>
      <c r="AC229" s="110"/>
      <c r="AD229" s="110"/>
      <c r="AE229" s="110"/>
      <c r="AF229" s="110"/>
      <c r="AG229" s="110"/>
      <c r="AH229" s="110"/>
      <c r="AI229" s="110"/>
      <c r="AJ229" s="110"/>
      <c r="AK229" s="110"/>
      <c r="AL229" s="110"/>
      <c r="AM229" s="110"/>
      <c r="AN229" s="110"/>
      <c r="AO229" s="110"/>
      <c r="AP229" s="110"/>
      <c r="AQ229" s="110"/>
      <c r="AR229" s="109"/>
    </row>
    <row r="230" spans="1:44" s="107" customFormat="1" ht="20.25">
      <c r="A230" s="191">
        <v>224</v>
      </c>
      <c r="B230" s="125">
        <v>439763</v>
      </c>
      <c r="C230" s="126" t="s">
        <v>235</v>
      </c>
      <c r="D230" s="246">
        <v>5</v>
      </c>
      <c r="E230" s="246">
        <v>6</v>
      </c>
      <c r="F230" s="247">
        <v>8</v>
      </c>
      <c r="G230" s="196">
        <v>9</v>
      </c>
      <c r="H230" s="196">
        <v>8</v>
      </c>
      <c r="I230" s="196">
        <f t="shared" si="48"/>
        <v>36</v>
      </c>
      <c r="J230" s="196">
        <f t="shared" si="26"/>
        <v>5.40</v>
      </c>
      <c r="K230" s="197">
        <v>2</v>
      </c>
      <c r="L230" s="197">
        <v>2.50</v>
      </c>
      <c r="M230" s="197">
        <v>3</v>
      </c>
      <c r="N230" s="197">
        <v>2</v>
      </c>
      <c r="O230" s="197">
        <v>1</v>
      </c>
      <c r="P230" s="197">
        <f t="shared" si="27"/>
        <v>10.50</v>
      </c>
      <c r="Q230" s="197">
        <f t="shared" si="28"/>
        <v>0.525</v>
      </c>
      <c r="R230" s="104">
        <f t="shared" si="42"/>
        <v>0.85</v>
      </c>
      <c r="S230" s="104">
        <f t="shared" si="43"/>
        <v>1.0249999999999999</v>
      </c>
      <c r="T230" s="104">
        <f t="shared" si="44"/>
        <v>1.35</v>
      </c>
      <c r="U230" s="104">
        <f t="shared" si="45"/>
        <v>1.45</v>
      </c>
      <c r="V230" s="104">
        <f t="shared" si="46"/>
        <v>1.25</v>
      </c>
      <c r="W230" s="26">
        <f t="shared" si="39"/>
        <v>46.50</v>
      </c>
      <c r="X230" s="194">
        <f t="shared" si="40"/>
        <v>9.3000000000000007</v>
      </c>
      <c r="Y230" s="114">
        <v>21</v>
      </c>
      <c r="Z230" s="108">
        <f t="shared" si="47"/>
        <v>16.80</v>
      </c>
      <c r="AA230" s="110"/>
      <c r="AB230" s="110"/>
      <c r="AC230" s="110"/>
      <c r="AD230" s="110"/>
      <c r="AE230" s="110"/>
      <c r="AF230" s="110"/>
      <c r="AG230" s="110"/>
      <c r="AH230" s="110"/>
      <c r="AI230" s="110"/>
      <c r="AJ230" s="110"/>
      <c r="AK230" s="110"/>
      <c r="AL230" s="110"/>
      <c r="AM230" s="110"/>
      <c r="AN230" s="110"/>
      <c r="AO230" s="110"/>
      <c r="AP230" s="110"/>
      <c r="AQ230" s="110"/>
      <c r="AR230" s="109"/>
    </row>
    <row r="231" spans="1:44" s="107" customFormat="1" ht="20.25">
      <c r="A231" s="191">
        <v>225</v>
      </c>
      <c r="B231" s="125">
        <v>439764</v>
      </c>
      <c r="C231" s="126" t="s">
        <v>422</v>
      </c>
      <c r="D231" s="246">
        <v>6</v>
      </c>
      <c r="E231" s="246">
        <v>8</v>
      </c>
      <c r="F231" s="247">
        <v>9</v>
      </c>
      <c r="G231" s="196">
        <v>8</v>
      </c>
      <c r="H231" s="196">
        <v>7</v>
      </c>
      <c r="I231" s="196">
        <f t="shared" si="48"/>
        <v>38</v>
      </c>
      <c r="J231" s="196">
        <f t="shared" si="26"/>
        <v>5.70</v>
      </c>
      <c r="K231" s="197">
        <v>2</v>
      </c>
      <c r="L231" s="197">
        <v>2.50</v>
      </c>
      <c r="M231" s="197">
        <v>1</v>
      </c>
      <c r="N231" s="197">
        <v>2</v>
      </c>
      <c r="O231" s="197">
        <v>2</v>
      </c>
      <c r="P231" s="197">
        <f t="shared" si="27"/>
        <v>9.50</v>
      </c>
      <c r="Q231" s="197">
        <f t="shared" si="28"/>
        <v>0.475</v>
      </c>
      <c r="R231" s="104">
        <f t="shared" si="42"/>
        <v>0.99999999999999989</v>
      </c>
      <c r="S231" s="104">
        <f t="shared" si="43"/>
        <v>1.325</v>
      </c>
      <c r="T231" s="104">
        <f t="shared" si="44"/>
        <v>1.40</v>
      </c>
      <c r="U231" s="104">
        <f t="shared" si="45"/>
        <v>1.30</v>
      </c>
      <c r="V231" s="104">
        <f t="shared" si="46"/>
        <v>1.1500000000000001</v>
      </c>
      <c r="W231" s="26">
        <f t="shared" si="39"/>
        <v>47.50</v>
      </c>
      <c r="X231" s="194">
        <f t="shared" si="40"/>
        <v>9.50</v>
      </c>
      <c r="Y231" s="114">
        <v>18</v>
      </c>
      <c r="Z231" s="108">
        <f t="shared" si="47"/>
        <v>14.40</v>
      </c>
      <c r="AA231" s="110"/>
      <c r="AB231" s="110"/>
      <c r="AC231" s="110"/>
      <c r="AD231" s="110"/>
      <c r="AE231" s="110"/>
      <c r="AF231" s="110"/>
      <c r="AG231" s="110"/>
      <c r="AH231" s="110"/>
      <c r="AI231" s="110"/>
      <c r="AJ231" s="110"/>
      <c r="AK231" s="110"/>
      <c r="AL231" s="110"/>
      <c r="AM231" s="110"/>
      <c r="AN231" s="110"/>
      <c r="AO231" s="110"/>
      <c r="AP231" s="110"/>
      <c r="AQ231" s="110"/>
      <c r="AR231" s="109"/>
    </row>
    <row r="232" spans="1:44" s="107" customFormat="1" ht="20.25">
      <c r="A232" s="191">
        <v>226</v>
      </c>
      <c r="B232" s="125">
        <v>439767</v>
      </c>
      <c r="C232" s="126" t="s">
        <v>236</v>
      </c>
      <c r="D232" s="246">
        <v>4</v>
      </c>
      <c r="E232" s="246">
        <v>5</v>
      </c>
      <c r="F232" s="247">
        <v>4</v>
      </c>
      <c r="G232" s="196">
        <v>5</v>
      </c>
      <c r="H232" s="196">
        <v>5</v>
      </c>
      <c r="I232" s="196">
        <f t="shared" si="48"/>
        <v>23</v>
      </c>
      <c r="J232" s="196">
        <f t="shared" si="26"/>
        <v>3.4499999999999997</v>
      </c>
      <c r="K232" s="197">
        <v>1</v>
      </c>
      <c r="L232" s="197">
        <v>1.50</v>
      </c>
      <c r="M232" s="197">
        <v>2</v>
      </c>
      <c r="N232" s="197">
        <v>3</v>
      </c>
      <c r="O232" s="197">
        <v>2</v>
      </c>
      <c r="P232" s="197">
        <f t="shared" si="27"/>
        <v>9.50</v>
      </c>
      <c r="Q232" s="197">
        <f t="shared" si="28"/>
        <v>0.475</v>
      </c>
      <c r="R232" s="104">
        <f t="shared" si="42"/>
        <v>0.65</v>
      </c>
      <c r="S232" s="104">
        <f t="shared" si="43"/>
        <v>0.825</v>
      </c>
      <c r="T232" s="104">
        <f t="shared" si="44"/>
        <v>0.70</v>
      </c>
      <c r="U232" s="104">
        <f t="shared" si="45"/>
        <v>0.90</v>
      </c>
      <c r="V232" s="104">
        <f t="shared" si="46"/>
        <v>0.85</v>
      </c>
      <c r="W232" s="26">
        <f t="shared" si="39"/>
        <v>32.50</v>
      </c>
      <c r="X232" s="194">
        <f t="shared" si="40"/>
        <v>6.50</v>
      </c>
      <c r="Y232" s="114">
        <v>12</v>
      </c>
      <c r="Z232" s="108">
        <f t="shared" si="47"/>
        <v>9.6000000000000014</v>
      </c>
      <c r="AA232" s="110"/>
      <c r="AB232" s="110"/>
      <c r="AC232" s="110"/>
      <c r="AD232" s="110"/>
      <c r="AE232" s="110"/>
      <c r="AF232" s="110"/>
      <c r="AG232" s="110"/>
      <c r="AH232" s="110"/>
      <c r="AI232" s="110"/>
      <c r="AJ232" s="110"/>
      <c r="AK232" s="110"/>
      <c r="AL232" s="110"/>
      <c r="AM232" s="110"/>
      <c r="AN232" s="110"/>
      <c r="AO232" s="110"/>
      <c r="AP232" s="110"/>
      <c r="AQ232" s="110"/>
      <c r="AR232" s="109"/>
    </row>
    <row r="233" spans="1:44" s="107" customFormat="1" ht="20.25">
      <c r="A233" s="191">
        <v>227</v>
      </c>
      <c r="B233" s="125">
        <v>439768</v>
      </c>
      <c r="C233" s="126" t="s">
        <v>236</v>
      </c>
      <c r="D233" s="246">
        <v>6</v>
      </c>
      <c r="E233" s="246">
        <v>5</v>
      </c>
      <c r="F233" s="247">
        <v>6</v>
      </c>
      <c r="G233" s="196">
        <v>8</v>
      </c>
      <c r="H233" s="196">
        <v>9</v>
      </c>
      <c r="I233" s="196">
        <f t="shared" si="48"/>
        <v>34</v>
      </c>
      <c r="J233" s="196">
        <f t="shared" si="26"/>
        <v>5.0999999999999996</v>
      </c>
      <c r="K233" s="197">
        <v>2</v>
      </c>
      <c r="L233" s="197">
        <v>3</v>
      </c>
      <c r="M233" s="197">
        <v>2</v>
      </c>
      <c r="N233" s="197">
        <v>1</v>
      </c>
      <c r="O233" s="197">
        <v>2</v>
      </c>
      <c r="P233" s="197">
        <f t="shared" si="27"/>
        <v>10</v>
      </c>
      <c r="Q233" s="197">
        <f t="shared" si="28"/>
        <v>0.50</v>
      </c>
      <c r="R233" s="104">
        <f t="shared" si="42"/>
        <v>0.99999999999999989</v>
      </c>
      <c r="S233" s="104">
        <f t="shared" si="43"/>
        <v>0.90</v>
      </c>
      <c r="T233" s="104">
        <f t="shared" si="44"/>
        <v>0.99999999999999989</v>
      </c>
      <c r="U233" s="104">
        <f t="shared" si="45"/>
        <v>1.25</v>
      </c>
      <c r="V233" s="104">
        <f t="shared" si="46"/>
        <v>1.45</v>
      </c>
      <c r="W233" s="26">
        <f t="shared" si="39"/>
        <v>44</v>
      </c>
      <c r="X233" s="194">
        <f t="shared" si="40"/>
        <v>8.8000000000000007</v>
      </c>
      <c r="Y233" s="114">
        <v>24</v>
      </c>
      <c r="Z233" s="108">
        <f t="shared" si="47"/>
        <v>19.200000000000003</v>
      </c>
      <c r="AA233" s="110"/>
      <c r="AB233" s="110"/>
      <c r="AC233" s="110"/>
      <c r="AD233" s="110"/>
      <c r="AE233" s="110"/>
      <c r="AF233" s="110"/>
      <c r="AG233" s="110"/>
      <c r="AH233" s="110"/>
      <c r="AI233" s="110"/>
      <c r="AJ233" s="110"/>
      <c r="AK233" s="110"/>
      <c r="AL233" s="110"/>
      <c r="AM233" s="110"/>
      <c r="AN233" s="110"/>
      <c r="AO233" s="110"/>
      <c r="AP233" s="110"/>
      <c r="AQ233" s="110"/>
      <c r="AR233" s="109"/>
    </row>
    <row r="234" spans="1:44" s="107" customFormat="1" ht="20.25">
      <c r="A234" s="191">
        <v>228</v>
      </c>
      <c r="B234" s="125">
        <v>439769</v>
      </c>
      <c r="C234" s="126" t="s">
        <v>423</v>
      </c>
      <c r="D234" s="246">
        <v>9</v>
      </c>
      <c r="E234" s="246">
        <v>8</v>
      </c>
      <c r="F234" s="247">
        <v>9</v>
      </c>
      <c r="G234" s="196">
        <v>8</v>
      </c>
      <c r="H234" s="196">
        <v>9</v>
      </c>
      <c r="I234" s="196">
        <f t="shared" si="48"/>
        <v>43</v>
      </c>
      <c r="J234" s="196">
        <f t="shared" si="26"/>
        <v>6.45</v>
      </c>
      <c r="K234" s="197">
        <v>2</v>
      </c>
      <c r="L234" s="197">
        <v>3</v>
      </c>
      <c r="M234" s="197">
        <v>2</v>
      </c>
      <c r="N234" s="197">
        <v>3</v>
      </c>
      <c r="O234" s="197">
        <v>4</v>
      </c>
      <c r="P234" s="197">
        <f t="shared" si="27"/>
        <v>14</v>
      </c>
      <c r="Q234" s="197">
        <f t="shared" si="28"/>
        <v>0.70</v>
      </c>
      <c r="R234" s="104">
        <f t="shared" si="42"/>
        <v>1.45</v>
      </c>
      <c r="S234" s="104">
        <f t="shared" si="43"/>
        <v>1.35</v>
      </c>
      <c r="T234" s="104">
        <f t="shared" si="44"/>
        <v>1.45</v>
      </c>
      <c r="U234" s="104">
        <f t="shared" si="45"/>
        <v>1.35</v>
      </c>
      <c r="V234" s="104">
        <f t="shared" si="46"/>
        <v>1.5499999999999998</v>
      </c>
      <c r="W234" s="26">
        <f t="shared" si="39"/>
        <v>57</v>
      </c>
      <c r="X234" s="194">
        <f t="shared" si="40"/>
        <v>11.40</v>
      </c>
      <c r="Y234" s="114">
        <v>32</v>
      </c>
      <c r="Z234" s="108">
        <f t="shared" si="47"/>
        <v>25.60</v>
      </c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110"/>
      <c r="AK234" s="110"/>
      <c r="AL234" s="110"/>
      <c r="AM234" s="110"/>
      <c r="AN234" s="110"/>
      <c r="AO234" s="110"/>
      <c r="AP234" s="110"/>
      <c r="AQ234" s="110"/>
      <c r="AR234" s="109"/>
    </row>
    <row r="235" spans="1:44" s="107" customFormat="1" ht="20.25">
      <c r="A235" s="191">
        <v>229</v>
      </c>
      <c r="B235" s="125">
        <v>439770</v>
      </c>
      <c r="C235" s="126" t="s">
        <v>424</v>
      </c>
      <c r="D235" s="246"/>
      <c r="E235" s="246"/>
      <c r="F235" s="247"/>
      <c r="G235" s="196"/>
      <c r="H235" s="196"/>
      <c r="I235" s="196"/>
      <c r="J235" s="196"/>
      <c r="K235" s="197"/>
      <c r="L235" s="197"/>
      <c r="M235" s="197"/>
      <c r="N235" s="197"/>
      <c r="O235" s="197"/>
      <c r="P235" s="197"/>
      <c r="Q235" s="197"/>
      <c r="R235" s="104">
        <f t="shared" si="42"/>
        <v>0</v>
      </c>
      <c r="S235" s="104">
        <f t="shared" si="43"/>
        <v>0</v>
      </c>
      <c r="T235" s="104">
        <f t="shared" si="44"/>
        <v>0</v>
      </c>
      <c r="U235" s="104">
        <f t="shared" si="45"/>
        <v>0</v>
      </c>
      <c r="V235" s="104">
        <f t="shared" si="46"/>
        <v>0</v>
      </c>
      <c r="W235" s="26">
        <f t="shared" si="39"/>
        <v>0</v>
      </c>
      <c r="X235" s="194">
        <f t="shared" si="40"/>
        <v>0</v>
      </c>
      <c r="Y235" s="114" t="s">
        <v>147</v>
      </c>
      <c r="Z235" s="108" t="e">
        <f t="shared" si="47"/>
        <v>#VALUE!</v>
      </c>
      <c r="AA235" s="110"/>
      <c r="AB235" s="110"/>
      <c r="AC235" s="110"/>
      <c r="AD235" s="110"/>
      <c r="AE235" s="110"/>
      <c r="AF235" s="110"/>
      <c r="AG235" s="110"/>
      <c r="AH235" s="110"/>
      <c r="AI235" s="110"/>
      <c r="AJ235" s="110"/>
      <c r="AK235" s="110"/>
      <c r="AL235" s="110"/>
      <c r="AM235" s="110"/>
      <c r="AN235" s="110"/>
      <c r="AO235" s="110"/>
      <c r="AP235" s="110"/>
      <c r="AQ235" s="110"/>
      <c r="AR235" s="109"/>
    </row>
    <row r="236" spans="1:44" s="107" customFormat="1" ht="20.25">
      <c r="A236" s="191">
        <v>230</v>
      </c>
      <c r="B236" s="125">
        <v>439771</v>
      </c>
      <c r="C236" s="126" t="s">
        <v>425</v>
      </c>
      <c r="D236" s="246">
        <v>14</v>
      </c>
      <c r="E236" s="246">
        <v>8</v>
      </c>
      <c r="F236" s="247">
        <v>12</v>
      </c>
      <c r="G236" s="196">
        <v>9</v>
      </c>
      <c r="H236" s="196">
        <v>9</v>
      </c>
      <c r="I236" s="196">
        <f t="shared" si="48"/>
        <v>52</v>
      </c>
      <c r="J236" s="196">
        <f t="shared" si="26"/>
        <v>7.80</v>
      </c>
      <c r="K236" s="197">
        <v>3</v>
      </c>
      <c r="L236" s="197">
        <v>4</v>
      </c>
      <c r="M236" s="197">
        <v>3</v>
      </c>
      <c r="N236" s="197">
        <v>3.50</v>
      </c>
      <c r="O236" s="197">
        <v>4</v>
      </c>
      <c r="P236" s="197">
        <f t="shared" si="27"/>
        <v>17.50</v>
      </c>
      <c r="Q236" s="197">
        <f t="shared" si="28"/>
        <v>0.875</v>
      </c>
      <c r="R236" s="104">
        <f t="shared" si="42"/>
        <v>2.25</v>
      </c>
      <c r="S236" s="104">
        <f t="shared" si="43"/>
        <v>1.40</v>
      </c>
      <c r="T236" s="104">
        <f t="shared" si="44"/>
        <v>1.9499999999999997</v>
      </c>
      <c r="U236" s="104">
        <f t="shared" si="45"/>
        <v>1.525</v>
      </c>
      <c r="V236" s="104">
        <f t="shared" si="46"/>
        <v>1.5499999999999998</v>
      </c>
      <c r="W236" s="26">
        <f t="shared" si="39"/>
        <v>69.50</v>
      </c>
      <c r="X236" s="194">
        <f t="shared" si="40"/>
        <v>13.90</v>
      </c>
      <c r="Y236" s="114">
        <v>45</v>
      </c>
      <c r="Z236" s="108">
        <f t="shared" si="47"/>
        <v>36</v>
      </c>
      <c r="AA236" s="110"/>
      <c r="AB236" s="110"/>
      <c r="AC236" s="110"/>
      <c r="AD236" s="110"/>
      <c r="AE236" s="110"/>
      <c r="AF236" s="110"/>
      <c r="AG236" s="110"/>
      <c r="AH236" s="110"/>
      <c r="AI236" s="110"/>
      <c r="AJ236" s="110"/>
      <c r="AK236" s="110"/>
      <c r="AL236" s="110"/>
      <c r="AM236" s="110"/>
      <c r="AN236" s="110"/>
      <c r="AO236" s="110"/>
      <c r="AP236" s="110"/>
      <c r="AQ236" s="110"/>
      <c r="AR236" s="109"/>
    </row>
    <row r="237" spans="1:44" s="107" customFormat="1" ht="20.25">
      <c r="A237" s="191">
        <v>231</v>
      </c>
      <c r="B237" s="125">
        <v>439772</v>
      </c>
      <c r="C237" s="126" t="s">
        <v>426</v>
      </c>
      <c r="D237" s="246">
        <v>8</v>
      </c>
      <c r="E237" s="246">
        <v>9</v>
      </c>
      <c r="F237" s="247">
        <v>8</v>
      </c>
      <c r="G237" s="196">
        <v>7</v>
      </c>
      <c r="H237" s="196">
        <v>6</v>
      </c>
      <c r="I237" s="196">
        <f t="shared" si="48"/>
        <v>38</v>
      </c>
      <c r="J237" s="196">
        <f t="shared" si="26"/>
        <v>5.70</v>
      </c>
      <c r="K237" s="197">
        <v>2</v>
      </c>
      <c r="L237" s="197">
        <v>2</v>
      </c>
      <c r="M237" s="197">
        <v>2.50</v>
      </c>
      <c r="N237" s="197">
        <v>3</v>
      </c>
      <c r="O237" s="197">
        <v>2</v>
      </c>
      <c r="P237" s="197">
        <f t="shared" si="27"/>
        <v>11.50</v>
      </c>
      <c r="Q237" s="197">
        <f t="shared" si="28"/>
        <v>0.57500000000000007</v>
      </c>
      <c r="R237" s="104">
        <f t="shared" si="42"/>
        <v>1.30</v>
      </c>
      <c r="S237" s="104">
        <f t="shared" si="43"/>
        <v>1.45</v>
      </c>
      <c r="T237" s="104">
        <f t="shared" si="44"/>
        <v>1.325</v>
      </c>
      <c r="U237" s="104">
        <f t="shared" si="45"/>
        <v>1.2000000000000002</v>
      </c>
      <c r="V237" s="104">
        <f t="shared" si="46"/>
        <v>0.99999999999999989</v>
      </c>
      <c r="W237" s="26">
        <f t="shared" si="39"/>
        <v>49.50</v>
      </c>
      <c r="X237" s="194">
        <f t="shared" si="40"/>
        <v>9.90</v>
      </c>
      <c r="Y237" s="114">
        <v>28</v>
      </c>
      <c r="Z237" s="108">
        <f t="shared" si="47"/>
        <v>22.40</v>
      </c>
      <c r="AA237" s="110"/>
      <c r="AB237" s="110"/>
      <c r="AC237" s="110"/>
      <c r="AD237" s="110"/>
      <c r="AE237" s="110"/>
      <c r="AF237" s="110"/>
      <c r="AG237" s="110"/>
      <c r="AH237" s="110"/>
      <c r="AI237" s="110"/>
      <c r="AJ237" s="110"/>
      <c r="AK237" s="110"/>
      <c r="AL237" s="110"/>
      <c r="AM237" s="110"/>
      <c r="AN237" s="110"/>
      <c r="AO237" s="110"/>
      <c r="AP237" s="110"/>
      <c r="AQ237" s="110"/>
      <c r="AR237" s="109"/>
    </row>
    <row r="238" spans="1:44" s="107" customFormat="1" ht="20.25">
      <c r="A238" s="191">
        <v>232</v>
      </c>
      <c r="B238" s="125">
        <v>439774</v>
      </c>
      <c r="C238" s="126" t="s">
        <v>237</v>
      </c>
      <c r="D238" s="246">
        <v>12</v>
      </c>
      <c r="E238" s="246">
        <v>10</v>
      </c>
      <c r="F238" s="247">
        <v>8</v>
      </c>
      <c r="G238" s="196">
        <v>9</v>
      </c>
      <c r="H238" s="196">
        <v>8</v>
      </c>
      <c r="I238" s="196">
        <f t="shared" si="48"/>
        <v>47</v>
      </c>
      <c r="J238" s="196">
        <f t="shared" si="26"/>
        <v>7.05</v>
      </c>
      <c r="K238" s="197">
        <v>2</v>
      </c>
      <c r="L238" s="197">
        <v>2.50</v>
      </c>
      <c r="M238" s="197">
        <v>3</v>
      </c>
      <c r="N238" s="197">
        <v>3.50</v>
      </c>
      <c r="O238" s="197">
        <v>4</v>
      </c>
      <c r="P238" s="197">
        <f t="shared" si="27"/>
        <v>15</v>
      </c>
      <c r="Q238" s="197">
        <f t="shared" si="28"/>
        <v>0.75</v>
      </c>
      <c r="R238" s="104">
        <f t="shared" si="42"/>
        <v>1.90</v>
      </c>
      <c r="S238" s="104">
        <f t="shared" si="43"/>
        <v>1.625</v>
      </c>
      <c r="T238" s="104">
        <f t="shared" si="44"/>
        <v>1.35</v>
      </c>
      <c r="U238" s="104">
        <f t="shared" si="45"/>
        <v>1.525</v>
      </c>
      <c r="V238" s="104">
        <f t="shared" si="46"/>
        <v>1.40</v>
      </c>
      <c r="W238" s="26">
        <f t="shared" si="39"/>
        <v>62</v>
      </c>
      <c r="X238" s="194">
        <f t="shared" si="40"/>
        <v>12.40</v>
      </c>
      <c r="Y238" s="114">
        <v>34</v>
      </c>
      <c r="Z238" s="108">
        <f t="shared" si="47"/>
        <v>27.200000000000003</v>
      </c>
      <c r="AA238" s="110"/>
      <c r="AB238" s="110"/>
      <c r="AC238" s="110"/>
      <c r="AD238" s="110"/>
      <c r="AE238" s="110"/>
      <c r="AF238" s="110"/>
      <c r="AG238" s="110"/>
      <c r="AH238" s="110"/>
      <c r="AI238" s="110"/>
      <c r="AJ238" s="110"/>
      <c r="AK238" s="110"/>
      <c r="AL238" s="110"/>
      <c r="AM238" s="110"/>
      <c r="AN238" s="110"/>
      <c r="AO238" s="110"/>
      <c r="AP238" s="110"/>
      <c r="AQ238" s="110"/>
      <c r="AR238" s="109"/>
    </row>
    <row r="239" spans="1:44" s="107" customFormat="1" ht="20.25">
      <c r="A239" s="191">
        <v>233</v>
      </c>
      <c r="B239" s="125">
        <v>439775</v>
      </c>
      <c r="C239" s="126" t="s">
        <v>427</v>
      </c>
      <c r="D239" s="246">
        <v>2</v>
      </c>
      <c r="E239" s="246">
        <v>3</v>
      </c>
      <c r="F239" s="247">
        <v>4</v>
      </c>
      <c r="G239" s="196">
        <v>2</v>
      </c>
      <c r="H239" s="196">
        <v>3</v>
      </c>
      <c r="I239" s="196">
        <f t="shared" si="48"/>
        <v>14</v>
      </c>
      <c r="J239" s="196">
        <f t="shared" si="26"/>
        <v>2.10</v>
      </c>
      <c r="K239" s="197">
        <v>2</v>
      </c>
      <c r="L239" s="197">
        <v>1</v>
      </c>
      <c r="M239" s="197">
        <v>2</v>
      </c>
      <c r="N239" s="197">
        <v>1</v>
      </c>
      <c r="O239" s="197">
        <v>1</v>
      </c>
      <c r="P239" s="197">
        <f t="shared" si="27"/>
        <v>7</v>
      </c>
      <c r="Q239" s="197">
        <f t="shared" si="28"/>
        <v>0.35</v>
      </c>
      <c r="R239" s="104">
        <f t="shared" si="42"/>
        <v>0.40</v>
      </c>
      <c r="S239" s="104">
        <f t="shared" si="43"/>
        <v>0.49999999999999994</v>
      </c>
      <c r="T239" s="104">
        <f t="shared" si="44"/>
        <v>0.70</v>
      </c>
      <c r="U239" s="104">
        <f t="shared" si="45"/>
        <v>0.35</v>
      </c>
      <c r="V239" s="104">
        <f t="shared" si="46"/>
        <v>0.49999999999999994</v>
      </c>
      <c r="W239" s="26">
        <f t="shared" si="39"/>
        <v>21</v>
      </c>
      <c r="X239" s="194">
        <f t="shared" si="40"/>
        <v>4.20</v>
      </c>
      <c r="Y239" s="114">
        <v>4</v>
      </c>
      <c r="Z239" s="108">
        <f t="shared" si="47"/>
        <v>3.20</v>
      </c>
      <c r="AA239" s="110"/>
      <c r="AB239" s="110"/>
      <c r="AC239" s="110"/>
      <c r="AD239" s="110"/>
      <c r="AE239" s="110"/>
      <c r="AF239" s="110"/>
      <c r="AG239" s="110"/>
      <c r="AH239" s="110"/>
      <c r="AI239" s="110"/>
      <c r="AJ239" s="110"/>
      <c r="AK239" s="110"/>
      <c r="AL239" s="110"/>
      <c r="AM239" s="110"/>
      <c r="AN239" s="110"/>
      <c r="AO239" s="110"/>
      <c r="AP239" s="110"/>
      <c r="AQ239" s="110"/>
      <c r="AR239" s="109"/>
    </row>
    <row r="240" spans="1:44" s="107" customFormat="1" ht="20.25">
      <c r="A240" s="191">
        <v>234</v>
      </c>
      <c r="B240" s="125">
        <v>439776</v>
      </c>
      <c r="C240" s="126" t="s">
        <v>428</v>
      </c>
      <c r="D240" s="246">
        <v>4</v>
      </c>
      <c r="E240" s="246">
        <v>6</v>
      </c>
      <c r="F240" s="247">
        <v>5</v>
      </c>
      <c r="G240" s="196">
        <v>4</v>
      </c>
      <c r="H240" s="196">
        <v>5</v>
      </c>
      <c r="I240" s="196">
        <f t="shared" si="48"/>
        <v>24</v>
      </c>
      <c r="J240" s="196">
        <f t="shared" si="26"/>
        <v>3.5999999999999996</v>
      </c>
      <c r="K240" s="197">
        <v>4</v>
      </c>
      <c r="L240" s="197">
        <v>1.50</v>
      </c>
      <c r="M240" s="197">
        <v>2</v>
      </c>
      <c r="N240" s="197">
        <v>2.50</v>
      </c>
      <c r="O240" s="197">
        <v>3</v>
      </c>
      <c r="P240" s="197">
        <f t="shared" si="27"/>
        <v>13</v>
      </c>
      <c r="Q240" s="197">
        <f t="shared" si="28"/>
        <v>0.65</v>
      </c>
      <c r="R240" s="104">
        <f t="shared" si="42"/>
        <v>0.80</v>
      </c>
      <c r="S240" s="104">
        <f t="shared" si="43"/>
        <v>0.97499999999999987</v>
      </c>
      <c r="T240" s="104">
        <f t="shared" si="44"/>
        <v>0.85</v>
      </c>
      <c r="U240" s="104">
        <f t="shared" si="45"/>
        <v>0.725</v>
      </c>
      <c r="V240" s="104">
        <f t="shared" si="46"/>
        <v>0.90</v>
      </c>
      <c r="W240" s="26">
        <f t="shared" si="39"/>
        <v>37</v>
      </c>
      <c r="X240" s="194">
        <f t="shared" si="40"/>
        <v>7.40</v>
      </c>
      <c r="Y240" s="114">
        <v>12</v>
      </c>
      <c r="Z240" s="108">
        <f t="shared" si="47"/>
        <v>9.6000000000000014</v>
      </c>
      <c r="AA240" s="110"/>
      <c r="AB240" s="110"/>
      <c r="AC240" s="110"/>
      <c r="AD240" s="110"/>
      <c r="AE240" s="110"/>
      <c r="AF240" s="110"/>
      <c r="AG240" s="110"/>
      <c r="AH240" s="110"/>
      <c r="AI240" s="110"/>
      <c r="AJ240" s="110"/>
      <c r="AK240" s="110"/>
      <c r="AL240" s="110"/>
      <c r="AM240" s="110"/>
      <c r="AN240" s="110"/>
      <c r="AO240" s="110"/>
      <c r="AP240" s="110"/>
      <c r="AQ240" s="110"/>
      <c r="AR240" s="109"/>
    </row>
    <row r="241" spans="1:44" s="107" customFormat="1" ht="20.25">
      <c r="A241" s="191">
        <v>235</v>
      </c>
      <c r="B241" s="125">
        <v>439778</v>
      </c>
      <c r="C241" s="126" t="s">
        <v>429</v>
      </c>
      <c r="D241" s="246">
        <v>2</v>
      </c>
      <c r="E241" s="246">
        <v>3</v>
      </c>
      <c r="F241" s="247">
        <v>3</v>
      </c>
      <c r="G241" s="196">
        <v>2</v>
      </c>
      <c r="H241" s="196">
        <v>4</v>
      </c>
      <c r="I241" s="196">
        <f t="shared" si="48"/>
        <v>14</v>
      </c>
      <c r="J241" s="196">
        <f t="shared" si="26"/>
        <v>2.10</v>
      </c>
      <c r="K241" s="197">
        <v>2</v>
      </c>
      <c r="L241" s="197">
        <v>1</v>
      </c>
      <c r="M241" s="197">
        <v>1</v>
      </c>
      <c r="N241" s="197">
        <v>1.50</v>
      </c>
      <c r="O241" s="197">
        <v>2</v>
      </c>
      <c r="P241" s="197">
        <f t="shared" si="27"/>
        <v>7.50</v>
      </c>
      <c r="Q241" s="197">
        <f t="shared" si="28"/>
        <v>0.375</v>
      </c>
      <c r="R241" s="104">
        <f t="shared" si="42"/>
        <v>0.40</v>
      </c>
      <c r="S241" s="104">
        <f t="shared" si="43"/>
        <v>0.49999999999999994</v>
      </c>
      <c r="T241" s="104">
        <f t="shared" si="44"/>
        <v>0.49999999999999994</v>
      </c>
      <c r="U241" s="104">
        <f t="shared" si="45"/>
        <v>0.375</v>
      </c>
      <c r="V241" s="104">
        <f t="shared" si="46"/>
        <v>0.70</v>
      </c>
      <c r="W241" s="26">
        <f t="shared" si="39"/>
        <v>21.50</v>
      </c>
      <c r="X241" s="194">
        <f t="shared" si="40"/>
        <v>4.30</v>
      </c>
      <c r="Y241" s="114">
        <v>6</v>
      </c>
      <c r="Z241" s="108">
        <f t="shared" si="47"/>
        <v>4.8000000000000007</v>
      </c>
      <c r="AA241" s="110"/>
      <c r="AB241" s="110"/>
      <c r="AC241" s="110"/>
      <c r="AD241" s="110"/>
      <c r="AE241" s="110"/>
      <c r="AF241" s="110"/>
      <c r="AG241" s="110"/>
      <c r="AH241" s="110"/>
      <c r="AI241" s="110"/>
      <c r="AJ241" s="110"/>
      <c r="AK241" s="110"/>
      <c r="AL241" s="110"/>
      <c r="AM241" s="110"/>
      <c r="AN241" s="110"/>
      <c r="AO241" s="110"/>
      <c r="AP241" s="110"/>
      <c r="AQ241" s="110"/>
      <c r="AR241" s="109"/>
    </row>
    <row r="242" spans="1:44" s="107" customFormat="1" ht="20.25">
      <c r="A242" s="191">
        <v>236</v>
      </c>
      <c r="B242" s="125">
        <v>439779</v>
      </c>
      <c r="C242" s="126" t="s">
        <v>430</v>
      </c>
      <c r="D242" s="246">
        <v>4</v>
      </c>
      <c r="E242" s="246">
        <v>3</v>
      </c>
      <c r="F242" s="247">
        <v>5</v>
      </c>
      <c r="G242" s="196">
        <v>2</v>
      </c>
      <c r="H242" s="196">
        <v>3</v>
      </c>
      <c r="I242" s="196">
        <f t="shared" si="48"/>
        <v>17</v>
      </c>
      <c r="J242" s="196">
        <f t="shared" si="26"/>
        <v>2.5499999999999998</v>
      </c>
      <c r="K242" s="197">
        <v>2</v>
      </c>
      <c r="L242" s="197">
        <v>2.50</v>
      </c>
      <c r="M242" s="197">
        <v>3</v>
      </c>
      <c r="N242" s="197">
        <v>2</v>
      </c>
      <c r="O242" s="197">
        <v>1</v>
      </c>
      <c r="P242" s="197">
        <f t="shared" si="27"/>
        <v>10.50</v>
      </c>
      <c r="Q242" s="197">
        <f t="shared" si="28"/>
        <v>0.525</v>
      </c>
      <c r="R242" s="104">
        <f t="shared" si="42"/>
        <v>0.70</v>
      </c>
      <c r="S242" s="104">
        <f t="shared" si="43"/>
        <v>0.57499999999999996</v>
      </c>
      <c r="T242" s="104">
        <f t="shared" si="44"/>
        <v>0.90</v>
      </c>
      <c r="U242" s="104">
        <f t="shared" si="45"/>
        <v>0.40</v>
      </c>
      <c r="V242" s="104">
        <f t="shared" si="46"/>
        <v>0.49999999999999994</v>
      </c>
      <c r="W242" s="26">
        <f t="shared" si="39"/>
        <v>27.50</v>
      </c>
      <c r="X242" s="194">
        <f t="shared" si="40"/>
        <v>5.50</v>
      </c>
      <c r="Y242" s="114">
        <v>8</v>
      </c>
      <c r="Z242" s="108">
        <f t="shared" si="47"/>
        <v>6.40</v>
      </c>
      <c r="AA242" s="110"/>
      <c r="AB242" s="110"/>
      <c r="AC242" s="110"/>
      <c r="AD242" s="110"/>
      <c r="AE242" s="110"/>
      <c r="AF242" s="110"/>
      <c r="AG242" s="110"/>
      <c r="AH242" s="110"/>
      <c r="AI242" s="110"/>
      <c r="AJ242" s="110"/>
      <c r="AK242" s="110"/>
      <c r="AL242" s="110"/>
      <c r="AM242" s="110"/>
      <c r="AN242" s="110"/>
      <c r="AO242" s="110"/>
      <c r="AP242" s="110"/>
      <c r="AQ242" s="110"/>
      <c r="AR242" s="109"/>
    </row>
    <row r="243" spans="1:44" s="107" customFormat="1" ht="20.25">
      <c r="A243" s="191">
        <v>237</v>
      </c>
      <c r="B243" s="125">
        <v>439782</v>
      </c>
      <c r="C243" s="126" t="s">
        <v>431</v>
      </c>
      <c r="D243" s="246">
        <v>2</v>
      </c>
      <c r="E243" s="246">
        <v>3</v>
      </c>
      <c r="F243" s="247">
        <v>4</v>
      </c>
      <c r="G243" s="196">
        <v>3</v>
      </c>
      <c r="H243" s="196">
        <v>2</v>
      </c>
      <c r="I243" s="196">
        <f t="shared" si="48"/>
        <v>14</v>
      </c>
      <c r="J243" s="196">
        <f t="shared" si="26"/>
        <v>2.10</v>
      </c>
      <c r="K243" s="197">
        <v>1.50</v>
      </c>
      <c r="L243" s="197">
        <v>1</v>
      </c>
      <c r="M243" s="197">
        <v>2</v>
      </c>
      <c r="N243" s="197">
        <v>3</v>
      </c>
      <c r="O243" s="197">
        <v>2</v>
      </c>
      <c r="P243" s="197">
        <f t="shared" si="27"/>
        <v>9.50</v>
      </c>
      <c r="Q243" s="197">
        <f t="shared" si="28"/>
        <v>0.475</v>
      </c>
      <c r="R243" s="104">
        <f t="shared" si="42"/>
        <v>0.375</v>
      </c>
      <c r="S243" s="104">
        <f t="shared" si="43"/>
        <v>0.49999999999999994</v>
      </c>
      <c r="T243" s="104">
        <f t="shared" si="44"/>
        <v>0.70</v>
      </c>
      <c r="U243" s="104">
        <f t="shared" si="45"/>
        <v>0.60</v>
      </c>
      <c r="V243" s="104">
        <f t="shared" si="46"/>
        <v>0.40</v>
      </c>
      <c r="W243" s="26">
        <f t="shared" si="39"/>
        <v>23.50</v>
      </c>
      <c r="X243" s="194">
        <f t="shared" si="40"/>
        <v>4.70</v>
      </c>
      <c r="Y243" s="114">
        <v>6</v>
      </c>
      <c r="Z243" s="108">
        <f t="shared" si="47"/>
        <v>4.8000000000000007</v>
      </c>
      <c r="AA243" s="110"/>
      <c r="AB243" s="110"/>
      <c r="AC243" s="110"/>
      <c r="AD243" s="110"/>
      <c r="AE243" s="110"/>
      <c r="AF243" s="110"/>
      <c r="AG243" s="110"/>
      <c r="AH243" s="110"/>
      <c r="AI243" s="110"/>
      <c r="AJ243" s="110"/>
      <c r="AK243" s="110"/>
      <c r="AL243" s="110"/>
      <c r="AM243" s="110"/>
      <c r="AN243" s="110"/>
      <c r="AO243" s="110"/>
      <c r="AP243" s="110"/>
      <c r="AQ243" s="110"/>
      <c r="AR243" s="109"/>
    </row>
    <row r="244" spans="1:44" s="107" customFormat="1" ht="20.25">
      <c r="A244" s="191">
        <v>238</v>
      </c>
      <c r="B244" s="125">
        <v>439783</v>
      </c>
      <c r="C244" s="126" t="s">
        <v>432</v>
      </c>
      <c r="D244" s="246">
        <v>9</v>
      </c>
      <c r="E244" s="246">
        <v>8</v>
      </c>
      <c r="F244" s="247">
        <v>5</v>
      </c>
      <c r="G244" s="196">
        <v>6</v>
      </c>
      <c r="H244" s="196">
        <v>7</v>
      </c>
      <c r="I244" s="196">
        <f t="shared" si="48"/>
        <v>35</v>
      </c>
      <c r="J244" s="196">
        <f t="shared" si="26"/>
        <v>5.25</v>
      </c>
      <c r="K244" s="197">
        <v>2</v>
      </c>
      <c r="L244" s="197">
        <v>2.50</v>
      </c>
      <c r="M244" s="197">
        <v>3</v>
      </c>
      <c r="N244" s="197">
        <v>2</v>
      </c>
      <c r="O244" s="197">
        <v>3</v>
      </c>
      <c r="P244" s="197">
        <f t="shared" si="27"/>
        <v>12.50</v>
      </c>
      <c r="Q244" s="197">
        <f t="shared" si="28"/>
        <v>0.625</v>
      </c>
      <c r="R244" s="104">
        <f t="shared" si="42"/>
        <v>1.45</v>
      </c>
      <c r="S244" s="104">
        <f t="shared" si="43"/>
        <v>1.325</v>
      </c>
      <c r="T244" s="104">
        <f t="shared" si="44"/>
        <v>0.90</v>
      </c>
      <c r="U244" s="104">
        <f t="shared" si="45"/>
        <v>0.99999999999999989</v>
      </c>
      <c r="V244" s="104">
        <f t="shared" si="46"/>
        <v>1.2000000000000002</v>
      </c>
      <c r="W244" s="26">
        <f t="shared" si="39"/>
        <v>47.50</v>
      </c>
      <c r="X244" s="194">
        <f t="shared" si="40"/>
        <v>9.50</v>
      </c>
      <c r="Y244" s="114">
        <v>21</v>
      </c>
      <c r="Z244" s="108">
        <f t="shared" si="47"/>
        <v>16.80</v>
      </c>
      <c r="AA244" s="110"/>
      <c r="AB244" s="110"/>
      <c r="AC244" s="110"/>
      <c r="AD244" s="110"/>
      <c r="AE244" s="110"/>
      <c r="AF244" s="110"/>
      <c r="AG244" s="110"/>
      <c r="AH244" s="110"/>
      <c r="AI244" s="110"/>
      <c r="AJ244" s="110"/>
      <c r="AK244" s="110"/>
      <c r="AL244" s="110"/>
      <c r="AM244" s="110"/>
      <c r="AN244" s="110"/>
      <c r="AO244" s="110"/>
      <c r="AP244" s="110"/>
      <c r="AQ244" s="110"/>
      <c r="AR244" s="109"/>
    </row>
    <row r="245" spans="1:44" s="107" customFormat="1" ht="20.25">
      <c r="A245" s="191">
        <v>239</v>
      </c>
      <c r="B245" s="125">
        <v>439786</v>
      </c>
      <c r="C245" s="126" t="s">
        <v>240</v>
      </c>
      <c r="D245" s="248">
        <v>4</v>
      </c>
      <c r="E245" s="248">
        <v>2</v>
      </c>
      <c r="F245" s="248">
        <v>3</v>
      </c>
      <c r="G245" s="196">
        <v>4</v>
      </c>
      <c r="H245" s="196">
        <v>3</v>
      </c>
      <c r="I245" s="196">
        <f t="shared" si="48"/>
        <v>16</v>
      </c>
      <c r="J245" s="196">
        <f t="shared" si="26"/>
        <v>2.40</v>
      </c>
      <c r="K245" s="197">
        <v>1</v>
      </c>
      <c r="L245" s="197">
        <v>2</v>
      </c>
      <c r="M245" s="197">
        <v>4</v>
      </c>
      <c r="N245" s="197">
        <v>3</v>
      </c>
      <c r="O245" s="197">
        <v>2</v>
      </c>
      <c r="P245" s="197">
        <f t="shared" si="27"/>
        <v>12</v>
      </c>
      <c r="Q245" s="197">
        <f t="shared" si="28"/>
        <v>0.60000000000000009</v>
      </c>
      <c r="R245" s="104">
        <f t="shared" si="42"/>
        <v>0.65</v>
      </c>
      <c r="S245" s="104">
        <f t="shared" si="43"/>
        <v>0.40</v>
      </c>
      <c r="T245" s="104">
        <f t="shared" si="44"/>
        <v>0.64999999999999991</v>
      </c>
      <c r="U245" s="104">
        <f t="shared" si="45"/>
        <v>0.75</v>
      </c>
      <c r="V245" s="104">
        <f t="shared" si="46"/>
        <v>0.54999999999999993</v>
      </c>
      <c r="W245" s="26">
        <f t="shared" si="39"/>
        <v>28</v>
      </c>
      <c r="X245" s="194">
        <f t="shared" si="40"/>
        <v>5.60</v>
      </c>
      <c r="Y245" s="114">
        <v>3</v>
      </c>
      <c r="Z245" s="108">
        <f t="shared" si="47"/>
        <v>2.4000000000000004</v>
      </c>
      <c r="AA245" s="110"/>
      <c r="AB245" s="110"/>
      <c r="AC245" s="110"/>
      <c r="AD245" s="110"/>
      <c r="AE245" s="110"/>
      <c r="AF245" s="110"/>
      <c r="AG245" s="110"/>
      <c r="AH245" s="110"/>
      <c r="AI245" s="110"/>
      <c r="AJ245" s="110"/>
      <c r="AK245" s="110"/>
      <c r="AL245" s="110"/>
      <c r="AM245" s="110"/>
      <c r="AN245" s="110"/>
      <c r="AO245" s="110"/>
      <c r="AP245" s="110"/>
      <c r="AQ245" s="110"/>
      <c r="AR245" s="109"/>
    </row>
    <row r="246" spans="1:44" s="107" customFormat="1" ht="20.25">
      <c r="A246" s="191">
        <v>240</v>
      </c>
      <c r="B246" s="125">
        <v>439787</v>
      </c>
      <c r="C246" s="126" t="s">
        <v>433</v>
      </c>
      <c r="D246" s="248">
        <v>9</v>
      </c>
      <c r="E246" s="248">
        <v>8</v>
      </c>
      <c r="F246" s="248">
        <v>9</v>
      </c>
      <c r="G246" s="196">
        <v>9</v>
      </c>
      <c r="H246" s="196">
        <v>12</v>
      </c>
      <c r="I246" s="196">
        <f t="shared" si="48"/>
        <v>47</v>
      </c>
      <c r="J246" s="196">
        <f t="shared" si="26"/>
        <v>7.05</v>
      </c>
      <c r="K246" s="197">
        <v>2</v>
      </c>
      <c r="L246" s="197">
        <v>2.50</v>
      </c>
      <c r="M246" s="197">
        <v>3</v>
      </c>
      <c r="N246" s="197">
        <v>4</v>
      </c>
      <c r="O246" s="197">
        <v>3</v>
      </c>
      <c r="P246" s="197">
        <f t="shared" si="27"/>
        <v>14.50</v>
      </c>
      <c r="Q246" s="197">
        <f t="shared" si="28"/>
        <v>0.72500000000000009</v>
      </c>
      <c r="R246" s="104">
        <f t="shared" si="42"/>
        <v>1.45</v>
      </c>
      <c r="S246" s="104">
        <f t="shared" si="43"/>
        <v>1.325</v>
      </c>
      <c r="T246" s="104">
        <f t="shared" si="44"/>
        <v>1.50</v>
      </c>
      <c r="U246" s="104">
        <f t="shared" si="45"/>
        <v>1.5499999999999998</v>
      </c>
      <c r="V246" s="104">
        <f t="shared" si="46"/>
        <v>1.9499999999999997</v>
      </c>
      <c r="W246" s="26">
        <f t="shared" si="39"/>
        <v>61.50</v>
      </c>
      <c r="X246" s="194">
        <f t="shared" si="40"/>
        <v>12.30</v>
      </c>
      <c r="Y246" s="114">
        <v>33</v>
      </c>
      <c r="Z246" s="108">
        <f t="shared" si="47"/>
        <v>26.40</v>
      </c>
      <c r="AA246" s="110"/>
      <c r="AB246" s="110"/>
      <c r="AC246" s="110"/>
      <c r="AD246" s="110"/>
      <c r="AE246" s="110"/>
      <c r="AF246" s="110"/>
      <c r="AG246" s="110"/>
      <c r="AH246" s="110"/>
      <c r="AI246" s="110"/>
      <c r="AJ246" s="110"/>
      <c r="AK246" s="110"/>
      <c r="AL246" s="110"/>
      <c r="AM246" s="110"/>
      <c r="AN246" s="110"/>
      <c r="AO246" s="110"/>
      <c r="AP246" s="110"/>
      <c r="AQ246" s="110"/>
      <c r="AR246" s="109"/>
    </row>
    <row r="247" spans="1:44" s="107" customFormat="1" ht="20.25">
      <c r="A247" s="191">
        <v>241</v>
      </c>
      <c r="B247" s="125">
        <v>439788</v>
      </c>
      <c r="C247" s="126" t="s">
        <v>434</v>
      </c>
      <c r="D247" s="248">
        <v>4</v>
      </c>
      <c r="E247" s="248">
        <v>3</v>
      </c>
      <c r="F247" s="248">
        <v>5</v>
      </c>
      <c r="G247" s="196">
        <v>6</v>
      </c>
      <c r="H247" s="196">
        <v>7</v>
      </c>
      <c r="I247" s="196">
        <f t="shared" si="48"/>
        <v>25</v>
      </c>
      <c r="J247" s="196">
        <f t="shared" si="26"/>
        <v>3.75</v>
      </c>
      <c r="K247" s="197">
        <v>2</v>
      </c>
      <c r="L247" s="197">
        <v>2.50</v>
      </c>
      <c r="M247" s="197">
        <v>3</v>
      </c>
      <c r="N247" s="197">
        <v>2</v>
      </c>
      <c r="O247" s="197">
        <v>1</v>
      </c>
      <c r="P247" s="197">
        <f t="shared" si="27"/>
        <v>10.50</v>
      </c>
      <c r="Q247" s="197">
        <f t="shared" si="28"/>
        <v>0.525</v>
      </c>
      <c r="R247" s="104">
        <f t="shared" si="42"/>
        <v>0.70</v>
      </c>
      <c r="S247" s="104">
        <f t="shared" si="43"/>
        <v>0.57499999999999996</v>
      </c>
      <c r="T247" s="104">
        <f t="shared" si="44"/>
        <v>0.90</v>
      </c>
      <c r="U247" s="104">
        <f t="shared" si="45"/>
        <v>0.99999999999999989</v>
      </c>
      <c r="V247" s="104">
        <f t="shared" si="46"/>
        <v>1.1000000000000001</v>
      </c>
      <c r="W247" s="26">
        <f t="shared" si="39"/>
        <v>35.50</v>
      </c>
      <c r="X247" s="194">
        <f t="shared" si="40"/>
        <v>7.10</v>
      </c>
      <c r="Y247" s="114">
        <v>22</v>
      </c>
      <c r="Z247" s="108">
        <f t="shared" si="47"/>
        <v>17.60</v>
      </c>
      <c r="AA247" s="110"/>
      <c r="AB247" s="110"/>
      <c r="AC247" s="110"/>
      <c r="AD247" s="110"/>
      <c r="AE247" s="110"/>
      <c r="AF247" s="110"/>
      <c r="AG247" s="110"/>
      <c r="AH247" s="110"/>
      <c r="AI247" s="110"/>
      <c r="AJ247" s="110"/>
      <c r="AK247" s="110"/>
      <c r="AL247" s="110"/>
      <c r="AM247" s="110"/>
      <c r="AN247" s="110"/>
      <c r="AO247" s="110"/>
      <c r="AP247" s="110"/>
      <c r="AQ247" s="110"/>
      <c r="AR247" s="109"/>
    </row>
    <row r="248" spans="1:44" s="107" customFormat="1" ht="20.25">
      <c r="A248" s="191">
        <v>242</v>
      </c>
      <c r="B248" s="125">
        <v>439789</v>
      </c>
      <c r="C248" s="126" t="s">
        <v>435</v>
      </c>
      <c r="D248" s="248">
        <v>8</v>
      </c>
      <c r="E248" s="248">
        <v>7</v>
      </c>
      <c r="F248" s="248">
        <v>6</v>
      </c>
      <c r="G248" s="196">
        <v>5</v>
      </c>
      <c r="H248" s="196">
        <v>4</v>
      </c>
      <c r="I248" s="196">
        <f t="shared" si="48"/>
        <v>30</v>
      </c>
      <c r="J248" s="196">
        <f t="shared" si="26"/>
        <v>4.50</v>
      </c>
      <c r="K248" s="197">
        <v>3</v>
      </c>
      <c r="L248" s="197">
        <v>2</v>
      </c>
      <c r="M248" s="197">
        <v>3</v>
      </c>
      <c r="N248" s="197">
        <v>2</v>
      </c>
      <c r="O248" s="197">
        <v>4</v>
      </c>
      <c r="P248" s="197">
        <f t="shared" si="27"/>
        <v>14</v>
      </c>
      <c r="Q248" s="197">
        <f t="shared" si="28"/>
        <v>0.70</v>
      </c>
      <c r="R248" s="104">
        <f t="shared" si="42"/>
        <v>1.35</v>
      </c>
      <c r="S248" s="104">
        <f t="shared" si="43"/>
        <v>1.1500000000000001</v>
      </c>
      <c r="T248" s="104">
        <f t="shared" si="44"/>
        <v>1.0499999999999998</v>
      </c>
      <c r="U248" s="104">
        <f t="shared" si="45"/>
        <v>0.85</v>
      </c>
      <c r="V248" s="104">
        <f t="shared" si="46"/>
        <v>0.80</v>
      </c>
      <c r="W248" s="26">
        <f t="shared" si="49" ref="W248:W311">I248+P248</f>
        <v>44</v>
      </c>
      <c r="X248" s="194">
        <f t="shared" si="50" ref="X248:X311">W248*0.2</f>
        <v>8.8000000000000007</v>
      </c>
      <c r="Y248" s="114">
        <v>22</v>
      </c>
      <c r="Z248" s="108">
        <f t="shared" si="47"/>
        <v>17.60</v>
      </c>
      <c r="AA248" s="110"/>
      <c r="AB248" s="110"/>
      <c r="AC248" s="110"/>
      <c r="AD248" s="110"/>
      <c r="AE248" s="110"/>
      <c r="AF248" s="110"/>
      <c r="AG248" s="110"/>
      <c r="AH248" s="110"/>
      <c r="AI248" s="110"/>
      <c r="AJ248" s="110"/>
      <c r="AK248" s="110"/>
      <c r="AL248" s="110"/>
      <c r="AM248" s="110"/>
      <c r="AN248" s="110"/>
      <c r="AO248" s="110"/>
      <c r="AP248" s="110"/>
      <c r="AQ248" s="110"/>
      <c r="AR248" s="109"/>
    </row>
    <row r="249" spans="1:44" s="107" customFormat="1" ht="20.25">
      <c r="A249" s="191">
        <v>243</v>
      </c>
      <c r="B249" s="125">
        <v>439790</v>
      </c>
      <c r="C249" s="126" t="s">
        <v>436</v>
      </c>
      <c r="D249" s="248">
        <v>2</v>
      </c>
      <c r="E249" s="248">
        <v>3</v>
      </c>
      <c r="F249" s="248">
        <v>2</v>
      </c>
      <c r="G249" s="196">
        <v>4</v>
      </c>
      <c r="H249" s="196">
        <v>3</v>
      </c>
      <c r="I249" s="196">
        <f t="shared" si="51" ref="I249:I280">SUM(D249:H249)</f>
        <v>14</v>
      </c>
      <c r="J249" s="196">
        <f t="shared" si="26"/>
        <v>2.10</v>
      </c>
      <c r="K249" s="197">
        <v>1</v>
      </c>
      <c r="L249" s="197">
        <v>1.50</v>
      </c>
      <c r="M249" s="197">
        <v>2</v>
      </c>
      <c r="N249" s="197">
        <v>1</v>
      </c>
      <c r="O249" s="197">
        <v>1</v>
      </c>
      <c r="P249" s="197">
        <f t="shared" si="27"/>
        <v>6.50</v>
      </c>
      <c r="Q249" s="197">
        <f t="shared" si="28"/>
        <v>0.325</v>
      </c>
      <c r="R249" s="104">
        <f t="shared" si="42"/>
        <v>0.35</v>
      </c>
      <c r="S249" s="104">
        <f t="shared" si="43"/>
        <v>0.52499999999999991</v>
      </c>
      <c r="T249" s="104">
        <f t="shared" si="44"/>
        <v>0.40</v>
      </c>
      <c r="U249" s="104">
        <f t="shared" si="45"/>
        <v>0.65</v>
      </c>
      <c r="V249" s="104">
        <f t="shared" si="46"/>
        <v>0.49999999999999994</v>
      </c>
      <c r="W249" s="26">
        <f t="shared" si="49"/>
        <v>20.50</v>
      </c>
      <c r="X249" s="194">
        <f t="shared" si="50"/>
        <v>4.1000000000000005</v>
      </c>
      <c r="Y249" s="114">
        <v>10</v>
      </c>
      <c r="Z249" s="108">
        <f t="shared" si="47"/>
        <v>8</v>
      </c>
      <c r="AA249" s="110"/>
      <c r="AB249" s="110"/>
      <c r="AC249" s="110"/>
      <c r="AD249" s="110"/>
      <c r="AE249" s="110"/>
      <c r="AF249" s="110"/>
      <c r="AG249" s="110"/>
      <c r="AH249" s="110"/>
      <c r="AI249" s="110"/>
      <c r="AJ249" s="110"/>
      <c r="AK249" s="110"/>
      <c r="AL249" s="110"/>
      <c r="AM249" s="110"/>
      <c r="AN249" s="110"/>
      <c r="AO249" s="110"/>
      <c r="AP249" s="110"/>
      <c r="AQ249" s="110"/>
      <c r="AR249" s="109"/>
    </row>
    <row r="250" spans="1:44" s="107" customFormat="1" ht="20.25">
      <c r="A250" s="191">
        <v>244</v>
      </c>
      <c r="B250" s="125">
        <v>439791</v>
      </c>
      <c r="C250" s="126" t="s">
        <v>436</v>
      </c>
      <c r="D250" s="248">
        <v>9</v>
      </c>
      <c r="E250" s="248">
        <v>8</v>
      </c>
      <c r="F250" s="248">
        <v>9</v>
      </c>
      <c r="G250" s="196">
        <v>8</v>
      </c>
      <c r="H250" s="196">
        <v>9</v>
      </c>
      <c r="I250" s="196">
        <f t="shared" si="51"/>
        <v>43</v>
      </c>
      <c r="J250" s="196">
        <f t="shared" si="26"/>
        <v>6.45</v>
      </c>
      <c r="K250" s="197">
        <v>2</v>
      </c>
      <c r="L250" s="197">
        <v>2.50</v>
      </c>
      <c r="M250" s="197">
        <v>3</v>
      </c>
      <c r="N250" s="197">
        <v>2</v>
      </c>
      <c r="O250" s="197">
        <v>4</v>
      </c>
      <c r="P250" s="197">
        <f t="shared" si="27"/>
        <v>13.50</v>
      </c>
      <c r="Q250" s="197">
        <f t="shared" si="28"/>
        <v>0.675</v>
      </c>
      <c r="R250" s="104">
        <f t="shared" si="42"/>
        <v>1.45</v>
      </c>
      <c r="S250" s="104">
        <f t="shared" si="43"/>
        <v>1.325</v>
      </c>
      <c r="T250" s="104">
        <f t="shared" si="44"/>
        <v>1.50</v>
      </c>
      <c r="U250" s="104">
        <f t="shared" si="45"/>
        <v>1.30</v>
      </c>
      <c r="V250" s="104">
        <f t="shared" si="46"/>
        <v>1.5499999999999998</v>
      </c>
      <c r="W250" s="26">
        <f t="shared" si="49"/>
        <v>56.50</v>
      </c>
      <c r="X250" s="194">
        <f t="shared" si="50"/>
        <v>11.30</v>
      </c>
      <c r="Y250" s="114">
        <v>37</v>
      </c>
      <c r="Z250" s="108">
        <f t="shared" si="47"/>
        <v>29.60</v>
      </c>
      <c r="AA250" s="110"/>
      <c r="AB250" s="110"/>
      <c r="AC250" s="110"/>
      <c r="AD250" s="110"/>
      <c r="AE250" s="110"/>
      <c r="AF250" s="110"/>
      <c r="AG250" s="110"/>
      <c r="AH250" s="110"/>
      <c r="AI250" s="110"/>
      <c r="AJ250" s="110"/>
      <c r="AK250" s="110"/>
      <c r="AL250" s="110"/>
      <c r="AM250" s="110"/>
      <c r="AN250" s="110"/>
      <c r="AO250" s="110"/>
      <c r="AP250" s="110"/>
      <c r="AQ250" s="110"/>
      <c r="AR250" s="109"/>
    </row>
    <row r="251" spans="1:44" s="107" customFormat="1" ht="20.25">
      <c r="A251" s="191">
        <v>245</v>
      </c>
      <c r="B251" s="125">
        <v>439792</v>
      </c>
      <c r="C251" s="126" t="s">
        <v>437</v>
      </c>
      <c r="D251" s="248">
        <v>6</v>
      </c>
      <c r="E251" s="248">
        <v>8</v>
      </c>
      <c r="F251" s="248">
        <v>9</v>
      </c>
      <c r="G251" s="196">
        <v>8</v>
      </c>
      <c r="H251" s="196">
        <v>9</v>
      </c>
      <c r="I251" s="196">
        <f t="shared" si="51"/>
        <v>40</v>
      </c>
      <c r="J251" s="196">
        <f t="shared" si="26"/>
        <v>6</v>
      </c>
      <c r="K251" s="197">
        <v>3</v>
      </c>
      <c r="L251" s="197">
        <v>4</v>
      </c>
      <c r="M251" s="197">
        <v>3</v>
      </c>
      <c r="N251" s="197">
        <v>2</v>
      </c>
      <c r="O251" s="197">
        <v>1</v>
      </c>
      <c r="P251" s="197">
        <f t="shared" si="27"/>
        <v>13</v>
      </c>
      <c r="Q251" s="197">
        <f t="shared" si="28"/>
        <v>0.65</v>
      </c>
      <c r="R251" s="104">
        <f t="shared" si="42"/>
        <v>1.0499999999999998</v>
      </c>
      <c r="S251" s="104">
        <f t="shared" si="43"/>
        <v>1.40</v>
      </c>
      <c r="T251" s="104">
        <f t="shared" si="44"/>
        <v>1.50</v>
      </c>
      <c r="U251" s="104">
        <f t="shared" si="45"/>
        <v>1.30</v>
      </c>
      <c r="V251" s="104">
        <f t="shared" si="46"/>
        <v>1.40</v>
      </c>
      <c r="W251" s="26">
        <f t="shared" si="49"/>
        <v>53</v>
      </c>
      <c r="X251" s="194">
        <f t="shared" si="50"/>
        <v>10.60</v>
      </c>
      <c r="Y251" s="114">
        <v>27</v>
      </c>
      <c r="Z251" s="108">
        <f t="shared" si="47"/>
        <v>21.60</v>
      </c>
      <c r="AA251" s="110"/>
      <c r="AB251" s="110"/>
      <c r="AC251" s="110"/>
      <c r="AD251" s="110"/>
      <c r="AE251" s="110"/>
      <c r="AF251" s="110"/>
      <c r="AG251" s="110"/>
      <c r="AH251" s="110"/>
      <c r="AI251" s="110"/>
      <c r="AJ251" s="110"/>
      <c r="AK251" s="110"/>
      <c r="AL251" s="110"/>
      <c r="AM251" s="110"/>
      <c r="AN251" s="110"/>
      <c r="AO251" s="110"/>
      <c r="AP251" s="110"/>
      <c r="AQ251" s="110"/>
      <c r="AR251" s="109"/>
    </row>
    <row r="252" spans="1:44" s="107" customFormat="1" ht="20.25">
      <c r="A252" s="191">
        <v>246</v>
      </c>
      <c r="B252" s="125">
        <v>439793</v>
      </c>
      <c r="C252" s="126" t="s">
        <v>438</v>
      </c>
      <c r="D252" s="248">
        <v>6</v>
      </c>
      <c r="E252" s="248">
        <v>8</v>
      </c>
      <c r="F252" s="248">
        <v>9</v>
      </c>
      <c r="G252" s="196">
        <v>8</v>
      </c>
      <c r="H252" s="196">
        <v>9</v>
      </c>
      <c r="I252" s="196">
        <f t="shared" si="51"/>
        <v>40</v>
      </c>
      <c r="J252" s="196">
        <f t="shared" si="26"/>
        <v>6</v>
      </c>
      <c r="K252" s="197">
        <v>2</v>
      </c>
      <c r="L252" s="197">
        <v>3</v>
      </c>
      <c r="M252" s="197">
        <v>2</v>
      </c>
      <c r="N252" s="197">
        <v>4</v>
      </c>
      <c r="O252" s="197">
        <v>3</v>
      </c>
      <c r="P252" s="197">
        <f t="shared" si="27"/>
        <v>14</v>
      </c>
      <c r="Q252" s="197">
        <f t="shared" si="28"/>
        <v>0.70</v>
      </c>
      <c r="R252" s="104">
        <f t="shared" si="42"/>
        <v>0.99999999999999989</v>
      </c>
      <c r="S252" s="104">
        <f t="shared" si="43"/>
        <v>1.35</v>
      </c>
      <c r="T252" s="104">
        <f t="shared" si="44"/>
        <v>1.45</v>
      </c>
      <c r="U252" s="104">
        <f t="shared" si="45"/>
        <v>1.40</v>
      </c>
      <c r="V252" s="104">
        <f t="shared" si="46"/>
        <v>1.50</v>
      </c>
      <c r="W252" s="26">
        <f t="shared" si="49"/>
        <v>54</v>
      </c>
      <c r="X252" s="194">
        <f t="shared" si="50"/>
        <v>10.80</v>
      </c>
      <c r="Y252" s="114">
        <v>21</v>
      </c>
      <c r="Z252" s="108">
        <f t="shared" si="47"/>
        <v>16.80</v>
      </c>
      <c r="AA252" s="110"/>
      <c r="AB252" s="110"/>
      <c r="AC252" s="110"/>
      <c r="AD252" s="110"/>
      <c r="AE252" s="110"/>
      <c r="AF252" s="110"/>
      <c r="AG252" s="110"/>
      <c r="AH252" s="110"/>
      <c r="AI252" s="110"/>
      <c r="AJ252" s="110"/>
      <c r="AK252" s="110"/>
      <c r="AL252" s="110"/>
      <c r="AM252" s="110"/>
      <c r="AN252" s="110"/>
      <c r="AO252" s="110"/>
      <c r="AP252" s="110"/>
      <c r="AQ252" s="110"/>
      <c r="AR252" s="109"/>
    </row>
    <row r="253" spans="1:44" s="107" customFormat="1" ht="20.25">
      <c r="A253" s="191">
        <v>247</v>
      </c>
      <c r="B253" s="125">
        <v>439795</v>
      </c>
      <c r="C253" s="126" t="s">
        <v>439</v>
      </c>
      <c r="D253" s="248">
        <v>6</v>
      </c>
      <c r="E253" s="248">
        <v>9</v>
      </c>
      <c r="F253" s="248">
        <v>8</v>
      </c>
      <c r="G253" s="196">
        <v>9</v>
      </c>
      <c r="H253" s="196">
        <v>8</v>
      </c>
      <c r="I253" s="196">
        <f t="shared" si="51"/>
        <v>40</v>
      </c>
      <c r="J253" s="196">
        <f t="shared" si="26"/>
        <v>6</v>
      </c>
      <c r="K253" s="197">
        <v>2</v>
      </c>
      <c r="L253" s="197">
        <v>3</v>
      </c>
      <c r="M253" s="197">
        <v>4</v>
      </c>
      <c r="N253" s="197">
        <v>3</v>
      </c>
      <c r="O253" s="197">
        <v>2</v>
      </c>
      <c r="P253" s="197">
        <f t="shared" si="27"/>
        <v>14</v>
      </c>
      <c r="Q253" s="197">
        <f t="shared" si="28"/>
        <v>0.70</v>
      </c>
      <c r="R253" s="104">
        <f t="shared" si="42"/>
        <v>0.99999999999999989</v>
      </c>
      <c r="S253" s="104">
        <f t="shared" si="43"/>
        <v>1.50</v>
      </c>
      <c r="T253" s="104">
        <f t="shared" si="44"/>
        <v>1.40</v>
      </c>
      <c r="U253" s="104">
        <f t="shared" si="45"/>
        <v>1.50</v>
      </c>
      <c r="V253" s="104">
        <f t="shared" si="46"/>
        <v>1.30</v>
      </c>
      <c r="W253" s="26">
        <f t="shared" si="49"/>
        <v>54</v>
      </c>
      <c r="X253" s="194">
        <f t="shared" si="50"/>
        <v>10.80</v>
      </c>
      <c r="Y253" s="114">
        <v>34</v>
      </c>
      <c r="Z253" s="108">
        <f t="shared" si="47"/>
        <v>27.200000000000003</v>
      </c>
      <c r="AA253" s="110"/>
      <c r="AB253" s="110"/>
      <c r="AC253" s="110"/>
      <c r="AD253" s="110"/>
      <c r="AE253" s="110"/>
      <c r="AF253" s="110"/>
      <c r="AG253" s="110"/>
      <c r="AH253" s="110"/>
      <c r="AI253" s="110"/>
      <c r="AJ253" s="110"/>
      <c r="AK253" s="110"/>
      <c r="AL253" s="110"/>
      <c r="AM253" s="110"/>
      <c r="AN253" s="110"/>
      <c r="AO253" s="110"/>
      <c r="AP253" s="110"/>
      <c r="AQ253" s="110"/>
      <c r="AR253" s="109"/>
    </row>
    <row r="254" spans="1:44" s="107" customFormat="1" ht="20.25">
      <c r="A254" s="191">
        <v>248</v>
      </c>
      <c r="B254" s="125">
        <v>439796</v>
      </c>
      <c r="C254" s="126" t="s">
        <v>440</v>
      </c>
      <c r="D254" s="248">
        <v>12</v>
      </c>
      <c r="E254" s="248">
        <v>12</v>
      </c>
      <c r="F254" s="248">
        <v>10</v>
      </c>
      <c r="G254" s="196">
        <v>8</v>
      </c>
      <c r="H254" s="196">
        <v>9</v>
      </c>
      <c r="I254" s="196">
        <f t="shared" si="51"/>
        <v>51</v>
      </c>
      <c r="J254" s="196">
        <f t="shared" si="26"/>
        <v>7.65</v>
      </c>
      <c r="K254" s="197">
        <v>3</v>
      </c>
      <c r="L254" s="197">
        <v>4</v>
      </c>
      <c r="M254" s="197">
        <v>3</v>
      </c>
      <c r="N254" s="197">
        <v>4</v>
      </c>
      <c r="O254" s="197">
        <v>2.50</v>
      </c>
      <c r="P254" s="197">
        <f t="shared" si="27"/>
        <v>16.50</v>
      </c>
      <c r="Q254" s="197">
        <f t="shared" si="28"/>
        <v>0.825</v>
      </c>
      <c r="R254" s="104">
        <f t="shared" si="42"/>
        <v>1.9499999999999997</v>
      </c>
      <c r="S254" s="104">
        <f t="shared" si="43"/>
        <v>1.9999999999999998</v>
      </c>
      <c r="T254" s="104">
        <f t="shared" si="44"/>
        <v>1.65</v>
      </c>
      <c r="U254" s="104">
        <f t="shared" si="45"/>
        <v>1.40</v>
      </c>
      <c r="V254" s="104">
        <f t="shared" si="46"/>
        <v>1.475</v>
      </c>
      <c r="W254" s="26">
        <f t="shared" si="49"/>
        <v>67.50</v>
      </c>
      <c r="X254" s="194">
        <f t="shared" si="50"/>
        <v>13.50</v>
      </c>
      <c r="Y254" s="114">
        <v>41</v>
      </c>
      <c r="Z254" s="108">
        <f t="shared" si="47"/>
        <v>32.800000000000004</v>
      </c>
      <c r="AA254" s="110"/>
      <c r="AB254" s="110"/>
      <c r="AC254" s="110"/>
      <c r="AD254" s="110"/>
      <c r="AE254" s="110"/>
      <c r="AF254" s="110"/>
      <c r="AG254" s="110"/>
      <c r="AH254" s="110"/>
      <c r="AI254" s="110"/>
      <c r="AJ254" s="110"/>
      <c r="AK254" s="110"/>
      <c r="AL254" s="110"/>
      <c r="AM254" s="110"/>
      <c r="AN254" s="110"/>
      <c r="AO254" s="110"/>
      <c r="AP254" s="110"/>
      <c r="AQ254" s="110"/>
      <c r="AR254" s="109"/>
    </row>
    <row r="255" spans="1:44" s="107" customFormat="1" ht="20.25">
      <c r="A255" s="191">
        <v>249</v>
      </c>
      <c r="B255" s="125">
        <v>439798</v>
      </c>
      <c r="C255" s="126" t="s">
        <v>441</v>
      </c>
      <c r="D255" s="248">
        <v>6</v>
      </c>
      <c r="E255" s="248">
        <v>8</v>
      </c>
      <c r="F255" s="248">
        <v>9</v>
      </c>
      <c r="G255" s="196">
        <v>8</v>
      </c>
      <c r="H255" s="196">
        <v>9</v>
      </c>
      <c r="I255" s="196">
        <f t="shared" si="51"/>
        <v>40</v>
      </c>
      <c r="J255" s="196">
        <f t="shared" si="26"/>
        <v>6</v>
      </c>
      <c r="K255" s="197">
        <v>2</v>
      </c>
      <c r="L255" s="197">
        <v>2.50</v>
      </c>
      <c r="M255" s="197">
        <v>3</v>
      </c>
      <c r="N255" s="197">
        <v>2</v>
      </c>
      <c r="O255" s="197">
        <v>2.50</v>
      </c>
      <c r="P255" s="197">
        <f t="shared" si="27"/>
        <v>12</v>
      </c>
      <c r="Q255" s="197">
        <f t="shared" si="28"/>
        <v>0.60000000000000009</v>
      </c>
      <c r="R255" s="104">
        <f t="shared" si="42"/>
        <v>0.99999999999999989</v>
      </c>
      <c r="S255" s="104">
        <f t="shared" si="43"/>
        <v>1.325</v>
      </c>
      <c r="T255" s="104">
        <f t="shared" si="44"/>
        <v>1.50</v>
      </c>
      <c r="U255" s="104">
        <f t="shared" si="45"/>
        <v>1.30</v>
      </c>
      <c r="V255" s="104">
        <f t="shared" si="46"/>
        <v>1.475</v>
      </c>
      <c r="W255" s="26">
        <f t="shared" si="49"/>
        <v>52</v>
      </c>
      <c r="X255" s="194">
        <f t="shared" si="50"/>
        <v>10.40</v>
      </c>
      <c r="Y255" s="114">
        <v>27</v>
      </c>
      <c r="Z255" s="108">
        <f t="shared" si="47"/>
        <v>21.60</v>
      </c>
      <c r="AA255" s="110"/>
      <c r="AB255" s="110"/>
      <c r="AC255" s="110"/>
      <c r="AD255" s="110"/>
      <c r="AE255" s="110"/>
      <c r="AF255" s="110"/>
      <c r="AG255" s="110"/>
      <c r="AH255" s="110"/>
      <c r="AI255" s="110"/>
      <c r="AJ255" s="110"/>
      <c r="AK255" s="110"/>
      <c r="AL255" s="110"/>
      <c r="AM255" s="110"/>
      <c r="AN255" s="110"/>
      <c r="AO255" s="110"/>
      <c r="AP255" s="110"/>
      <c r="AQ255" s="110"/>
      <c r="AR255" s="109"/>
    </row>
    <row r="256" spans="1:44" s="107" customFormat="1" ht="20.25">
      <c r="A256" s="191">
        <v>250</v>
      </c>
      <c r="B256" s="125">
        <v>439799</v>
      </c>
      <c r="C256" s="126" t="s">
        <v>442</v>
      </c>
      <c r="D256" s="248">
        <v>8</v>
      </c>
      <c r="E256" s="248">
        <v>7</v>
      </c>
      <c r="F256" s="248">
        <v>6</v>
      </c>
      <c r="G256" s="196">
        <v>8</v>
      </c>
      <c r="H256" s="196">
        <v>8</v>
      </c>
      <c r="I256" s="196">
        <f t="shared" si="51"/>
        <v>37</v>
      </c>
      <c r="J256" s="196">
        <f t="shared" si="26"/>
        <v>5.55</v>
      </c>
      <c r="K256" s="197">
        <v>1</v>
      </c>
      <c r="L256" s="197">
        <v>1.50</v>
      </c>
      <c r="M256" s="197">
        <v>2</v>
      </c>
      <c r="N256" s="197">
        <v>2.50</v>
      </c>
      <c r="O256" s="197">
        <v>3</v>
      </c>
      <c r="P256" s="197">
        <f t="shared" si="27"/>
        <v>10</v>
      </c>
      <c r="Q256" s="197">
        <f t="shared" si="28"/>
        <v>0.50</v>
      </c>
      <c r="R256" s="104">
        <f t="shared" si="42"/>
        <v>1.25</v>
      </c>
      <c r="S256" s="104">
        <f t="shared" si="43"/>
        <v>1.125</v>
      </c>
      <c r="T256" s="104">
        <f t="shared" si="44"/>
        <v>0.99999999999999989</v>
      </c>
      <c r="U256" s="104">
        <f t="shared" si="45"/>
        <v>1.325</v>
      </c>
      <c r="V256" s="104">
        <f t="shared" si="46"/>
        <v>1.35</v>
      </c>
      <c r="W256" s="26">
        <f t="shared" si="49"/>
        <v>47</v>
      </c>
      <c r="X256" s="194">
        <f t="shared" si="50"/>
        <v>9.40</v>
      </c>
      <c r="Y256" s="114">
        <v>27</v>
      </c>
      <c r="Z256" s="108">
        <f t="shared" si="47"/>
        <v>21.60</v>
      </c>
      <c r="AA256" s="110"/>
      <c r="AB256" s="110"/>
      <c r="AC256" s="110"/>
      <c r="AD256" s="110"/>
      <c r="AE256" s="110"/>
      <c r="AF256" s="110"/>
      <c r="AG256" s="110"/>
      <c r="AH256" s="110"/>
      <c r="AI256" s="110"/>
      <c r="AJ256" s="110"/>
      <c r="AK256" s="110"/>
      <c r="AL256" s="110"/>
      <c r="AM256" s="110"/>
      <c r="AN256" s="110"/>
      <c r="AO256" s="110"/>
      <c r="AP256" s="110"/>
      <c r="AQ256" s="110"/>
      <c r="AR256" s="109"/>
    </row>
    <row r="257" spans="1:44" s="107" customFormat="1" ht="20.25">
      <c r="A257" s="191">
        <v>251</v>
      </c>
      <c r="B257" s="125">
        <v>439800</v>
      </c>
      <c r="C257" s="126" t="s">
        <v>443</v>
      </c>
      <c r="D257" s="248">
        <v>12</v>
      </c>
      <c r="E257" s="248">
        <v>10</v>
      </c>
      <c r="F257" s="248">
        <v>8</v>
      </c>
      <c r="G257" s="196">
        <v>9</v>
      </c>
      <c r="H257" s="196">
        <v>8</v>
      </c>
      <c r="I257" s="196">
        <f t="shared" si="51"/>
        <v>47</v>
      </c>
      <c r="J257" s="196">
        <f t="shared" si="26"/>
        <v>7.05</v>
      </c>
      <c r="K257" s="197">
        <v>2</v>
      </c>
      <c r="L257" s="197">
        <v>2.50</v>
      </c>
      <c r="M257" s="197">
        <v>3</v>
      </c>
      <c r="N257" s="197">
        <v>2</v>
      </c>
      <c r="O257" s="197">
        <v>4</v>
      </c>
      <c r="P257" s="197">
        <f t="shared" si="27"/>
        <v>13.50</v>
      </c>
      <c r="Q257" s="197">
        <f t="shared" si="28"/>
        <v>0.675</v>
      </c>
      <c r="R257" s="104">
        <f t="shared" si="42"/>
        <v>1.90</v>
      </c>
      <c r="S257" s="104">
        <f t="shared" si="43"/>
        <v>1.625</v>
      </c>
      <c r="T257" s="104">
        <f t="shared" si="44"/>
        <v>1.35</v>
      </c>
      <c r="U257" s="104">
        <f t="shared" si="45"/>
        <v>1.45</v>
      </c>
      <c r="V257" s="104">
        <f t="shared" si="46"/>
        <v>1.40</v>
      </c>
      <c r="W257" s="26">
        <f t="shared" si="49"/>
        <v>60.50</v>
      </c>
      <c r="X257" s="194">
        <f t="shared" si="50"/>
        <v>12.10</v>
      </c>
      <c r="Y257" s="114">
        <v>36</v>
      </c>
      <c r="Z257" s="108">
        <f t="shared" si="47"/>
        <v>28.80</v>
      </c>
      <c r="AA257" s="110"/>
      <c r="AB257" s="110"/>
      <c r="AC257" s="110"/>
      <c r="AD257" s="110"/>
      <c r="AE257" s="110"/>
      <c r="AF257" s="110"/>
      <c r="AG257" s="110"/>
      <c r="AH257" s="110"/>
      <c r="AI257" s="110"/>
      <c r="AJ257" s="110"/>
      <c r="AK257" s="110"/>
      <c r="AL257" s="110"/>
      <c r="AM257" s="110"/>
      <c r="AN257" s="110"/>
      <c r="AO257" s="110"/>
      <c r="AP257" s="110"/>
      <c r="AQ257" s="110"/>
      <c r="AR257" s="109"/>
    </row>
    <row r="258" spans="1:44" s="107" customFormat="1" ht="20.25">
      <c r="A258" s="191">
        <v>252</v>
      </c>
      <c r="B258" s="222">
        <v>439801</v>
      </c>
      <c r="C258" s="223" t="s">
        <v>242</v>
      </c>
      <c r="D258" s="248">
        <v>12</v>
      </c>
      <c r="E258" s="248">
        <v>10</v>
      </c>
      <c r="F258" s="248">
        <v>8</v>
      </c>
      <c r="G258" s="196">
        <v>6</v>
      </c>
      <c r="H258" s="196">
        <v>7</v>
      </c>
      <c r="I258" s="196">
        <f t="shared" si="51"/>
        <v>43</v>
      </c>
      <c r="J258" s="196">
        <f t="shared" si="26"/>
        <v>6.45</v>
      </c>
      <c r="K258" s="197">
        <v>2</v>
      </c>
      <c r="L258" s="197">
        <v>2.50</v>
      </c>
      <c r="M258" s="197">
        <v>4</v>
      </c>
      <c r="N258" s="197">
        <v>4.50</v>
      </c>
      <c r="O258" s="197">
        <v>2.50</v>
      </c>
      <c r="P258" s="197">
        <f t="shared" si="27"/>
        <v>15.50</v>
      </c>
      <c r="Q258" s="197">
        <f t="shared" si="28"/>
        <v>0.775</v>
      </c>
      <c r="R258" s="104">
        <f t="shared" si="42"/>
        <v>1.90</v>
      </c>
      <c r="S258" s="104">
        <f t="shared" si="43"/>
        <v>1.625</v>
      </c>
      <c r="T258" s="104">
        <f t="shared" si="44"/>
        <v>1.40</v>
      </c>
      <c r="U258" s="104">
        <f t="shared" si="45"/>
        <v>1.125</v>
      </c>
      <c r="V258" s="104">
        <f t="shared" si="46"/>
        <v>1.175</v>
      </c>
      <c r="W258" s="26">
        <f t="shared" si="49"/>
        <v>58.50</v>
      </c>
      <c r="X258" s="194">
        <f t="shared" si="50"/>
        <v>11.70</v>
      </c>
      <c r="Y258" s="224">
        <v>33</v>
      </c>
      <c r="Z258" s="108">
        <f t="shared" si="47"/>
        <v>26.40</v>
      </c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110"/>
      <c r="AK258" s="110"/>
      <c r="AL258" s="110"/>
      <c r="AM258" s="110"/>
      <c r="AN258" s="110"/>
      <c r="AO258" s="110"/>
      <c r="AP258" s="110"/>
      <c r="AQ258" s="110"/>
      <c r="AR258" s="109"/>
    </row>
    <row r="259" spans="1:44" s="107" customFormat="1" ht="20.25">
      <c r="A259" s="191">
        <v>253</v>
      </c>
      <c r="B259" s="125">
        <v>439802</v>
      </c>
      <c r="C259" s="126" t="s">
        <v>444</v>
      </c>
      <c r="D259" s="248">
        <v>6</v>
      </c>
      <c r="E259" s="248">
        <v>9</v>
      </c>
      <c r="F259" s="248">
        <v>8</v>
      </c>
      <c r="G259" s="196">
        <v>7</v>
      </c>
      <c r="H259" s="196">
        <v>12</v>
      </c>
      <c r="I259" s="196">
        <f t="shared" si="51"/>
        <v>42</v>
      </c>
      <c r="J259" s="196">
        <f t="shared" si="26"/>
        <v>6.30</v>
      </c>
      <c r="K259" s="197">
        <v>2</v>
      </c>
      <c r="L259" s="197">
        <v>3</v>
      </c>
      <c r="M259" s="197">
        <v>2</v>
      </c>
      <c r="N259" s="197">
        <v>4</v>
      </c>
      <c r="O259" s="197">
        <v>3</v>
      </c>
      <c r="P259" s="197">
        <f t="shared" si="27"/>
        <v>14</v>
      </c>
      <c r="Q259" s="197">
        <f t="shared" si="28"/>
        <v>0.70</v>
      </c>
      <c r="R259" s="104">
        <f t="shared" si="42"/>
        <v>0.99999999999999989</v>
      </c>
      <c r="S259" s="104">
        <f t="shared" si="43"/>
        <v>1.50</v>
      </c>
      <c r="T259" s="104">
        <f t="shared" si="44"/>
        <v>1.30</v>
      </c>
      <c r="U259" s="104">
        <f t="shared" si="45"/>
        <v>1.25</v>
      </c>
      <c r="V259" s="104">
        <f t="shared" si="46"/>
        <v>1.9499999999999997</v>
      </c>
      <c r="W259" s="26">
        <f t="shared" si="49"/>
        <v>56</v>
      </c>
      <c r="X259" s="194">
        <f t="shared" si="50"/>
        <v>11.20</v>
      </c>
      <c r="Y259" s="114">
        <v>37</v>
      </c>
      <c r="Z259" s="108">
        <f t="shared" si="47"/>
        <v>29.60</v>
      </c>
      <c r="AA259" s="110"/>
      <c r="AB259" s="110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10"/>
      <c r="AN259" s="110"/>
      <c r="AO259" s="110"/>
      <c r="AP259" s="110"/>
      <c r="AQ259" s="110"/>
      <c r="AR259" s="109"/>
    </row>
    <row r="260" spans="1:44" s="107" customFormat="1" ht="20.25">
      <c r="A260" s="191">
        <v>254</v>
      </c>
      <c r="B260" s="125">
        <v>439803</v>
      </c>
      <c r="C260" s="126" t="s">
        <v>243</v>
      </c>
      <c r="D260" s="248">
        <v>6</v>
      </c>
      <c r="E260" s="248">
        <v>7</v>
      </c>
      <c r="F260" s="248">
        <v>6</v>
      </c>
      <c r="G260" s="196">
        <v>5</v>
      </c>
      <c r="H260" s="196">
        <v>8</v>
      </c>
      <c r="I260" s="196">
        <f t="shared" si="51"/>
        <v>32</v>
      </c>
      <c r="J260" s="196">
        <f t="shared" si="26"/>
        <v>4.80</v>
      </c>
      <c r="K260" s="197">
        <v>1</v>
      </c>
      <c r="L260" s="197">
        <v>2</v>
      </c>
      <c r="M260" s="197">
        <v>3</v>
      </c>
      <c r="N260" s="197">
        <v>2</v>
      </c>
      <c r="O260" s="197">
        <v>4</v>
      </c>
      <c r="P260" s="197">
        <f t="shared" si="27"/>
        <v>12</v>
      </c>
      <c r="Q260" s="197">
        <f t="shared" si="28"/>
        <v>0.60000000000000009</v>
      </c>
      <c r="R260" s="104">
        <f t="shared" si="42"/>
        <v>0.95</v>
      </c>
      <c r="S260" s="104">
        <f t="shared" si="43"/>
        <v>1.1500000000000001</v>
      </c>
      <c r="T260" s="104">
        <f t="shared" si="44"/>
        <v>1.0499999999999998</v>
      </c>
      <c r="U260" s="104">
        <f t="shared" si="45"/>
        <v>0.85</v>
      </c>
      <c r="V260" s="104">
        <f t="shared" si="46"/>
        <v>1.40</v>
      </c>
      <c r="W260" s="26">
        <f t="shared" si="49"/>
        <v>44</v>
      </c>
      <c r="X260" s="194">
        <f t="shared" si="50"/>
        <v>8.8000000000000007</v>
      </c>
      <c r="Y260" s="114">
        <v>21</v>
      </c>
      <c r="Z260" s="108">
        <f t="shared" si="47"/>
        <v>16.80</v>
      </c>
      <c r="AA260" s="110"/>
      <c r="AB260" s="110"/>
      <c r="AC260" s="110"/>
      <c r="AD260" s="110"/>
      <c r="AE260" s="110"/>
      <c r="AF260" s="110"/>
      <c r="AG260" s="110"/>
      <c r="AH260" s="110"/>
      <c r="AI260" s="110"/>
      <c r="AJ260" s="110"/>
      <c r="AK260" s="110"/>
      <c r="AL260" s="110"/>
      <c r="AM260" s="110"/>
      <c r="AN260" s="110"/>
      <c r="AO260" s="110"/>
      <c r="AP260" s="110"/>
      <c r="AQ260" s="110"/>
      <c r="AR260" s="109"/>
    </row>
    <row r="261" spans="1:44" s="107" customFormat="1" ht="20.25">
      <c r="A261" s="191">
        <v>255</v>
      </c>
      <c r="B261" s="125">
        <v>439804</v>
      </c>
      <c r="C261" s="126" t="s">
        <v>244</v>
      </c>
      <c r="D261" s="248">
        <v>12</v>
      </c>
      <c r="E261" s="248">
        <v>10</v>
      </c>
      <c r="F261" s="248">
        <v>8</v>
      </c>
      <c r="G261" s="196">
        <v>9</v>
      </c>
      <c r="H261" s="196">
        <v>8</v>
      </c>
      <c r="I261" s="196">
        <f t="shared" si="51"/>
        <v>47</v>
      </c>
      <c r="J261" s="196">
        <f t="shared" si="26"/>
        <v>7.05</v>
      </c>
      <c r="K261" s="197">
        <v>3</v>
      </c>
      <c r="L261" s="197">
        <v>3.50</v>
      </c>
      <c r="M261" s="197">
        <v>2</v>
      </c>
      <c r="N261" s="197">
        <v>2.50</v>
      </c>
      <c r="O261" s="197">
        <v>3</v>
      </c>
      <c r="P261" s="197">
        <f t="shared" si="27"/>
        <v>14</v>
      </c>
      <c r="Q261" s="197">
        <f t="shared" si="28"/>
        <v>0.70</v>
      </c>
      <c r="R261" s="104">
        <f t="shared" si="42"/>
        <v>1.9499999999999997</v>
      </c>
      <c r="S261" s="104">
        <f t="shared" si="43"/>
        <v>1.675</v>
      </c>
      <c r="T261" s="104">
        <f t="shared" si="44"/>
        <v>1.30</v>
      </c>
      <c r="U261" s="104">
        <f t="shared" si="45"/>
        <v>1.475</v>
      </c>
      <c r="V261" s="104">
        <f t="shared" si="46"/>
        <v>1.35</v>
      </c>
      <c r="W261" s="26">
        <f t="shared" si="49"/>
        <v>61</v>
      </c>
      <c r="X261" s="194">
        <f t="shared" si="50"/>
        <v>12.20</v>
      </c>
      <c r="Y261" s="114">
        <v>44</v>
      </c>
      <c r="Z261" s="108">
        <f t="shared" si="47"/>
        <v>35.200000000000003</v>
      </c>
      <c r="AA261" s="110"/>
      <c r="AB261" s="110"/>
      <c r="AC261" s="110"/>
      <c r="AD261" s="110"/>
      <c r="AE261" s="110"/>
      <c r="AF261" s="110"/>
      <c r="AG261" s="110"/>
      <c r="AH261" s="110"/>
      <c r="AI261" s="110"/>
      <c r="AJ261" s="110"/>
      <c r="AK261" s="110"/>
      <c r="AL261" s="110"/>
      <c r="AM261" s="110"/>
      <c r="AN261" s="110"/>
      <c r="AO261" s="110"/>
      <c r="AP261" s="110"/>
      <c r="AQ261" s="110"/>
      <c r="AR261" s="109"/>
    </row>
    <row r="262" spans="1:44" s="107" customFormat="1" ht="20.25">
      <c r="A262" s="191">
        <v>256</v>
      </c>
      <c r="B262" s="125">
        <v>439805</v>
      </c>
      <c r="C262" s="126" t="s">
        <v>245</v>
      </c>
      <c r="D262" s="248">
        <v>10</v>
      </c>
      <c r="E262" s="248">
        <v>8</v>
      </c>
      <c r="F262" s="248">
        <v>7</v>
      </c>
      <c r="G262" s="196">
        <v>6</v>
      </c>
      <c r="H262" s="196">
        <v>8</v>
      </c>
      <c r="I262" s="196">
        <f t="shared" si="51"/>
        <v>39</v>
      </c>
      <c r="J262" s="196">
        <f t="shared" si="26"/>
        <v>5.85</v>
      </c>
      <c r="K262" s="197">
        <v>2</v>
      </c>
      <c r="L262" s="197">
        <v>2.50</v>
      </c>
      <c r="M262" s="197">
        <v>3</v>
      </c>
      <c r="N262" s="197">
        <v>2</v>
      </c>
      <c r="O262" s="197">
        <v>4</v>
      </c>
      <c r="P262" s="197">
        <f t="shared" si="27"/>
        <v>13.50</v>
      </c>
      <c r="Q262" s="197">
        <f t="shared" si="28"/>
        <v>0.675</v>
      </c>
      <c r="R262" s="104">
        <f t="shared" si="42"/>
        <v>1.60</v>
      </c>
      <c r="S262" s="104">
        <f t="shared" si="43"/>
        <v>1.325</v>
      </c>
      <c r="T262" s="104">
        <f t="shared" si="44"/>
        <v>1.2000000000000002</v>
      </c>
      <c r="U262" s="104">
        <f t="shared" si="45"/>
        <v>0.99999999999999989</v>
      </c>
      <c r="V262" s="104">
        <f t="shared" si="46"/>
        <v>1.40</v>
      </c>
      <c r="W262" s="26">
        <f t="shared" si="49"/>
        <v>52.50</v>
      </c>
      <c r="X262" s="194">
        <f t="shared" si="50"/>
        <v>10.50</v>
      </c>
      <c r="Y262" s="114">
        <v>22</v>
      </c>
      <c r="Z262" s="108">
        <f t="shared" si="47"/>
        <v>17.60</v>
      </c>
      <c r="AA262" s="110"/>
      <c r="AB262" s="110"/>
      <c r="AC262" s="110"/>
      <c r="AD262" s="110"/>
      <c r="AE262" s="110"/>
      <c r="AF262" s="110"/>
      <c r="AG262" s="110"/>
      <c r="AH262" s="110"/>
      <c r="AI262" s="110"/>
      <c r="AJ262" s="110"/>
      <c r="AK262" s="110"/>
      <c r="AL262" s="110"/>
      <c r="AM262" s="110"/>
      <c r="AN262" s="110"/>
      <c r="AO262" s="110"/>
      <c r="AP262" s="110"/>
      <c r="AQ262" s="110"/>
      <c r="AR262" s="109"/>
    </row>
    <row r="263" spans="1:44" s="107" customFormat="1" ht="20.25">
      <c r="A263" s="191">
        <v>257</v>
      </c>
      <c r="B263" s="125">
        <v>439807</v>
      </c>
      <c r="C263" s="126" t="s">
        <v>445</v>
      </c>
      <c r="D263" s="248">
        <v>4</v>
      </c>
      <c r="E263" s="248">
        <v>3</v>
      </c>
      <c r="F263" s="248">
        <v>5</v>
      </c>
      <c r="G263" s="196">
        <v>4</v>
      </c>
      <c r="H263" s="196">
        <v>3</v>
      </c>
      <c r="I263" s="196">
        <f t="shared" si="51"/>
        <v>19</v>
      </c>
      <c r="J263" s="196">
        <f t="shared" si="26"/>
        <v>2.85</v>
      </c>
      <c r="K263" s="197">
        <v>1</v>
      </c>
      <c r="L263" s="197">
        <v>2</v>
      </c>
      <c r="M263" s="197">
        <v>4</v>
      </c>
      <c r="N263" s="197">
        <v>4</v>
      </c>
      <c r="O263" s="197">
        <v>3</v>
      </c>
      <c r="P263" s="197">
        <f t="shared" si="27"/>
        <v>14</v>
      </c>
      <c r="Q263" s="197">
        <f t="shared" si="28"/>
        <v>0.70</v>
      </c>
      <c r="R263" s="104">
        <f t="shared" si="42"/>
        <v>0.65</v>
      </c>
      <c r="S263" s="104">
        <f t="shared" si="43"/>
        <v>0.54999999999999993</v>
      </c>
      <c r="T263" s="104">
        <f t="shared" si="44"/>
        <v>0.95</v>
      </c>
      <c r="U263" s="104">
        <f t="shared" si="45"/>
        <v>0.80</v>
      </c>
      <c r="V263" s="104">
        <f t="shared" si="46"/>
        <v>0.60</v>
      </c>
      <c r="W263" s="26">
        <f t="shared" si="49"/>
        <v>33</v>
      </c>
      <c r="X263" s="194">
        <f t="shared" si="50"/>
        <v>6.60</v>
      </c>
      <c r="Y263" s="114">
        <v>13</v>
      </c>
      <c r="Z263" s="108">
        <f t="shared" si="47"/>
        <v>10.40</v>
      </c>
      <c r="AA263" s="110"/>
      <c r="AB263" s="110"/>
      <c r="AC263" s="110"/>
      <c r="AD263" s="110"/>
      <c r="AE263" s="110"/>
      <c r="AF263" s="110"/>
      <c r="AG263" s="110"/>
      <c r="AH263" s="110"/>
      <c r="AI263" s="110"/>
      <c r="AJ263" s="110"/>
      <c r="AK263" s="110"/>
      <c r="AL263" s="110"/>
      <c r="AM263" s="110"/>
      <c r="AN263" s="110"/>
      <c r="AO263" s="110"/>
      <c r="AP263" s="110"/>
      <c r="AQ263" s="110"/>
      <c r="AR263" s="109"/>
    </row>
    <row r="264" spans="1:44" s="107" customFormat="1" ht="20.25">
      <c r="A264" s="191">
        <v>258</v>
      </c>
      <c r="B264" s="125">
        <v>439808</v>
      </c>
      <c r="C264" s="126" t="s">
        <v>446</v>
      </c>
      <c r="D264" s="248">
        <v>6</v>
      </c>
      <c r="E264" s="248">
        <v>8</v>
      </c>
      <c r="F264" s="248">
        <v>9</v>
      </c>
      <c r="G264" s="196">
        <v>8</v>
      </c>
      <c r="H264" s="196">
        <v>9</v>
      </c>
      <c r="I264" s="196">
        <f t="shared" si="51"/>
        <v>40</v>
      </c>
      <c r="J264" s="196">
        <f t="shared" si="26"/>
        <v>6</v>
      </c>
      <c r="K264" s="197">
        <v>2</v>
      </c>
      <c r="L264" s="197">
        <v>2</v>
      </c>
      <c r="M264" s="197">
        <v>2.50</v>
      </c>
      <c r="N264" s="197">
        <v>3</v>
      </c>
      <c r="O264" s="197">
        <v>2</v>
      </c>
      <c r="P264" s="197">
        <f t="shared" si="27"/>
        <v>11.50</v>
      </c>
      <c r="Q264" s="197">
        <f t="shared" si="28"/>
        <v>0.57500000000000007</v>
      </c>
      <c r="R264" s="104">
        <f t="shared" si="52" ref="R264:R318">D264*0.15+K264*0.05</f>
        <v>0.99999999999999989</v>
      </c>
      <c r="S264" s="104">
        <f t="shared" si="53" ref="S264:S318">E264*0.15+L264*0.05</f>
        <v>1.30</v>
      </c>
      <c r="T264" s="104">
        <f t="shared" si="54" ref="T264:T318">F264*0.15+M264*0.05</f>
        <v>1.475</v>
      </c>
      <c r="U264" s="104">
        <f t="shared" si="55" ref="U264:U318">G264*0.15+N264*0.05</f>
        <v>1.35</v>
      </c>
      <c r="V264" s="104">
        <f t="shared" si="56" ref="V264:V318">H264*0.15+O264*0.05</f>
        <v>1.45</v>
      </c>
      <c r="W264" s="26">
        <f t="shared" si="49"/>
        <v>51.50</v>
      </c>
      <c r="X264" s="194">
        <f t="shared" si="50"/>
        <v>10.30</v>
      </c>
      <c r="Y264" s="114">
        <v>27</v>
      </c>
      <c r="Z264" s="108">
        <f t="shared" si="57" ref="Z264:Z318">Y264*0.8</f>
        <v>21.60</v>
      </c>
      <c r="AA264" s="110"/>
      <c r="AB264" s="110"/>
      <c r="AC264" s="110"/>
      <c r="AD264" s="110"/>
      <c r="AE264" s="110"/>
      <c r="AF264" s="110"/>
      <c r="AG264" s="110"/>
      <c r="AH264" s="110"/>
      <c r="AI264" s="110"/>
      <c r="AJ264" s="110"/>
      <c r="AK264" s="110"/>
      <c r="AL264" s="110"/>
      <c r="AM264" s="110"/>
      <c r="AN264" s="110"/>
      <c r="AO264" s="110"/>
      <c r="AP264" s="110"/>
      <c r="AQ264" s="110"/>
      <c r="AR264" s="109"/>
    </row>
    <row r="265" spans="1:44" s="107" customFormat="1" ht="20.25">
      <c r="A265" s="191">
        <v>259</v>
      </c>
      <c r="B265" s="125">
        <v>439811</v>
      </c>
      <c r="C265" s="126" t="s">
        <v>447</v>
      </c>
      <c r="D265" s="248">
        <v>4</v>
      </c>
      <c r="E265" s="248">
        <v>3</v>
      </c>
      <c r="F265" s="248">
        <v>5</v>
      </c>
      <c r="G265" s="196">
        <v>6</v>
      </c>
      <c r="H265" s="196">
        <v>8</v>
      </c>
      <c r="I265" s="196">
        <f t="shared" si="51"/>
        <v>26</v>
      </c>
      <c r="J265" s="196">
        <f t="shared" si="26"/>
        <v>3.90</v>
      </c>
      <c r="K265" s="197">
        <v>1</v>
      </c>
      <c r="L265" s="197">
        <v>1.50</v>
      </c>
      <c r="M265" s="197">
        <v>2</v>
      </c>
      <c r="N265" s="197">
        <v>2.50</v>
      </c>
      <c r="O265" s="197">
        <v>2</v>
      </c>
      <c r="P265" s="197">
        <f t="shared" si="27"/>
        <v>9</v>
      </c>
      <c r="Q265" s="197">
        <f t="shared" si="28"/>
        <v>0.45</v>
      </c>
      <c r="R265" s="104">
        <f t="shared" si="52"/>
        <v>0.65</v>
      </c>
      <c r="S265" s="104">
        <f t="shared" si="53"/>
        <v>0.52499999999999991</v>
      </c>
      <c r="T265" s="104">
        <f t="shared" si="54"/>
        <v>0.85</v>
      </c>
      <c r="U265" s="104">
        <f t="shared" si="55"/>
        <v>1.0249999999999999</v>
      </c>
      <c r="V265" s="104">
        <f t="shared" si="56"/>
        <v>1.30</v>
      </c>
      <c r="W265" s="26">
        <f t="shared" si="49"/>
        <v>35</v>
      </c>
      <c r="X265" s="194">
        <f t="shared" si="50"/>
        <v>7</v>
      </c>
      <c r="Y265" s="114">
        <v>37</v>
      </c>
      <c r="Z265" s="108">
        <f t="shared" si="57"/>
        <v>29.60</v>
      </c>
      <c r="AA265" s="110"/>
      <c r="AB265" s="110"/>
      <c r="AC265" s="110"/>
      <c r="AD265" s="110"/>
      <c r="AE265" s="110"/>
      <c r="AF265" s="110"/>
      <c r="AG265" s="110"/>
      <c r="AH265" s="110"/>
      <c r="AI265" s="110"/>
      <c r="AJ265" s="110"/>
      <c r="AK265" s="110"/>
      <c r="AL265" s="110"/>
      <c r="AM265" s="110"/>
      <c r="AN265" s="110"/>
      <c r="AO265" s="110"/>
      <c r="AP265" s="110"/>
      <c r="AQ265" s="110"/>
      <c r="AR265" s="109"/>
    </row>
    <row r="266" spans="1:44" s="107" customFormat="1" ht="20.25">
      <c r="A266" s="191">
        <v>260</v>
      </c>
      <c r="B266" s="125">
        <v>439815</v>
      </c>
      <c r="C266" s="126" t="s">
        <v>448</v>
      </c>
      <c r="D266" s="248">
        <v>14</v>
      </c>
      <c r="E266" s="248">
        <v>13</v>
      </c>
      <c r="F266" s="248">
        <v>12</v>
      </c>
      <c r="G266" s="196">
        <v>10</v>
      </c>
      <c r="H266" s="196">
        <v>12</v>
      </c>
      <c r="I266" s="196">
        <f t="shared" si="51"/>
        <v>61</v>
      </c>
      <c r="J266" s="196">
        <f t="shared" si="26"/>
        <v>9.15</v>
      </c>
      <c r="K266" s="197">
        <v>3</v>
      </c>
      <c r="L266" s="197">
        <v>4</v>
      </c>
      <c r="M266" s="197">
        <v>5</v>
      </c>
      <c r="N266" s="197">
        <v>4</v>
      </c>
      <c r="O266" s="197">
        <v>3</v>
      </c>
      <c r="P266" s="197">
        <f t="shared" si="27"/>
        <v>19</v>
      </c>
      <c r="Q266" s="197">
        <f t="shared" si="28"/>
        <v>0.95</v>
      </c>
      <c r="R266" s="104">
        <f t="shared" si="52"/>
        <v>2.25</v>
      </c>
      <c r="S266" s="104">
        <f t="shared" si="53"/>
        <v>2.15</v>
      </c>
      <c r="T266" s="104">
        <f t="shared" si="54"/>
        <v>2.0499999999999998</v>
      </c>
      <c r="U266" s="104">
        <f t="shared" si="55"/>
        <v>1.70</v>
      </c>
      <c r="V266" s="104">
        <f t="shared" si="56"/>
        <v>1.9499999999999997</v>
      </c>
      <c r="W266" s="26">
        <f t="shared" si="49"/>
        <v>80</v>
      </c>
      <c r="X266" s="194">
        <f t="shared" si="50"/>
        <v>16</v>
      </c>
      <c r="Y266" s="114">
        <v>57</v>
      </c>
      <c r="Z266" s="108">
        <f t="shared" si="57"/>
        <v>45.60</v>
      </c>
      <c r="AA266" s="110"/>
      <c r="AB266" s="110"/>
      <c r="AC266" s="110"/>
      <c r="AD266" s="110"/>
      <c r="AE266" s="110"/>
      <c r="AF266" s="110"/>
      <c r="AG266" s="110"/>
      <c r="AH266" s="110"/>
      <c r="AI266" s="110"/>
      <c r="AJ266" s="110"/>
      <c r="AK266" s="110"/>
      <c r="AL266" s="110"/>
      <c r="AM266" s="110"/>
      <c r="AN266" s="110"/>
      <c r="AO266" s="110"/>
      <c r="AP266" s="110"/>
      <c r="AQ266" s="110"/>
      <c r="AR266" s="109"/>
    </row>
    <row r="267" spans="1:44" s="107" customFormat="1" ht="20.25">
      <c r="A267" s="191">
        <v>261</v>
      </c>
      <c r="B267" s="125">
        <v>439816</v>
      </c>
      <c r="C267" s="126" t="s">
        <v>449</v>
      </c>
      <c r="D267" s="248">
        <v>8</v>
      </c>
      <c r="E267" s="248">
        <v>9</v>
      </c>
      <c r="F267" s="248">
        <v>8</v>
      </c>
      <c r="G267" s="196">
        <v>9</v>
      </c>
      <c r="H267" s="196">
        <v>9</v>
      </c>
      <c r="I267" s="196">
        <f t="shared" si="51"/>
        <v>43</v>
      </c>
      <c r="J267" s="196">
        <f t="shared" si="26"/>
        <v>6.45</v>
      </c>
      <c r="K267" s="197">
        <v>2</v>
      </c>
      <c r="L267" s="197">
        <v>2.50</v>
      </c>
      <c r="M267" s="197">
        <v>3</v>
      </c>
      <c r="N267" s="197">
        <v>4</v>
      </c>
      <c r="O267" s="197">
        <v>4</v>
      </c>
      <c r="P267" s="197">
        <f t="shared" si="27"/>
        <v>15.50</v>
      </c>
      <c r="Q267" s="197">
        <f t="shared" si="28"/>
        <v>0.775</v>
      </c>
      <c r="R267" s="104">
        <f t="shared" si="52"/>
        <v>1.30</v>
      </c>
      <c r="S267" s="104">
        <f t="shared" si="53"/>
        <v>1.475</v>
      </c>
      <c r="T267" s="104">
        <f t="shared" si="54"/>
        <v>1.35</v>
      </c>
      <c r="U267" s="104">
        <f t="shared" si="55"/>
        <v>1.5499999999999998</v>
      </c>
      <c r="V267" s="104">
        <f t="shared" si="56"/>
        <v>1.5499999999999998</v>
      </c>
      <c r="W267" s="26">
        <f t="shared" si="49"/>
        <v>58.50</v>
      </c>
      <c r="X267" s="194">
        <f t="shared" si="50"/>
        <v>11.70</v>
      </c>
      <c r="Y267" s="114">
        <v>37</v>
      </c>
      <c r="Z267" s="108">
        <f t="shared" si="57"/>
        <v>29.60</v>
      </c>
      <c r="AA267" s="110"/>
      <c r="AB267" s="110"/>
      <c r="AC267" s="110"/>
      <c r="AD267" s="110"/>
      <c r="AE267" s="110"/>
      <c r="AF267" s="110"/>
      <c r="AG267" s="110"/>
      <c r="AH267" s="110"/>
      <c r="AI267" s="110"/>
      <c r="AJ267" s="110"/>
      <c r="AK267" s="110"/>
      <c r="AL267" s="110"/>
      <c r="AM267" s="110"/>
      <c r="AN267" s="110"/>
      <c r="AO267" s="110"/>
      <c r="AP267" s="110"/>
      <c r="AQ267" s="110"/>
      <c r="AR267" s="109"/>
    </row>
    <row r="268" spans="1:44" s="107" customFormat="1" ht="20.25">
      <c r="A268" s="191">
        <v>262</v>
      </c>
      <c r="B268" s="125">
        <v>439817</v>
      </c>
      <c r="C268" s="126" t="s">
        <v>450</v>
      </c>
      <c r="D268" s="248">
        <v>13</v>
      </c>
      <c r="E268" s="248">
        <v>10</v>
      </c>
      <c r="F268" s="248">
        <v>8</v>
      </c>
      <c r="G268" s="196">
        <v>9</v>
      </c>
      <c r="H268" s="196">
        <v>8</v>
      </c>
      <c r="I268" s="196">
        <f t="shared" si="51"/>
        <v>48</v>
      </c>
      <c r="J268" s="196">
        <f t="shared" si="26"/>
        <v>7.1999999999999993</v>
      </c>
      <c r="K268" s="197">
        <v>2</v>
      </c>
      <c r="L268" s="197">
        <v>2.50</v>
      </c>
      <c r="M268" s="197">
        <v>3</v>
      </c>
      <c r="N268" s="197">
        <v>4</v>
      </c>
      <c r="O268" s="197">
        <v>3</v>
      </c>
      <c r="P268" s="197">
        <f t="shared" si="27"/>
        <v>14.50</v>
      </c>
      <c r="Q268" s="197">
        <f t="shared" si="28"/>
        <v>0.72500000000000009</v>
      </c>
      <c r="R268" s="104">
        <f t="shared" si="52"/>
        <v>2.0499999999999998</v>
      </c>
      <c r="S268" s="104">
        <f t="shared" si="53"/>
        <v>1.625</v>
      </c>
      <c r="T268" s="104">
        <f t="shared" si="54"/>
        <v>1.35</v>
      </c>
      <c r="U268" s="104">
        <f t="shared" si="55"/>
        <v>1.5499999999999998</v>
      </c>
      <c r="V268" s="104">
        <f t="shared" si="56"/>
        <v>1.35</v>
      </c>
      <c r="W268" s="26">
        <f t="shared" si="49"/>
        <v>62.50</v>
      </c>
      <c r="X268" s="194">
        <f t="shared" si="50"/>
        <v>12.50</v>
      </c>
      <c r="Y268" s="114">
        <v>28</v>
      </c>
      <c r="Z268" s="108">
        <f t="shared" si="57"/>
        <v>22.40</v>
      </c>
      <c r="AA268" s="110"/>
      <c r="AB268" s="110"/>
      <c r="AC268" s="110"/>
      <c r="AD268" s="110"/>
      <c r="AE268" s="110"/>
      <c r="AF268" s="110"/>
      <c r="AG268" s="110"/>
      <c r="AH268" s="110"/>
      <c r="AI268" s="110"/>
      <c r="AJ268" s="110"/>
      <c r="AK268" s="110"/>
      <c r="AL268" s="110"/>
      <c r="AM268" s="110"/>
      <c r="AN268" s="110"/>
      <c r="AO268" s="110"/>
      <c r="AP268" s="110"/>
      <c r="AQ268" s="110"/>
      <c r="AR268" s="109"/>
    </row>
    <row r="269" spans="1:44" s="107" customFormat="1" ht="20.25">
      <c r="A269" s="191">
        <v>263</v>
      </c>
      <c r="B269" s="125">
        <v>439818</v>
      </c>
      <c r="C269" s="126" t="s">
        <v>451</v>
      </c>
      <c r="D269" s="248">
        <v>6</v>
      </c>
      <c r="E269" s="248">
        <v>8</v>
      </c>
      <c r="F269" s="248">
        <v>9</v>
      </c>
      <c r="G269" s="196">
        <v>8</v>
      </c>
      <c r="H269" s="196">
        <v>9</v>
      </c>
      <c r="I269" s="196">
        <f t="shared" si="51"/>
        <v>40</v>
      </c>
      <c r="J269" s="196">
        <f t="shared" si="26"/>
        <v>6</v>
      </c>
      <c r="K269" s="197">
        <v>2</v>
      </c>
      <c r="L269" s="197">
        <v>2</v>
      </c>
      <c r="M269" s="197">
        <v>3</v>
      </c>
      <c r="N269" s="197">
        <v>2.50</v>
      </c>
      <c r="O269" s="197">
        <v>3</v>
      </c>
      <c r="P269" s="197">
        <f t="shared" si="27"/>
        <v>12.50</v>
      </c>
      <c r="Q269" s="197">
        <f t="shared" si="28"/>
        <v>0.625</v>
      </c>
      <c r="R269" s="104">
        <f t="shared" si="52"/>
        <v>0.99999999999999989</v>
      </c>
      <c r="S269" s="104">
        <f t="shared" si="53"/>
        <v>1.30</v>
      </c>
      <c r="T269" s="104">
        <f t="shared" si="54"/>
        <v>1.50</v>
      </c>
      <c r="U269" s="104">
        <f t="shared" si="55"/>
        <v>1.325</v>
      </c>
      <c r="V269" s="104">
        <f t="shared" si="56"/>
        <v>1.50</v>
      </c>
      <c r="W269" s="26">
        <f t="shared" si="49"/>
        <v>52.50</v>
      </c>
      <c r="X269" s="194">
        <f t="shared" si="50"/>
        <v>10.50</v>
      </c>
      <c r="Y269" s="114">
        <v>24</v>
      </c>
      <c r="Z269" s="108">
        <f t="shared" si="57"/>
        <v>19.200000000000003</v>
      </c>
      <c r="AA269" s="110"/>
      <c r="AB269" s="110"/>
      <c r="AC269" s="110"/>
      <c r="AD269" s="110"/>
      <c r="AE269" s="110"/>
      <c r="AF269" s="110"/>
      <c r="AG269" s="110"/>
      <c r="AH269" s="110"/>
      <c r="AI269" s="110"/>
      <c r="AJ269" s="110"/>
      <c r="AK269" s="110"/>
      <c r="AL269" s="110"/>
      <c r="AM269" s="110"/>
      <c r="AN269" s="110"/>
      <c r="AO269" s="110"/>
      <c r="AP269" s="110"/>
      <c r="AQ269" s="110"/>
      <c r="AR269" s="109"/>
    </row>
    <row r="270" spans="1:44" s="107" customFormat="1" ht="20.25">
      <c r="A270" s="191">
        <v>264</v>
      </c>
      <c r="B270" s="125">
        <v>439819</v>
      </c>
      <c r="C270" s="126" t="s">
        <v>452</v>
      </c>
      <c r="D270" s="248"/>
      <c r="E270" s="248"/>
      <c r="F270" s="248"/>
      <c r="G270" s="196"/>
      <c r="H270" s="196"/>
      <c r="I270" s="196"/>
      <c r="J270" s="196"/>
      <c r="K270" s="197"/>
      <c r="L270" s="197"/>
      <c r="M270" s="197"/>
      <c r="N270" s="197"/>
      <c r="O270" s="197"/>
      <c r="P270" s="197"/>
      <c r="Q270" s="197"/>
      <c r="R270" s="104">
        <f t="shared" si="52"/>
        <v>0</v>
      </c>
      <c r="S270" s="104">
        <f t="shared" si="53"/>
        <v>0</v>
      </c>
      <c r="T270" s="104">
        <f t="shared" si="54"/>
        <v>0</v>
      </c>
      <c r="U270" s="104">
        <f t="shared" si="55"/>
        <v>0</v>
      </c>
      <c r="V270" s="104">
        <f t="shared" si="56"/>
        <v>0</v>
      </c>
      <c r="W270" s="26">
        <f t="shared" si="49"/>
        <v>0</v>
      </c>
      <c r="X270" s="194">
        <f t="shared" si="50"/>
        <v>0</v>
      </c>
      <c r="Y270" s="114" t="s">
        <v>147</v>
      </c>
      <c r="Z270" s="108" t="e">
        <f t="shared" si="57"/>
        <v>#VALUE!</v>
      </c>
      <c r="AA270" s="110"/>
      <c r="AB270" s="110"/>
      <c r="AC270" s="110"/>
      <c r="AD270" s="110"/>
      <c r="AE270" s="110"/>
      <c r="AF270" s="110"/>
      <c r="AG270" s="110"/>
      <c r="AH270" s="110"/>
      <c r="AI270" s="110"/>
      <c r="AJ270" s="110"/>
      <c r="AK270" s="110"/>
      <c r="AL270" s="110"/>
      <c r="AM270" s="110"/>
      <c r="AN270" s="110"/>
      <c r="AO270" s="110"/>
      <c r="AP270" s="110"/>
      <c r="AQ270" s="110"/>
      <c r="AR270" s="109"/>
    </row>
    <row r="271" spans="1:44" s="107" customFormat="1" ht="20.25">
      <c r="A271" s="191">
        <v>265</v>
      </c>
      <c r="B271" s="125">
        <v>439821</v>
      </c>
      <c r="C271" s="126" t="s">
        <v>453</v>
      </c>
      <c r="D271" s="248">
        <v>6</v>
      </c>
      <c r="E271" s="248">
        <v>5</v>
      </c>
      <c r="F271" s="248">
        <v>6</v>
      </c>
      <c r="G271" s="196">
        <v>8</v>
      </c>
      <c r="H271" s="196">
        <v>9</v>
      </c>
      <c r="I271" s="196">
        <f t="shared" si="51"/>
        <v>34</v>
      </c>
      <c r="J271" s="196">
        <f t="shared" si="26"/>
        <v>5.0999999999999996</v>
      </c>
      <c r="K271" s="197">
        <v>2</v>
      </c>
      <c r="L271" s="197">
        <v>3</v>
      </c>
      <c r="M271" s="197">
        <v>4</v>
      </c>
      <c r="N271" s="197">
        <v>3</v>
      </c>
      <c r="O271" s="197">
        <v>4</v>
      </c>
      <c r="P271" s="197">
        <f t="shared" si="27"/>
        <v>16</v>
      </c>
      <c r="Q271" s="197">
        <f t="shared" si="28"/>
        <v>0.80</v>
      </c>
      <c r="R271" s="104">
        <f t="shared" si="52"/>
        <v>0.99999999999999989</v>
      </c>
      <c r="S271" s="104">
        <f t="shared" si="53"/>
        <v>0.90</v>
      </c>
      <c r="T271" s="104">
        <f t="shared" si="54"/>
        <v>1.0999999999999999</v>
      </c>
      <c r="U271" s="104">
        <f t="shared" si="55"/>
        <v>1.35</v>
      </c>
      <c r="V271" s="104">
        <f t="shared" si="56"/>
        <v>1.5499999999999998</v>
      </c>
      <c r="W271" s="26">
        <f t="shared" si="49"/>
        <v>50</v>
      </c>
      <c r="X271" s="194">
        <f t="shared" si="50"/>
        <v>10</v>
      </c>
      <c r="Y271" s="114">
        <v>24</v>
      </c>
      <c r="Z271" s="108">
        <f t="shared" si="57"/>
        <v>19.200000000000003</v>
      </c>
      <c r="AA271" s="110"/>
      <c r="AB271" s="110"/>
      <c r="AC271" s="110"/>
      <c r="AD271" s="110"/>
      <c r="AE271" s="110"/>
      <c r="AF271" s="110"/>
      <c r="AG271" s="110"/>
      <c r="AH271" s="110"/>
      <c r="AI271" s="110"/>
      <c r="AJ271" s="110"/>
      <c r="AK271" s="110"/>
      <c r="AL271" s="110"/>
      <c r="AM271" s="110"/>
      <c r="AN271" s="110"/>
      <c r="AO271" s="110"/>
      <c r="AP271" s="110"/>
      <c r="AQ271" s="110"/>
      <c r="AR271" s="109"/>
    </row>
    <row r="272" spans="1:44" s="107" customFormat="1" ht="20.25">
      <c r="A272" s="191">
        <v>266</v>
      </c>
      <c r="B272" s="125">
        <v>439822</v>
      </c>
      <c r="C272" s="126" t="s">
        <v>454</v>
      </c>
      <c r="D272" s="248">
        <v>8</v>
      </c>
      <c r="E272" s="248">
        <v>6</v>
      </c>
      <c r="F272" s="248">
        <v>8</v>
      </c>
      <c r="G272" s="196">
        <v>9</v>
      </c>
      <c r="H272" s="196">
        <v>4</v>
      </c>
      <c r="I272" s="196">
        <f t="shared" si="51"/>
        <v>35</v>
      </c>
      <c r="J272" s="196">
        <f t="shared" si="26"/>
        <v>5.25</v>
      </c>
      <c r="K272" s="197">
        <v>2.50</v>
      </c>
      <c r="L272" s="197">
        <v>3</v>
      </c>
      <c r="M272" s="197">
        <v>2</v>
      </c>
      <c r="N272" s="197">
        <v>4</v>
      </c>
      <c r="O272" s="197">
        <v>4</v>
      </c>
      <c r="P272" s="197">
        <f t="shared" si="27"/>
        <v>15.50</v>
      </c>
      <c r="Q272" s="197">
        <f t="shared" si="28"/>
        <v>0.775</v>
      </c>
      <c r="R272" s="104">
        <f t="shared" si="52"/>
        <v>1.325</v>
      </c>
      <c r="S272" s="104">
        <f t="shared" si="53"/>
        <v>1.0499999999999998</v>
      </c>
      <c r="T272" s="104">
        <f t="shared" si="54"/>
        <v>1.30</v>
      </c>
      <c r="U272" s="104">
        <f t="shared" si="55"/>
        <v>1.5499999999999998</v>
      </c>
      <c r="V272" s="104">
        <f t="shared" si="56"/>
        <v>0.80</v>
      </c>
      <c r="W272" s="26">
        <f t="shared" si="49"/>
        <v>50.50</v>
      </c>
      <c r="X272" s="194">
        <f t="shared" si="50"/>
        <v>10.100000000000001</v>
      </c>
      <c r="Y272" s="114">
        <v>8</v>
      </c>
      <c r="Z272" s="108">
        <f t="shared" si="57"/>
        <v>6.40</v>
      </c>
      <c r="AA272" s="110"/>
      <c r="AB272" s="110"/>
      <c r="AC272" s="110"/>
      <c r="AD272" s="110"/>
      <c r="AE272" s="110"/>
      <c r="AF272" s="110"/>
      <c r="AG272" s="110"/>
      <c r="AH272" s="110"/>
      <c r="AI272" s="110"/>
      <c r="AJ272" s="110"/>
      <c r="AK272" s="110"/>
      <c r="AL272" s="110"/>
      <c r="AM272" s="110"/>
      <c r="AN272" s="110"/>
      <c r="AO272" s="110"/>
      <c r="AP272" s="110"/>
      <c r="AQ272" s="110"/>
      <c r="AR272" s="109"/>
    </row>
    <row r="273" spans="1:44" s="107" customFormat="1" ht="20.25">
      <c r="A273" s="191">
        <v>267</v>
      </c>
      <c r="B273" s="125">
        <v>439823</v>
      </c>
      <c r="C273" s="126" t="s">
        <v>248</v>
      </c>
      <c r="D273" s="248">
        <v>2</v>
      </c>
      <c r="E273" s="248">
        <v>3</v>
      </c>
      <c r="F273" s="248">
        <v>4</v>
      </c>
      <c r="G273" s="196">
        <v>3</v>
      </c>
      <c r="H273" s="196">
        <v>4</v>
      </c>
      <c r="I273" s="196">
        <f t="shared" si="51"/>
        <v>16</v>
      </c>
      <c r="J273" s="196">
        <f t="shared" si="26"/>
        <v>2.40</v>
      </c>
      <c r="K273" s="197">
        <v>1</v>
      </c>
      <c r="L273" s="197">
        <v>1.50</v>
      </c>
      <c r="M273" s="197">
        <v>2</v>
      </c>
      <c r="N273" s="197">
        <v>2.50</v>
      </c>
      <c r="O273" s="197">
        <v>3</v>
      </c>
      <c r="P273" s="197">
        <f t="shared" si="27"/>
        <v>10</v>
      </c>
      <c r="Q273" s="197">
        <f t="shared" si="28"/>
        <v>0.50</v>
      </c>
      <c r="R273" s="104">
        <f t="shared" si="52"/>
        <v>0.35</v>
      </c>
      <c r="S273" s="104">
        <f t="shared" si="53"/>
        <v>0.52499999999999991</v>
      </c>
      <c r="T273" s="104">
        <f t="shared" si="54"/>
        <v>0.70</v>
      </c>
      <c r="U273" s="104">
        <f t="shared" si="55"/>
        <v>0.57499999999999996</v>
      </c>
      <c r="V273" s="104">
        <f t="shared" si="56"/>
        <v>0.75</v>
      </c>
      <c r="W273" s="26">
        <f t="shared" si="49"/>
        <v>26</v>
      </c>
      <c r="X273" s="194">
        <f t="shared" si="50"/>
        <v>5.20</v>
      </c>
      <c r="Y273" s="114">
        <v>3</v>
      </c>
      <c r="Z273" s="108">
        <f t="shared" si="57"/>
        <v>2.4000000000000004</v>
      </c>
      <c r="AA273" s="110"/>
      <c r="AB273" s="110"/>
      <c r="AC273" s="110"/>
      <c r="AD273" s="110"/>
      <c r="AE273" s="110"/>
      <c r="AF273" s="110"/>
      <c r="AG273" s="110"/>
      <c r="AH273" s="110"/>
      <c r="AI273" s="110"/>
      <c r="AJ273" s="110"/>
      <c r="AK273" s="110"/>
      <c r="AL273" s="110"/>
      <c r="AM273" s="110"/>
      <c r="AN273" s="110"/>
      <c r="AO273" s="110"/>
      <c r="AP273" s="110"/>
      <c r="AQ273" s="110"/>
      <c r="AR273" s="109"/>
    </row>
    <row r="274" spans="1:44" s="107" customFormat="1" ht="20.25">
      <c r="A274" s="191">
        <v>268</v>
      </c>
      <c r="B274" s="125">
        <v>439825</v>
      </c>
      <c r="C274" s="126" t="s">
        <v>455</v>
      </c>
      <c r="D274" s="248">
        <v>9</v>
      </c>
      <c r="E274" s="248">
        <v>8</v>
      </c>
      <c r="F274" s="248">
        <v>5</v>
      </c>
      <c r="G274" s="196">
        <v>6</v>
      </c>
      <c r="H274" s="196">
        <v>8</v>
      </c>
      <c r="I274" s="196">
        <f t="shared" si="51"/>
        <v>36</v>
      </c>
      <c r="J274" s="196">
        <f t="shared" si="26"/>
        <v>5.40</v>
      </c>
      <c r="K274" s="197">
        <v>2</v>
      </c>
      <c r="L274" s="197">
        <v>2.50</v>
      </c>
      <c r="M274" s="197">
        <v>3</v>
      </c>
      <c r="N274" s="197">
        <v>4</v>
      </c>
      <c r="O274" s="197">
        <v>3</v>
      </c>
      <c r="P274" s="197">
        <f t="shared" si="27"/>
        <v>14.50</v>
      </c>
      <c r="Q274" s="197">
        <f t="shared" si="28"/>
        <v>0.72500000000000009</v>
      </c>
      <c r="R274" s="104">
        <f t="shared" si="52"/>
        <v>1.45</v>
      </c>
      <c r="S274" s="104">
        <f t="shared" si="53"/>
        <v>1.325</v>
      </c>
      <c r="T274" s="104">
        <f t="shared" si="54"/>
        <v>0.90</v>
      </c>
      <c r="U274" s="104">
        <f t="shared" si="55"/>
        <v>1.0999999999999999</v>
      </c>
      <c r="V274" s="104">
        <f t="shared" si="56"/>
        <v>1.35</v>
      </c>
      <c r="W274" s="26">
        <f t="shared" si="49"/>
        <v>50.50</v>
      </c>
      <c r="X274" s="194">
        <f t="shared" si="50"/>
        <v>10.100000000000001</v>
      </c>
      <c r="Y274" s="114">
        <v>37</v>
      </c>
      <c r="Z274" s="108">
        <f t="shared" si="57"/>
        <v>29.60</v>
      </c>
      <c r="AA274" s="110"/>
      <c r="AB274" s="110"/>
      <c r="AC274" s="110"/>
      <c r="AD274" s="110"/>
      <c r="AE274" s="110"/>
      <c r="AF274" s="110"/>
      <c r="AG274" s="110"/>
      <c r="AH274" s="110"/>
      <c r="AI274" s="110"/>
      <c r="AJ274" s="110"/>
      <c r="AK274" s="110"/>
      <c r="AL274" s="110"/>
      <c r="AM274" s="110"/>
      <c r="AN274" s="110"/>
      <c r="AO274" s="110"/>
      <c r="AP274" s="110"/>
      <c r="AQ274" s="110"/>
      <c r="AR274" s="109"/>
    </row>
    <row r="275" spans="1:44" s="107" customFormat="1" ht="20.25">
      <c r="A275" s="191">
        <v>269</v>
      </c>
      <c r="B275" s="125">
        <v>439827</v>
      </c>
      <c r="C275" s="126" t="s">
        <v>250</v>
      </c>
      <c r="D275" s="248">
        <v>6</v>
      </c>
      <c r="E275" s="248">
        <v>8</v>
      </c>
      <c r="F275" s="248">
        <v>6</v>
      </c>
      <c r="G275" s="196">
        <v>8</v>
      </c>
      <c r="H275" s="196">
        <v>6</v>
      </c>
      <c r="I275" s="196">
        <f t="shared" si="51"/>
        <v>34</v>
      </c>
      <c r="J275" s="196">
        <f t="shared" si="26"/>
        <v>5.0999999999999996</v>
      </c>
      <c r="K275" s="197">
        <v>2</v>
      </c>
      <c r="L275" s="197">
        <v>2.50</v>
      </c>
      <c r="M275" s="197">
        <v>3</v>
      </c>
      <c r="N275" s="197">
        <v>4</v>
      </c>
      <c r="O275" s="197">
        <v>3</v>
      </c>
      <c r="P275" s="197">
        <f t="shared" si="27"/>
        <v>14.50</v>
      </c>
      <c r="Q275" s="197">
        <f t="shared" si="28"/>
        <v>0.72500000000000009</v>
      </c>
      <c r="R275" s="104">
        <f t="shared" si="52"/>
        <v>0.99999999999999989</v>
      </c>
      <c r="S275" s="104">
        <f t="shared" si="53"/>
        <v>1.325</v>
      </c>
      <c r="T275" s="104">
        <f t="shared" si="54"/>
        <v>1.0499999999999998</v>
      </c>
      <c r="U275" s="104">
        <f t="shared" si="55"/>
        <v>1.40</v>
      </c>
      <c r="V275" s="104">
        <f t="shared" si="56"/>
        <v>1.0499999999999998</v>
      </c>
      <c r="W275" s="26">
        <f t="shared" si="49"/>
        <v>48.50</v>
      </c>
      <c r="X275" s="194">
        <f t="shared" si="50"/>
        <v>9.7000000000000011</v>
      </c>
      <c r="Y275" s="114">
        <v>17</v>
      </c>
      <c r="Z275" s="108">
        <f t="shared" si="57"/>
        <v>13.60</v>
      </c>
      <c r="AA275" s="110"/>
      <c r="AB275" s="110"/>
      <c r="AC275" s="110"/>
      <c r="AD275" s="110"/>
      <c r="AE275" s="110"/>
      <c r="AF275" s="110"/>
      <c r="AG275" s="110"/>
      <c r="AH275" s="110"/>
      <c r="AI275" s="110"/>
      <c r="AJ275" s="110"/>
      <c r="AK275" s="110"/>
      <c r="AL275" s="110"/>
      <c r="AM275" s="110"/>
      <c r="AN275" s="110"/>
      <c r="AO275" s="110"/>
      <c r="AP275" s="110"/>
      <c r="AQ275" s="110"/>
      <c r="AR275" s="109"/>
    </row>
    <row r="276" spans="1:44" s="107" customFormat="1" ht="20.25">
      <c r="A276" s="191">
        <v>270</v>
      </c>
      <c r="B276" s="125">
        <v>439828</v>
      </c>
      <c r="C276" s="126" t="s">
        <v>251</v>
      </c>
      <c r="D276" s="248">
        <v>6</v>
      </c>
      <c r="E276" s="248">
        <v>5</v>
      </c>
      <c r="F276" s="248">
        <v>7</v>
      </c>
      <c r="G276" s="196">
        <v>6</v>
      </c>
      <c r="H276" s="196">
        <v>5</v>
      </c>
      <c r="I276" s="196">
        <f t="shared" si="51"/>
        <v>29</v>
      </c>
      <c r="J276" s="196">
        <f t="shared" si="26"/>
        <v>4.3499999999999996</v>
      </c>
      <c r="K276" s="197">
        <v>3</v>
      </c>
      <c r="L276" s="197">
        <v>4</v>
      </c>
      <c r="M276" s="197">
        <v>3</v>
      </c>
      <c r="N276" s="197">
        <v>1</v>
      </c>
      <c r="O276" s="197">
        <v>1</v>
      </c>
      <c r="P276" s="197">
        <f t="shared" si="27"/>
        <v>12</v>
      </c>
      <c r="Q276" s="197">
        <f t="shared" si="28"/>
        <v>0.60000000000000009</v>
      </c>
      <c r="R276" s="104">
        <f t="shared" si="52"/>
        <v>1.0499999999999998</v>
      </c>
      <c r="S276" s="104">
        <f t="shared" si="53"/>
        <v>0.95</v>
      </c>
      <c r="T276" s="104">
        <f t="shared" si="54"/>
        <v>1.2000000000000002</v>
      </c>
      <c r="U276" s="104">
        <f t="shared" si="55"/>
        <v>0.95</v>
      </c>
      <c r="V276" s="104">
        <f t="shared" si="56"/>
        <v>0.80</v>
      </c>
      <c r="W276" s="26">
        <f t="shared" si="49"/>
        <v>41</v>
      </c>
      <c r="X276" s="194">
        <f t="shared" si="50"/>
        <v>8.2000000000000011</v>
      </c>
      <c r="Y276" s="114">
        <v>20</v>
      </c>
      <c r="Z276" s="108">
        <f t="shared" si="57"/>
        <v>16</v>
      </c>
      <c r="AA276" s="110"/>
      <c r="AB276" s="110"/>
      <c r="AC276" s="110"/>
      <c r="AD276" s="110"/>
      <c r="AE276" s="110"/>
      <c r="AF276" s="110"/>
      <c r="AG276" s="110"/>
      <c r="AH276" s="110"/>
      <c r="AI276" s="110"/>
      <c r="AJ276" s="110"/>
      <c r="AK276" s="110"/>
      <c r="AL276" s="110"/>
      <c r="AM276" s="110"/>
      <c r="AN276" s="110"/>
      <c r="AO276" s="110"/>
      <c r="AP276" s="110"/>
      <c r="AQ276" s="110"/>
      <c r="AR276" s="109"/>
    </row>
    <row r="277" spans="1:44" s="107" customFormat="1" ht="20.25">
      <c r="A277" s="191">
        <v>271</v>
      </c>
      <c r="B277" s="125">
        <v>439831</v>
      </c>
      <c r="C277" s="126" t="s">
        <v>254</v>
      </c>
      <c r="D277" s="248">
        <v>5</v>
      </c>
      <c r="E277" s="248">
        <v>8</v>
      </c>
      <c r="F277" s="248">
        <v>9</v>
      </c>
      <c r="G277" s="196">
        <v>8</v>
      </c>
      <c r="H277" s="196">
        <v>9</v>
      </c>
      <c r="I277" s="196">
        <f t="shared" si="51"/>
        <v>39</v>
      </c>
      <c r="J277" s="196">
        <f t="shared" si="26"/>
        <v>5.85</v>
      </c>
      <c r="K277" s="197">
        <v>4</v>
      </c>
      <c r="L277" s="197">
        <v>3</v>
      </c>
      <c r="M277" s="197">
        <v>4</v>
      </c>
      <c r="N277" s="197">
        <v>2</v>
      </c>
      <c r="O277" s="197">
        <v>4</v>
      </c>
      <c r="P277" s="197">
        <f t="shared" si="27"/>
        <v>17</v>
      </c>
      <c r="Q277" s="197">
        <f t="shared" si="28"/>
        <v>0.85000000000000009</v>
      </c>
      <c r="R277" s="104">
        <f t="shared" si="52"/>
        <v>0.95</v>
      </c>
      <c r="S277" s="104">
        <f t="shared" si="53"/>
        <v>1.35</v>
      </c>
      <c r="T277" s="104">
        <f t="shared" si="54"/>
        <v>1.5499999999999998</v>
      </c>
      <c r="U277" s="104">
        <f t="shared" si="55"/>
        <v>1.30</v>
      </c>
      <c r="V277" s="104">
        <f t="shared" si="56"/>
        <v>1.5499999999999998</v>
      </c>
      <c r="W277" s="26">
        <f t="shared" si="49"/>
        <v>56</v>
      </c>
      <c r="X277" s="194">
        <f t="shared" si="50"/>
        <v>11.20</v>
      </c>
      <c r="Y277" s="114">
        <v>28</v>
      </c>
      <c r="Z277" s="108">
        <f t="shared" si="57"/>
        <v>22.40</v>
      </c>
      <c r="AA277" s="110"/>
      <c r="AB277" s="110"/>
      <c r="AC277" s="110"/>
      <c r="AD277" s="110"/>
      <c r="AE277" s="110"/>
      <c r="AF277" s="110"/>
      <c r="AG277" s="110"/>
      <c r="AH277" s="110"/>
      <c r="AI277" s="110"/>
      <c r="AJ277" s="110"/>
      <c r="AK277" s="110"/>
      <c r="AL277" s="110"/>
      <c r="AM277" s="110"/>
      <c r="AN277" s="110"/>
      <c r="AO277" s="110"/>
      <c r="AP277" s="110"/>
      <c r="AQ277" s="110"/>
      <c r="AR277" s="109"/>
    </row>
    <row r="278" spans="1:44" s="107" customFormat="1" ht="20.25">
      <c r="A278" s="191">
        <v>272</v>
      </c>
      <c r="B278" s="125">
        <v>439834</v>
      </c>
      <c r="C278" s="126" t="s">
        <v>456</v>
      </c>
      <c r="D278" s="248">
        <v>5</v>
      </c>
      <c r="E278" s="248">
        <v>8</v>
      </c>
      <c r="F278" s="248">
        <v>7</v>
      </c>
      <c r="G278" s="196">
        <v>7</v>
      </c>
      <c r="H278" s="196">
        <v>6</v>
      </c>
      <c r="I278" s="196">
        <f t="shared" si="51"/>
        <v>33</v>
      </c>
      <c r="J278" s="196">
        <f t="shared" si="26"/>
        <v>4.95</v>
      </c>
      <c r="K278" s="197">
        <v>2</v>
      </c>
      <c r="L278" s="197">
        <v>2.50</v>
      </c>
      <c r="M278" s="197">
        <v>3</v>
      </c>
      <c r="N278" s="197">
        <v>4</v>
      </c>
      <c r="O278" s="197">
        <v>3</v>
      </c>
      <c r="P278" s="197">
        <f t="shared" si="27"/>
        <v>14.50</v>
      </c>
      <c r="Q278" s="197">
        <f t="shared" si="28"/>
        <v>0.72500000000000009</v>
      </c>
      <c r="R278" s="104">
        <f t="shared" si="52"/>
        <v>0.85</v>
      </c>
      <c r="S278" s="104">
        <f t="shared" si="53"/>
        <v>1.325</v>
      </c>
      <c r="T278" s="104">
        <f t="shared" si="54"/>
        <v>1.2000000000000002</v>
      </c>
      <c r="U278" s="104">
        <f t="shared" si="55"/>
        <v>1.25</v>
      </c>
      <c r="V278" s="104">
        <f t="shared" si="56"/>
        <v>1.0499999999999998</v>
      </c>
      <c r="W278" s="26">
        <f t="shared" si="49"/>
        <v>47.50</v>
      </c>
      <c r="X278" s="194">
        <f t="shared" si="50"/>
        <v>9.50</v>
      </c>
      <c r="Y278" s="114">
        <v>23</v>
      </c>
      <c r="Z278" s="108">
        <f t="shared" si="57"/>
        <v>18.400000000000002</v>
      </c>
      <c r="AA278" s="110"/>
      <c r="AB278" s="110"/>
      <c r="AC278" s="110"/>
      <c r="AD278" s="110"/>
      <c r="AE278" s="110"/>
      <c r="AF278" s="110"/>
      <c r="AG278" s="110"/>
      <c r="AH278" s="110"/>
      <c r="AI278" s="110"/>
      <c r="AJ278" s="110"/>
      <c r="AK278" s="110"/>
      <c r="AL278" s="110"/>
      <c r="AM278" s="110"/>
      <c r="AN278" s="110"/>
      <c r="AO278" s="110"/>
      <c r="AP278" s="110"/>
      <c r="AQ278" s="110"/>
      <c r="AR278" s="109"/>
    </row>
    <row r="279" spans="1:44" s="107" customFormat="1" ht="20.25">
      <c r="A279" s="191">
        <v>273</v>
      </c>
      <c r="B279" s="125">
        <v>439835</v>
      </c>
      <c r="C279" s="126" t="s">
        <v>457</v>
      </c>
      <c r="D279" s="248">
        <v>2</v>
      </c>
      <c r="E279" s="248">
        <v>3</v>
      </c>
      <c r="F279" s="248">
        <v>4</v>
      </c>
      <c r="G279" s="196">
        <v>2</v>
      </c>
      <c r="H279" s="196">
        <v>3</v>
      </c>
      <c r="I279" s="196">
        <f t="shared" si="51"/>
        <v>14</v>
      </c>
      <c r="J279" s="196">
        <f>I279*0.15</f>
        <v>2.10</v>
      </c>
      <c r="K279" s="197">
        <v>1</v>
      </c>
      <c r="L279" s="197">
        <v>0.50</v>
      </c>
      <c r="M279" s="197">
        <v>0</v>
      </c>
      <c r="N279" s="197">
        <v>3</v>
      </c>
      <c r="O279" s="197">
        <v>1</v>
      </c>
      <c r="P279" s="197">
        <f t="shared" si="27"/>
        <v>5.50</v>
      </c>
      <c r="Q279" s="197">
        <f t="shared" si="28"/>
        <v>0.27500000000000002</v>
      </c>
      <c r="R279" s="104">
        <f t="shared" si="52"/>
        <v>0.35</v>
      </c>
      <c r="S279" s="104">
        <f t="shared" si="53"/>
        <v>0.475</v>
      </c>
      <c r="T279" s="104">
        <f t="shared" si="54"/>
        <v>0.60</v>
      </c>
      <c r="U279" s="104">
        <f t="shared" si="55"/>
        <v>0.45</v>
      </c>
      <c r="V279" s="104">
        <f t="shared" si="56"/>
        <v>0.49999999999999994</v>
      </c>
      <c r="W279" s="26">
        <f t="shared" si="49"/>
        <v>19.50</v>
      </c>
      <c r="X279" s="194">
        <f t="shared" si="50"/>
        <v>3.9000000000000004</v>
      </c>
      <c r="Y279" s="114">
        <v>8</v>
      </c>
      <c r="Z279" s="108">
        <f t="shared" si="57"/>
        <v>6.40</v>
      </c>
      <c r="AA279" s="110"/>
      <c r="AB279" s="110"/>
      <c r="AC279" s="110"/>
      <c r="AD279" s="110"/>
      <c r="AE279" s="110"/>
      <c r="AF279" s="110"/>
      <c r="AG279" s="110"/>
      <c r="AH279" s="110"/>
      <c r="AI279" s="110"/>
      <c r="AJ279" s="110"/>
      <c r="AK279" s="110"/>
      <c r="AL279" s="110"/>
      <c r="AM279" s="110"/>
      <c r="AN279" s="110"/>
      <c r="AO279" s="110"/>
      <c r="AP279" s="110"/>
      <c r="AQ279" s="110"/>
      <c r="AR279" s="109"/>
    </row>
    <row r="280" spans="1:44" s="107" customFormat="1" ht="20.25">
      <c r="A280" s="191">
        <v>274</v>
      </c>
      <c r="B280" s="125">
        <v>439837</v>
      </c>
      <c r="C280" s="126" t="s">
        <v>458</v>
      </c>
      <c r="D280" s="248">
        <v>5</v>
      </c>
      <c r="E280" s="248">
        <v>8</v>
      </c>
      <c r="F280" s="248">
        <v>9</v>
      </c>
      <c r="G280" s="248">
        <v>8</v>
      </c>
      <c r="H280" s="196">
        <v>9</v>
      </c>
      <c r="I280" s="196">
        <f t="shared" si="51"/>
        <v>39</v>
      </c>
      <c r="J280" s="196">
        <f t="shared" si="26"/>
        <v>5.85</v>
      </c>
      <c r="K280" s="197">
        <v>2</v>
      </c>
      <c r="L280" s="197">
        <v>2.50</v>
      </c>
      <c r="M280" s="197">
        <v>3</v>
      </c>
      <c r="N280" s="197">
        <v>4</v>
      </c>
      <c r="O280" s="197">
        <v>3</v>
      </c>
      <c r="P280" s="197">
        <f t="shared" si="27"/>
        <v>14.50</v>
      </c>
      <c r="Q280" s="197">
        <f t="shared" si="28"/>
        <v>0.72500000000000009</v>
      </c>
      <c r="R280" s="104">
        <f t="shared" si="52"/>
        <v>0.85</v>
      </c>
      <c r="S280" s="104">
        <f t="shared" si="53"/>
        <v>1.325</v>
      </c>
      <c r="T280" s="104">
        <f t="shared" si="54"/>
        <v>1.50</v>
      </c>
      <c r="U280" s="104">
        <f t="shared" si="55"/>
        <v>1.40</v>
      </c>
      <c r="V280" s="104">
        <f t="shared" si="56"/>
        <v>1.50</v>
      </c>
      <c r="W280" s="26">
        <f t="shared" si="49"/>
        <v>53.50</v>
      </c>
      <c r="X280" s="194">
        <f t="shared" si="50"/>
        <v>10.70</v>
      </c>
      <c r="Y280" s="114">
        <v>34</v>
      </c>
      <c r="Z280" s="108">
        <f t="shared" si="57"/>
        <v>27.200000000000003</v>
      </c>
      <c r="AA280" s="110"/>
      <c r="AB280" s="110"/>
      <c r="AC280" s="110"/>
      <c r="AD280" s="110"/>
      <c r="AE280" s="110"/>
      <c r="AF280" s="110"/>
      <c r="AG280" s="110"/>
      <c r="AH280" s="110"/>
      <c r="AI280" s="110"/>
      <c r="AJ280" s="110"/>
      <c r="AK280" s="110"/>
      <c r="AL280" s="110"/>
      <c r="AM280" s="110"/>
      <c r="AN280" s="110"/>
      <c r="AO280" s="110"/>
      <c r="AP280" s="110"/>
      <c r="AQ280" s="110"/>
      <c r="AR280" s="109"/>
    </row>
    <row r="281" spans="1:44" s="107" customFormat="1" ht="20.25">
      <c r="A281" s="191">
        <v>275</v>
      </c>
      <c r="B281" s="125">
        <v>439839</v>
      </c>
      <c r="C281" s="126" t="s">
        <v>459</v>
      </c>
      <c r="D281" s="248"/>
      <c r="E281" s="248"/>
      <c r="F281" s="248"/>
      <c r="G281" s="248"/>
      <c r="H281" s="196"/>
      <c r="I281" s="196"/>
      <c r="J281" s="196"/>
      <c r="K281" s="197"/>
      <c r="L281" s="197"/>
      <c r="M281" s="197"/>
      <c r="N281" s="197"/>
      <c r="O281" s="197"/>
      <c r="P281" s="197"/>
      <c r="Q281" s="197"/>
      <c r="R281" s="104">
        <f t="shared" si="52"/>
        <v>0</v>
      </c>
      <c r="S281" s="104">
        <f t="shared" si="53"/>
        <v>0</v>
      </c>
      <c r="T281" s="104">
        <f t="shared" si="54"/>
        <v>0</v>
      </c>
      <c r="U281" s="104">
        <f t="shared" si="55"/>
        <v>0</v>
      </c>
      <c r="V281" s="104">
        <f t="shared" si="56"/>
        <v>0</v>
      </c>
      <c r="W281" s="26">
        <f t="shared" si="49"/>
        <v>0</v>
      </c>
      <c r="X281" s="194">
        <f t="shared" si="50"/>
        <v>0</v>
      </c>
      <c r="Y281" s="114" t="s">
        <v>147</v>
      </c>
      <c r="Z281" s="108" t="e">
        <f t="shared" si="57"/>
        <v>#VALUE!</v>
      </c>
      <c r="AA281" s="110"/>
      <c r="AB281" s="110"/>
      <c r="AC281" s="110"/>
      <c r="AD281" s="110"/>
      <c r="AE281" s="110"/>
      <c r="AF281" s="110"/>
      <c r="AG281" s="110"/>
      <c r="AH281" s="110"/>
      <c r="AI281" s="110"/>
      <c r="AJ281" s="110"/>
      <c r="AK281" s="110"/>
      <c r="AL281" s="110"/>
      <c r="AM281" s="110"/>
      <c r="AN281" s="110"/>
      <c r="AO281" s="110"/>
      <c r="AP281" s="110"/>
      <c r="AQ281" s="110"/>
      <c r="AR281" s="109"/>
    </row>
    <row r="282" spans="1:44" s="107" customFormat="1" ht="20.25">
      <c r="A282" s="191">
        <v>276</v>
      </c>
      <c r="B282" s="125">
        <v>439840</v>
      </c>
      <c r="C282" s="126" t="s">
        <v>256</v>
      </c>
      <c r="D282" s="248">
        <v>2</v>
      </c>
      <c r="E282" s="248">
        <v>3</v>
      </c>
      <c r="F282" s="248">
        <v>1</v>
      </c>
      <c r="G282" s="248">
        <v>2</v>
      </c>
      <c r="H282" s="196">
        <v>3</v>
      </c>
      <c r="I282" s="196">
        <f t="shared" si="58" ref="I282:I312">SUM(D282:H282)</f>
        <v>11</v>
      </c>
      <c r="J282" s="196">
        <f t="shared" si="26"/>
        <v>1.65</v>
      </c>
      <c r="K282" s="197">
        <v>1</v>
      </c>
      <c r="L282" s="197">
        <v>1.50</v>
      </c>
      <c r="M282" s="197">
        <v>2</v>
      </c>
      <c r="N282" s="197">
        <v>2.50</v>
      </c>
      <c r="O282" s="197">
        <v>3</v>
      </c>
      <c r="P282" s="197">
        <f t="shared" si="27"/>
        <v>10</v>
      </c>
      <c r="Q282" s="197">
        <f t="shared" si="28"/>
        <v>0.50</v>
      </c>
      <c r="R282" s="104">
        <f t="shared" si="52"/>
        <v>0.35</v>
      </c>
      <c r="S282" s="104">
        <f t="shared" si="53"/>
        <v>0.52499999999999991</v>
      </c>
      <c r="T282" s="104">
        <f t="shared" si="54"/>
        <v>0.25</v>
      </c>
      <c r="U282" s="104">
        <f t="shared" si="55"/>
        <v>0.425</v>
      </c>
      <c r="V282" s="104">
        <f t="shared" si="56"/>
        <v>0.60</v>
      </c>
      <c r="W282" s="26">
        <f t="shared" si="49"/>
        <v>21</v>
      </c>
      <c r="X282" s="194">
        <f t="shared" si="50"/>
        <v>4.20</v>
      </c>
      <c r="Y282" s="114">
        <v>5</v>
      </c>
      <c r="Z282" s="108">
        <f t="shared" si="57"/>
        <v>4</v>
      </c>
      <c r="AA282" s="110"/>
      <c r="AB282" s="110"/>
      <c r="AC282" s="110"/>
      <c r="AD282" s="110"/>
      <c r="AE282" s="110"/>
      <c r="AF282" s="110"/>
      <c r="AG282" s="110"/>
      <c r="AH282" s="110"/>
      <c r="AI282" s="110"/>
      <c r="AJ282" s="110"/>
      <c r="AK282" s="110"/>
      <c r="AL282" s="110"/>
      <c r="AM282" s="110"/>
      <c r="AN282" s="110"/>
      <c r="AO282" s="110"/>
      <c r="AP282" s="110"/>
      <c r="AQ282" s="110"/>
      <c r="AR282" s="109"/>
    </row>
    <row r="283" spans="1:44" s="107" customFormat="1" ht="20.25">
      <c r="A283" s="191">
        <v>277</v>
      </c>
      <c r="B283" s="125">
        <v>439843</v>
      </c>
      <c r="C283" s="126" t="s">
        <v>259</v>
      </c>
      <c r="D283" s="248">
        <v>6</v>
      </c>
      <c r="E283" s="248">
        <v>7</v>
      </c>
      <c r="F283" s="248">
        <v>4</v>
      </c>
      <c r="G283" s="248">
        <v>5</v>
      </c>
      <c r="H283" s="196">
        <v>2</v>
      </c>
      <c r="I283" s="196">
        <f t="shared" si="58"/>
        <v>24</v>
      </c>
      <c r="J283" s="196">
        <f t="shared" si="26"/>
        <v>3.5999999999999996</v>
      </c>
      <c r="K283" s="197">
        <v>2</v>
      </c>
      <c r="L283" s="197">
        <v>2.50</v>
      </c>
      <c r="M283" s="197">
        <v>3</v>
      </c>
      <c r="N283" s="197">
        <v>2</v>
      </c>
      <c r="O283" s="197">
        <v>4</v>
      </c>
      <c r="P283" s="197">
        <f t="shared" si="27"/>
        <v>13.50</v>
      </c>
      <c r="Q283" s="197">
        <f t="shared" si="28"/>
        <v>0.675</v>
      </c>
      <c r="R283" s="104">
        <f t="shared" si="52"/>
        <v>0.99999999999999989</v>
      </c>
      <c r="S283" s="104">
        <f t="shared" si="53"/>
        <v>1.175</v>
      </c>
      <c r="T283" s="104">
        <f t="shared" si="54"/>
        <v>0.75</v>
      </c>
      <c r="U283" s="104">
        <f t="shared" si="55"/>
        <v>0.85</v>
      </c>
      <c r="V283" s="104">
        <f t="shared" si="56"/>
        <v>0.50</v>
      </c>
      <c r="W283" s="26">
        <f t="shared" si="49"/>
        <v>37.50</v>
      </c>
      <c r="X283" s="194">
        <f t="shared" si="50"/>
        <v>7.50</v>
      </c>
      <c r="Y283" s="114">
        <v>17</v>
      </c>
      <c r="Z283" s="108">
        <f t="shared" si="57"/>
        <v>13.60</v>
      </c>
      <c r="AA283" s="110"/>
      <c r="AB283" s="110"/>
      <c r="AC283" s="110"/>
      <c r="AD283" s="110"/>
      <c r="AE283" s="110"/>
      <c r="AF283" s="110"/>
      <c r="AG283" s="110"/>
      <c r="AH283" s="110"/>
      <c r="AI283" s="110"/>
      <c r="AJ283" s="110"/>
      <c r="AK283" s="110"/>
      <c r="AL283" s="110"/>
      <c r="AM283" s="110"/>
      <c r="AN283" s="110"/>
      <c r="AO283" s="110"/>
      <c r="AP283" s="110"/>
      <c r="AQ283" s="110"/>
      <c r="AR283" s="109"/>
    </row>
    <row r="284" spans="1:44" s="107" customFormat="1" ht="20.25">
      <c r="A284" s="191">
        <v>278</v>
      </c>
      <c r="B284" s="125">
        <v>439844</v>
      </c>
      <c r="C284" s="126" t="s">
        <v>460</v>
      </c>
      <c r="D284" s="248">
        <v>3</v>
      </c>
      <c r="E284" s="248">
        <v>2</v>
      </c>
      <c r="F284" s="248">
        <v>4</v>
      </c>
      <c r="G284" s="248">
        <v>2</v>
      </c>
      <c r="H284" s="196">
        <v>3</v>
      </c>
      <c r="I284" s="196">
        <f t="shared" si="58"/>
        <v>14</v>
      </c>
      <c r="J284" s="196">
        <f t="shared" si="26"/>
        <v>2.10</v>
      </c>
      <c r="K284" s="197">
        <v>1</v>
      </c>
      <c r="L284" s="197">
        <v>1.50</v>
      </c>
      <c r="M284" s="197">
        <v>1.50</v>
      </c>
      <c r="N284" s="197">
        <v>1.50</v>
      </c>
      <c r="O284" s="197">
        <v>2</v>
      </c>
      <c r="P284" s="197">
        <f t="shared" si="27"/>
        <v>7.50</v>
      </c>
      <c r="Q284" s="197">
        <f t="shared" si="28"/>
        <v>0.375</v>
      </c>
      <c r="R284" s="104">
        <f t="shared" si="52"/>
        <v>0.49999999999999994</v>
      </c>
      <c r="S284" s="104">
        <f t="shared" si="53"/>
        <v>0.375</v>
      </c>
      <c r="T284" s="104">
        <f t="shared" si="54"/>
        <v>0.675</v>
      </c>
      <c r="U284" s="104">
        <f t="shared" si="55"/>
        <v>0.375</v>
      </c>
      <c r="V284" s="104">
        <f t="shared" si="56"/>
        <v>0.54999999999999993</v>
      </c>
      <c r="W284" s="26">
        <f t="shared" si="49"/>
        <v>21.50</v>
      </c>
      <c r="X284" s="194">
        <f t="shared" si="50"/>
        <v>4.30</v>
      </c>
      <c r="Y284" s="114">
        <v>10</v>
      </c>
      <c r="Z284" s="108">
        <f t="shared" si="57"/>
        <v>8</v>
      </c>
      <c r="AA284" s="110"/>
      <c r="AB284" s="110"/>
      <c r="AC284" s="110"/>
      <c r="AD284" s="110"/>
      <c r="AE284" s="110"/>
      <c r="AF284" s="110"/>
      <c r="AG284" s="110"/>
      <c r="AH284" s="110"/>
      <c r="AI284" s="110"/>
      <c r="AJ284" s="110"/>
      <c r="AK284" s="110"/>
      <c r="AL284" s="110"/>
      <c r="AM284" s="110"/>
      <c r="AN284" s="110"/>
      <c r="AO284" s="110"/>
      <c r="AP284" s="110"/>
      <c r="AQ284" s="110"/>
      <c r="AR284" s="109"/>
    </row>
    <row r="285" spans="1:44" s="107" customFormat="1" ht="20.25">
      <c r="A285" s="191">
        <v>279</v>
      </c>
      <c r="B285" s="125">
        <v>439846</v>
      </c>
      <c r="C285" s="126" t="s">
        <v>461</v>
      </c>
      <c r="D285" s="248">
        <v>4</v>
      </c>
      <c r="E285" s="248">
        <v>5</v>
      </c>
      <c r="F285" s="248">
        <v>3</v>
      </c>
      <c r="G285" s="248">
        <v>5</v>
      </c>
      <c r="H285" s="196">
        <v>6</v>
      </c>
      <c r="I285" s="196">
        <f t="shared" si="58"/>
        <v>23</v>
      </c>
      <c r="J285" s="196">
        <f t="shared" si="26"/>
        <v>3.4499999999999997</v>
      </c>
      <c r="K285" s="197">
        <v>2</v>
      </c>
      <c r="L285" s="197">
        <v>2.50</v>
      </c>
      <c r="M285" s="197">
        <v>3</v>
      </c>
      <c r="N285" s="197">
        <v>2</v>
      </c>
      <c r="O285" s="197">
        <v>1</v>
      </c>
      <c r="P285" s="197">
        <f t="shared" si="27"/>
        <v>10.50</v>
      </c>
      <c r="Q285" s="197">
        <f t="shared" si="28"/>
        <v>0.525</v>
      </c>
      <c r="R285" s="104">
        <f t="shared" si="52"/>
        <v>0.70</v>
      </c>
      <c r="S285" s="104">
        <f t="shared" si="53"/>
        <v>0.875</v>
      </c>
      <c r="T285" s="104">
        <f t="shared" si="54"/>
        <v>0.60</v>
      </c>
      <c r="U285" s="104">
        <f t="shared" si="55"/>
        <v>0.85</v>
      </c>
      <c r="V285" s="104">
        <f t="shared" si="56"/>
        <v>0.95</v>
      </c>
      <c r="W285" s="26">
        <f t="shared" si="49"/>
        <v>33.50</v>
      </c>
      <c r="X285" s="194">
        <f t="shared" si="50"/>
        <v>6.70</v>
      </c>
      <c r="Y285" s="114">
        <v>15</v>
      </c>
      <c r="Z285" s="108">
        <f t="shared" si="57"/>
        <v>12</v>
      </c>
      <c r="AA285" s="110"/>
      <c r="AB285" s="110"/>
      <c r="AC285" s="110"/>
      <c r="AD285" s="110"/>
      <c r="AE285" s="110"/>
      <c r="AF285" s="110"/>
      <c r="AG285" s="110"/>
      <c r="AH285" s="110"/>
      <c r="AI285" s="110"/>
      <c r="AJ285" s="110"/>
      <c r="AK285" s="110"/>
      <c r="AL285" s="110"/>
      <c r="AM285" s="110"/>
      <c r="AN285" s="110"/>
      <c r="AO285" s="110"/>
      <c r="AP285" s="110"/>
      <c r="AQ285" s="110"/>
      <c r="AR285" s="109"/>
    </row>
    <row r="286" spans="1:44" s="107" customFormat="1" ht="20.25">
      <c r="A286" s="191">
        <v>280</v>
      </c>
      <c r="B286" s="125">
        <v>439847</v>
      </c>
      <c r="C286" s="126" t="s">
        <v>462</v>
      </c>
      <c r="D286" s="248">
        <v>9</v>
      </c>
      <c r="E286" s="248">
        <v>8</v>
      </c>
      <c r="F286" s="248">
        <v>3</v>
      </c>
      <c r="G286" s="248">
        <v>5</v>
      </c>
      <c r="H286" s="196">
        <v>4</v>
      </c>
      <c r="I286" s="196">
        <f t="shared" si="58"/>
        <v>29</v>
      </c>
      <c r="J286" s="196">
        <f t="shared" si="26"/>
        <v>4.3499999999999996</v>
      </c>
      <c r="K286" s="197">
        <v>2</v>
      </c>
      <c r="L286" s="197">
        <v>3</v>
      </c>
      <c r="M286" s="197">
        <v>4</v>
      </c>
      <c r="N286" s="197">
        <v>3</v>
      </c>
      <c r="O286" s="197">
        <v>2</v>
      </c>
      <c r="P286" s="197">
        <f t="shared" si="27"/>
        <v>14</v>
      </c>
      <c r="Q286" s="197">
        <f t="shared" si="28"/>
        <v>0.70</v>
      </c>
      <c r="R286" s="104">
        <f t="shared" si="52"/>
        <v>1.45</v>
      </c>
      <c r="S286" s="104">
        <f t="shared" si="53"/>
        <v>1.35</v>
      </c>
      <c r="T286" s="104">
        <f t="shared" si="54"/>
        <v>0.64999999999999991</v>
      </c>
      <c r="U286" s="104">
        <f t="shared" si="55"/>
        <v>0.90</v>
      </c>
      <c r="V286" s="104">
        <f t="shared" si="56"/>
        <v>0.70</v>
      </c>
      <c r="W286" s="26">
        <f t="shared" si="49"/>
        <v>43</v>
      </c>
      <c r="X286" s="194">
        <f t="shared" si="50"/>
        <v>8.60</v>
      </c>
      <c r="Y286" s="114">
        <v>29</v>
      </c>
      <c r="Z286" s="108">
        <f t="shared" si="57"/>
        <v>23.200000000000003</v>
      </c>
      <c r="AA286" s="110"/>
      <c r="AB286" s="110"/>
      <c r="AC286" s="110"/>
      <c r="AD286" s="110"/>
      <c r="AE286" s="110"/>
      <c r="AF286" s="110"/>
      <c r="AG286" s="110"/>
      <c r="AH286" s="110"/>
      <c r="AI286" s="110"/>
      <c r="AJ286" s="110"/>
      <c r="AK286" s="110"/>
      <c r="AL286" s="110"/>
      <c r="AM286" s="110"/>
      <c r="AN286" s="110"/>
      <c r="AO286" s="110"/>
      <c r="AP286" s="110"/>
      <c r="AQ286" s="110"/>
      <c r="AR286" s="109"/>
    </row>
    <row r="287" spans="1:44" s="107" customFormat="1" ht="20.25">
      <c r="A287" s="191">
        <v>281</v>
      </c>
      <c r="B287" s="125">
        <v>439848</v>
      </c>
      <c r="C287" s="126" t="s">
        <v>463</v>
      </c>
      <c r="D287" s="248">
        <v>9</v>
      </c>
      <c r="E287" s="248">
        <v>12</v>
      </c>
      <c r="F287" s="248">
        <v>10</v>
      </c>
      <c r="G287" s="248">
        <v>8</v>
      </c>
      <c r="H287" s="196">
        <v>9</v>
      </c>
      <c r="I287" s="196">
        <f t="shared" si="58"/>
        <v>48</v>
      </c>
      <c r="J287" s="196">
        <f t="shared" si="26"/>
        <v>7.1999999999999993</v>
      </c>
      <c r="K287" s="197">
        <v>4</v>
      </c>
      <c r="L287" s="197">
        <v>4</v>
      </c>
      <c r="M287" s="197">
        <v>3</v>
      </c>
      <c r="N287" s="197">
        <v>2</v>
      </c>
      <c r="O287" s="197">
        <v>3</v>
      </c>
      <c r="P287" s="197">
        <f t="shared" si="27"/>
        <v>16</v>
      </c>
      <c r="Q287" s="197">
        <f t="shared" si="28"/>
        <v>0.80</v>
      </c>
      <c r="R287" s="104">
        <f t="shared" si="52"/>
        <v>1.5499999999999998</v>
      </c>
      <c r="S287" s="104">
        <f t="shared" si="53"/>
        <v>1.9999999999999998</v>
      </c>
      <c r="T287" s="104">
        <f t="shared" si="54"/>
        <v>1.65</v>
      </c>
      <c r="U287" s="104">
        <f t="shared" si="55"/>
        <v>1.30</v>
      </c>
      <c r="V287" s="104">
        <f t="shared" si="56"/>
        <v>1.50</v>
      </c>
      <c r="W287" s="26">
        <f t="shared" si="49"/>
        <v>64</v>
      </c>
      <c r="X287" s="194">
        <f t="shared" si="50"/>
        <v>12.80</v>
      </c>
      <c r="Y287" s="114">
        <v>31</v>
      </c>
      <c r="Z287" s="108">
        <f t="shared" si="57"/>
        <v>24.80</v>
      </c>
      <c r="AA287" s="110"/>
      <c r="AB287" s="110"/>
      <c r="AC287" s="110"/>
      <c r="AD287" s="110"/>
      <c r="AE287" s="110"/>
      <c r="AF287" s="110"/>
      <c r="AG287" s="110"/>
      <c r="AH287" s="110"/>
      <c r="AI287" s="110"/>
      <c r="AJ287" s="110"/>
      <c r="AK287" s="110"/>
      <c r="AL287" s="110"/>
      <c r="AM287" s="110"/>
      <c r="AN287" s="110"/>
      <c r="AO287" s="110"/>
      <c r="AP287" s="110"/>
      <c r="AQ287" s="110"/>
      <c r="AR287" s="109"/>
    </row>
    <row r="288" spans="1:44" s="107" customFormat="1" ht="20.25">
      <c r="A288" s="191">
        <v>282</v>
      </c>
      <c r="B288" s="125">
        <v>439849</v>
      </c>
      <c r="C288" s="126" t="s">
        <v>464</v>
      </c>
      <c r="D288" s="248">
        <v>1</v>
      </c>
      <c r="E288" s="248">
        <v>2</v>
      </c>
      <c r="F288" s="248">
        <v>3</v>
      </c>
      <c r="G288" s="248">
        <v>4</v>
      </c>
      <c r="H288" s="196">
        <v>3</v>
      </c>
      <c r="I288" s="196">
        <f t="shared" si="58"/>
        <v>13</v>
      </c>
      <c r="J288" s="196">
        <f t="shared" si="26"/>
        <v>1.95</v>
      </c>
      <c r="K288" s="197">
        <v>2</v>
      </c>
      <c r="L288" s="197">
        <v>3</v>
      </c>
      <c r="M288" s="197">
        <v>2</v>
      </c>
      <c r="N288" s="197">
        <v>2</v>
      </c>
      <c r="O288" s="197">
        <v>3</v>
      </c>
      <c r="P288" s="197">
        <f t="shared" si="27"/>
        <v>12</v>
      </c>
      <c r="Q288" s="197">
        <f t="shared" si="28"/>
        <v>0.60000000000000009</v>
      </c>
      <c r="R288" s="104">
        <f t="shared" si="52"/>
        <v>0.25</v>
      </c>
      <c r="S288" s="104">
        <f t="shared" si="53"/>
        <v>0.45</v>
      </c>
      <c r="T288" s="104">
        <f t="shared" si="54"/>
        <v>0.54999999999999993</v>
      </c>
      <c r="U288" s="104">
        <f t="shared" si="55"/>
        <v>0.70</v>
      </c>
      <c r="V288" s="104">
        <f t="shared" si="56"/>
        <v>0.60</v>
      </c>
      <c r="W288" s="26">
        <f t="shared" si="49"/>
        <v>25</v>
      </c>
      <c r="X288" s="194">
        <f t="shared" si="50"/>
        <v>5</v>
      </c>
      <c r="Y288" s="114">
        <v>8</v>
      </c>
      <c r="Z288" s="108">
        <f t="shared" si="57"/>
        <v>6.40</v>
      </c>
      <c r="AA288" s="110"/>
      <c r="AB288" s="110"/>
      <c r="AC288" s="110"/>
      <c r="AD288" s="110"/>
      <c r="AE288" s="110"/>
      <c r="AF288" s="110"/>
      <c r="AG288" s="110"/>
      <c r="AH288" s="110"/>
      <c r="AI288" s="110"/>
      <c r="AJ288" s="110"/>
      <c r="AK288" s="110"/>
      <c r="AL288" s="110"/>
      <c r="AM288" s="110"/>
      <c r="AN288" s="110"/>
      <c r="AO288" s="110"/>
      <c r="AP288" s="110"/>
      <c r="AQ288" s="110"/>
      <c r="AR288" s="109"/>
    </row>
    <row r="289" spans="1:44" s="107" customFormat="1" ht="20.25">
      <c r="A289" s="191">
        <v>283</v>
      </c>
      <c r="B289" s="125">
        <v>439850</v>
      </c>
      <c r="C289" s="126" t="s">
        <v>465</v>
      </c>
      <c r="D289" s="248">
        <v>5</v>
      </c>
      <c r="E289" s="248">
        <v>4</v>
      </c>
      <c r="F289" s="248">
        <v>6</v>
      </c>
      <c r="G289" s="248">
        <v>5</v>
      </c>
      <c r="H289" s="196">
        <v>4</v>
      </c>
      <c r="I289" s="196">
        <f t="shared" si="58"/>
        <v>24</v>
      </c>
      <c r="J289" s="196">
        <f t="shared" si="26"/>
        <v>3.5999999999999996</v>
      </c>
      <c r="K289" s="197">
        <v>2</v>
      </c>
      <c r="L289" s="197">
        <v>1</v>
      </c>
      <c r="M289" s="197">
        <v>2</v>
      </c>
      <c r="N289" s="197">
        <v>2.50</v>
      </c>
      <c r="O289" s="197">
        <v>3</v>
      </c>
      <c r="P289" s="197">
        <f t="shared" si="27"/>
        <v>10.50</v>
      </c>
      <c r="Q289" s="197">
        <f t="shared" si="28"/>
        <v>0.525</v>
      </c>
      <c r="R289" s="104">
        <f t="shared" si="52"/>
        <v>0.85</v>
      </c>
      <c r="S289" s="104">
        <f t="shared" si="53"/>
        <v>0.65</v>
      </c>
      <c r="T289" s="104">
        <f t="shared" si="54"/>
        <v>0.99999999999999989</v>
      </c>
      <c r="U289" s="104">
        <f t="shared" si="55"/>
        <v>0.875</v>
      </c>
      <c r="V289" s="104">
        <f t="shared" si="56"/>
        <v>0.75</v>
      </c>
      <c r="W289" s="26">
        <f t="shared" si="49"/>
        <v>34.50</v>
      </c>
      <c r="X289" s="194">
        <f t="shared" si="50"/>
        <v>6.90</v>
      </c>
      <c r="Y289" s="114">
        <v>14</v>
      </c>
      <c r="Z289" s="108">
        <f t="shared" si="57"/>
        <v>11.20</v>
      </c>
      <c r="AA289" s="110"/>
      <c r="AB289" s="110"/>
      <c r="AC289" s="110"/>
      <c r="AD289" s="110"/>
      <c r="AE289" s="110"/>
      <c r="AF289" s="110"/>
      <c r="AG289" s="110"/>
      <c r="AH289" s="110"/>
      <c r="AI289" s="110"/>
      <c r="AJ289" s="110"/>
      <c r="AK289" s="110"/>
      <c r="AL289" s="110"/>
      <c r="AM289" s="110"/>
      <c r="AN289" s="110"/>
      <c r="AO289" s="110"/>
      <c r="AP289" s="110"/>
      <c r="AQ289" s="110"/>
      <c r="AR289" s="109"/>
    </row>
    <row r="290" spans="1:44" s="107" customFormat="1" ht="20.25">
      <c r="A290" s="191">
        <v>284</v>
      </c>
      <c r="B290" s="125">
        <v>439853</v>
      </c>
      <c r="C290" s="126" t="s">
        <v>466</v>
      </c>
      <c r="D290" s="248">
        <v>6</v>
      </c>
      <c r="E290" s="248">
        <v>5</v>
      </c>
      <c r="F290" s="248">
        <v>4</v>
      </c>
      <c r="G290" s="248">
        <v>2</v>
      </c>
      <c r="H290" s="196">
        <v>5</v>
      </c>
      <c r="I290" s="196">
        <f t="shared" si="58"/>
        <v>22</v>
      </c>
      <c r="J290" s="196">
        <f t="shared" si="26"/>
        <v>3.30</v>
      </c>
      <c r="K290" s="197">
        <v>1</v>
      </c>
      <c r="L290" s="197">
        <v>1.50</v>
      </c>
      <c r="M290" s="197">
        <v>2</v>
      </c>
      <c r="N290" s="197">
        <v>3</v>
      </c>
      <c r="O290" s="197">
        <v>2</v>
      </c>
      <c r="P290" s="197">
        <f t="shared" si="27"/>
        <v>9.50</v>
      </c>
      <c r="Q290" s="197">
        <f t="shared" si="28"/>
        <v>0.475</v>
      </c>
      <c r="R290" s="104">
        <f t="shared" si="52"/>
        <v>0.95</v>
      </c>
      <c r="S290" s="104">
        <f t="shared" si="53"/>
        <v>0.825</v>
      </c>
      <c r="T290" s="104">
        <f t="shared" si="54"/>
        <v>0.70</v>
      </c>
      <c r="U290" s="104">
        <f t="shared" si="55"/>
        <v>0.45</v>
      </c>
      <c r="V290" s="104">
        <f t="shared" si="56"/>
        <v>0.85</v>
      </c>
      <c r="W290" s="26">
        <f t="shared" si="49"/>
        <v>31.50</v>
      </c>
      <c r="X290" s="194">
        <f t="shared" si="50"/>
        <v>6.3000000000000007</v>
      </c>
      <c r="Y290" s="114">
        <v>13</v>
      </c>
      <c r="Z290" s="108">
        <f t="shared" si="57"/>
        <v>10.40</v>
      </c>
      <c r="AA290" s="110"/>
      <c r="AB290" s="110"/>
      <c r="AC290" s="110"/>
      <c r="AD290" s="110"/>
      <c r="AE290" s="110"/>
      <c r="AF290" s="110"/>
      <c r="AG290" s="110"/>
      <c r="AH290" s="110"/>
      <c r="AI290" s="110"/>
      <c r="AJ290" s="110"/>
      <c r="AK290" s="110"/>
      <c r="AL290" s="110"/>
      <c r="AM290" s="110"/>
      <c r="AN290" s="110"/>
      <c r="AO290" s="110"/>
      <c r="AP290" s="110"/>
      <c r="AQ290" s="110"/>
      <c r="AR290" s="109"/>
    </row>
    <row r="291" spans="1:44" s="107" customFormat="1" ht="20.25">
      <c r="A291" s="191">
        <v>285</v>
      </c>
      <c r="B291" s="125">
        <v>439854</v>
      </c>
      <c r="C291" s="126" t="s">
        <v>467</v>
      </c>
      <c r="D291" s="248">
        <v>2</v>
      </c>
      <c r="E291" s="248">
        <v>3</v>
      </c>
      <c r="F291" s="248">
        <v>2</v>
      </c>
      <c r="G291" s="248">
        <v>3</v>
      </c>
      <c r="H291" s="196">
        <v>2</v>
      </c>
      <c r="I291" s="196">
        <f t="shared" si="58"/>
        <v>12</v>
      </c>
      <c r="J291" s="196">
        <f t="shared" si="26"/>
        <v>1.7999999999999998</v>
      </c>
      <c r="K291" s="197">
        <v>2</v>
      </c>
      <c r="L291" s="197">
        <v>2.50</v>
      </c>
      <c r="M291" s="197">
        <v>2</v>
      </c>
      <c r="N291" s="197">
        <v>3</v>
      </c>
      <c r="O291" s="197">
        <v>2</v>
      </c>
      <c r="P291" s="197">
        <f t="shared" si="27"/>
        <v>11.50</v>
      </c>
      <c r="Q291" s="197">
        <f t="shared" si="28"/>
        <v>0.57500000000000007</v>
      </c>
      <c r="R291" s="104">
        <f t="shared" si="52"/>
        <v>0.40</v>
      </c>
      <c r="S291" s="104">
        <f t="shared" si="53"/>
        <v>0.57499999999999996</v>
      </c>
      <c r="T291" s="104">
        <f t="shared" si="54"/>
        <v>0.40</v>
      </c>
      <c r="U291" s="104">
        <f t="shared" si="55"/>
        <v>0.60</v>
      </c>
      <c r="V291" s="104">
        <f t="shared" si="56"/>
        <v>0.40</v>
      </c>
      <c r="W291" s="26">
        <f t="shared" si="49"/>
        <v>23.50</v>
      </c>
      <c r="X291" s="194">
        <f t="shared" si="50"/>
        <v>4.70</v>
      </c>
      <c r="Y291" s="114">
        <v>5</v>
      </c>
      <c r="Z291" s="108">
        <f t="shared" si="57"/>
        <v>4</v>
      </c>
      <c r="AA291" s="110"/>
      <c r="AB291" s="110"/>
      <c r="AC291" s="110"/>
      <c r="AD291" s="110"/>
      <c r="AE291" s="110"/>
      <c r="AF291" s="110"/>
      <c r="AG291" s="110"/>
      <c r="AH291" s="110"/>
      <c r="AI291" s="110"/>
      <c r="AJ291" s="110"/>
      <c r="AK291" s="110"/>
      <c r="AL291" s="110"/>
      <c r="AM291" s="110"/>
      <c r="AN291" s="110"/>
      <c r="AO291" s="110"/>
      <c r="AP291" s="110"/>
      <c r="AQ291" s="110"/>
      <c r="AR291" s="109"/>
    </row>
    <row r="292" spans="1:44" s="107" customFormat="1" ht="20.25">
      <c r="A292" s="191">
        <v>286</v>
      </c>
      <c r="B292" s="125">
        <v>439856</v>
      </c>
      <c r="C292" s="126" t="s">
        <v>468</v>
      </c>
      <c r="D292" s="248">
        <v>2</v>
      </c>
      <c r="E292" s="248">
        <v>3</v>
      </c>
      <c r="F292" s="248">
        <v>2</v>
      </c>
      <c r="G292" s="248">
        <v>3</v>
      </c>
      <c r="H292" s="196">
        <v>2</v>
      </c>
      <c r="I292" s="196">
        <f t="shared" si="58"/>
        <v>12</v>
      </c>
      <c r="J292" s="196">
        <f t="shared" si="26"/>
        <v>1.7999999999999998</v>
      </c>
      <c r="K292" s="197">
        <v>1</v>
      </c>
      <c r="L292" s="197">
        <v>1</v>
      </c>
      <c r="M292" s="197">
        <v>1</v>
      </c>
      <c r="N292" s="197">
        <v>1.50</v>
      </c>
      <c r="O292" s="197">
        <v>2.50</v>
      </c>
      <c r="P292" s="197">
        <f t="shared" si="27"/>
        <v>7</v>
      </c>
      <c r="Q292" s="197">
        <f t="shared" si="28"/>
        <v>0.35</v>
      </c>
      <c r="R292" s="104">
        <f t="shared" si="52"/>
        <v>0.35</v>
      </c>
      <c r="S292" s="104">
        <f t="shared" si="53"/>
        <v>0.49999999999999994</v>
      </c>
      <c r="T292" s="104">
        <f t="shared" si="54"/>
        <v>0.35</v>
      </c>
      <c r="U292" s="104">
        <f t="shared" si="55"/>
        <v>0.52499999999999991</v>
      </c>
      <c r="V292" s="104">
        <f t="shared" si="56"/>
        <v>0.425</v>
      </c>
      <c r="W292" s="26">
        <f t="shared" si="49"/>
        <v>19</v>
      </c>
      <c r="X292" s="194">
        <f t="shared" si="50"/>
        <v>3.8000000000000003</v>
      </c>
      <c r="Y292" s="114">
        <v>5</v>
      </c>
      <c r="Z292" s="108">
        <f t="shared" si="57"/>
        <v>4</v>
      </c>
      <c r="AA292" s="110"/>
      <c r="AB292" s="110"/>
      <c r="AC292" s="110"/>
      <c r="AD292" s="110"/>
      <c r="AE292" s="110"/>
      <c r="AF292" s="110"/>
      <c r="AG292" s="110"/>
      <c r="AH292" s="110"/>
      <c r="AI292" s="110"/>
      <c r="AJ292" s="110"/>
      <c r="AK292" s="110"/>
      <c r="AL292" s="110"/>
      <c r="AM292" s="110"/>
      <c r="AN292" s="110"/>
      <c r="AO292" s="110"/>
      <c r="AP292" s="110"/>
      <c r="AQ292" s="110"/>
      <c r="AR292" s="109"/>
    </row>
    <row r="293" spans="1:44" s="107" customFormat="1" ht="20.25">
      <c r="A293" s="191">
        <v>287</v>
      </c>
      <c r="B293" s="125">
        <v>439857</v>
      </c>
      <c r="C293" s="126" t="s">
        <v>469</v>
      </c>
      <c r="D293" s="248">
        <v>8</v>
      </c>
      <c r="E293" s="248">
        <v>5</v>
      </c>
      <c r="F293" s="248">
        <v>6</v>
      </c>
      <c r="G293" s="248">
        <v>4</v>
      </c>
      <c r="H293" s="196">
        <v>3</v>
      </c>
      <c r="I293" s="196">
        <f t="shared" si="58"/>
        <v>26</v>
      </c>
      <c r="J293" s="196">
        <f t="shared" si="26"/>
        <v>3.90</v>
      </c>
      <c r="K293" s="197">
        <v>2</v>
      </c>
      <c r="L293" s="197">
        <v>2.50</v>
      </c>
      <c r="M293" s="197">
        <v>2</v>
      </c>
      <c r="N293" s="197">
        <v>3</v>
      </c>
      <c r="O293" s="197">
        <v>2</v>
      </c>
      <c r="P293" s="197">
        <f t="shared" si="27"/>
        <v>11.50</v>
      </c>
      <c r="Q293" s="197">
        <f t="shared" si="28"/>
        <v>0.57500000000000007</v>
      </c>
      <c r="R293" s="104">
        <f t="shared" si="52"/>
        <v>1.30</v>
      </c>
      <c r="S293" s="104">
        <f t="shared" si="53"/>
        <v>0.875</v>
      </c>
      <c r="T293" s="104">
        <f t="shared" si="54"/>
        <v>0.99999999999999989</v>
      </c>
      <c r="U293" s="104">
        <f t="shared" si="55"/>
        <v>0.75</v>
      </c>
      <c r="V293" s="104">
        <f t="shared" si="56"/>
        <v>0.54999999999999993</v>
      </c>
      <c r="W293" s="26">
        <f t="shared" si="49"/>
        <v>37.50</v>
      </c>
      <c r="X293" s="194">
        <f t="shared" si="50"/>
        <v>7.50</v>
      </c>
      <c r="Y293" s="114">
        <v>17</v>
      </c>
      <c r="Z293" s="108">
        <f t="shared" si="57"/>
        <v>13.60</v>
      </c>
      <c r="AA293" s="110"/>
      <c r="AB293" s="110"/>
      <c r="AC293" s="110"/>
      <c r="AD293" s="110"/>
      <c r="AE293" s="110"/>
      <c r="AF293" s="110"/>
      <c r="AG293" s="110"/>
      <c r="AH293" s="110"/>
      <c r="AI293" s="110"/>
      <c r="AJ293" s="110"/>
      <c r="AK293" s="110"/>
      <c r="AL293" s="110"/>
      <c r="AM293" s="110"/>
      <c r="AN293" s="110"/>
      <c r="AO293" s="110"/>
      <c r="AP293" s="110"/>
      <c r="AQ293" s="110"/>
      <c r="AR293" s="109"/>
    </row>
    <row r="294" spans="1:44" s="107" customFormat="1" ht="20.25">
      <c r="A294" s="191">
        <v>288</v>
      </c>
      <c r="B294" s="125">
        <v>439858</v>
      </c>
      <c r="C294" s="126" t="s">
        <v>470</v>
      </c>
      <c r="D294" s="248">
        <v>6</v>
      </c>
      <c r="E294" s="248">
        <v>8</v>
      </c>
      <c r="F294" s="248">
        <v>6</v>
      </c>
      <c r="G294" s="248">
        <v>4</v>
      </c>
      <c r="H294" s="196">
        <v>6</v>
      </c>
      <c r="I294" s="196">
        <f t="shared" si="58"/>
        <v>30</v>
      </c>
      <c r="J294" s="196">
        <f t="shared" si="26"/>
        <v>4.50</v>
      </c>
      <c r="K294" s="197">
        <v>1</v>
      </c>
      <c r="L294" s="197">
        <v>1.50</v>
      </c>
      <c r="M294" s="197">
        <v>2</v>
      </c>
      <c r="N294" s="197">
        <v>2</v>
      </c>
      <c r="O294" s="197">
        <v>2.50</v>
      </c>
      <c r="P294" s="197">
        <f t="shared" si="27"/>
        <v>9</v>
      </c>
      <c r="Q294" s="197">
        <f t="shared" si="28"/>
        <v>0.45</v>
      </c>
      <c r="R294" s="104">
        <f t="shared" si="52"/>
        <v>0.95</v>
      </c>
      <c r="S294" s="104">
        <f t="shared" si="53"/>
        <v>1.2749999999999999</v>
      </c>
      <c r="T294" s="104">
        <f t="shared" si="54"/>
        <v>0.99999999999999989</v>
      </c>
      <c r="U294" s="104">
        <f t="shared" si="55"/>
        <v>0.70</v>
      </c>
      <c r="V294" s="104">
        <f t="shared" si="56"/>
        <v>1.0249999999999999</v>
      </c>
      <c r="W294" s="26">
        <f t="shared" si="49"/>
        <v>39</v>
      </c>
      <c r="X294" s="194">
        <f t="shared" si="50"/>
        <v>7.8000000000000007</v>
      </c>
      <c r="Y294" s="114">
        <v>20</v>
      </c>
      <c r="Z294" s="108">
        <f t="shared" si="57"/>
        <v>16</v>
      </c>
      <c r="AA294" s="110"/>
      <c r="AB294" s="110"/>
      <c r="AC294" s="110"/>
      <c r="AD294" s="110"/>
      <c r="AE294" s="110"/>
      <c r="AF294" s="110"/>
      <c r="AG294" s="110"/>
      <c r="AH294" s="110"/>
      <c r="AI294" s="110"/>
      <c r="AJ294" s="110"/>
      <c r="AK294" s="110"/>
      <c r="AL294" s="110"/>
      <c r="AM294" s="110"/>
      <c r="AN294" s="110"/>
      <c r="AO294" s="110"/>
      <c r="AP294" s="110"/>
      <c r="AQ294" s="110"/>
      <c r="AR294" s="109"/>
    </row>
    <row r="295" spans="1:44" s="107" customFormat="1" ht="20.25">
      <c r="A295" s="191">
        <v>289</v>
      </c>
      <c r="B295" s="125">
        <v>439859</v>
      </c>
      <c r="C295" s="126" t="s">
        <v>471</v>
      </c>
      <c r="D295" s="248">
        <v>1</v>
      </c>
      <c r="E295" s="248">
        <v>0</v>
      </c>
      <c r="F295" s="248">
        <v>2</v>
      </c>
      <c r="G295" s="248">
        <v>1</v>
      </c>
      <c r="H295" s="196">
        <v>0</v>
      </c>
      <c r="I295" s="196">
        <f t="shared" si="58"/>
        <v>4</v>
      </c>
      <c r="J295" s="196">
        <f t="shared" si="26"/>
        <v>0.60</v>
      </c>
      <c r="K295" s="197">
        <v>1</v>
      </c>
      <c r="L295" s="197">
        <v>0</v>
      </c>
      <c r="M295" s="197">
        <v>1</v>
      </c>
      <c r="N295" s="197">
        <v>0</v>
      </c>
      <c r="O295" s="197">
        <v>1</v>
      </c>
      <c r="P295" s="197">
        <f t="shared" si="27"/>
        <v>3</v>
      </c>
      <c r="Q295" s="197">
        <f t="shared" si="28"/>
        <v>0.15000000000000002</v>
      </c>
      <c r="R295" s="104">
        <f t="shared" si="52"/>
        <v>0.20</v>
      </c>
      <c r="S295" s="104">
        <f t="shared" si="53"/>
        <v>0</v>
      </c>
      <c r="T295" s="104">
        <f t="shared" si="54"/>
        <v>0.35</v>
      </c>
      <c r="U295" s="104">
        <f t="shared" si="55"/>
        <v>0.15</v>
      </c>
      <c r="V295" s="104">
        <f t="shared" si="56"/>
        <v>0.05</v>
      </c>
      <c r="W295" s="26">
        <f t="shared" si="49"/>
        <v>7</v>
      </c>
      <c r="X295" s="194">
        <f t="shared" si="50"/>
        <v>1.40</v>
      </c>
      <c r="Y295" s="114">
        <v>2</v>
      </c>
      <c r="Z295" s="108">
        <f t="shared" si="57"/>
        <v>1.60</v>
      </c>
      <c r="AA295" s="110"/>
      <c r="AB295" s="110"/>
      <c r="AC295" s="110"/>
      <c r="AD295" s="110"/>
      <c r="AE295" s="110"/>
      <c r="AF295" s="110"/>
      <c r="AG295" s="110"/>
      <c r="AH295" s="110"/>
      <c r="AI295" s="110"/>
      <c r="AJ295" s="110"/>
      <c r="AK295" s="110"/>
      <c r="AL295" s="110"/>
      <c r="AM295" s="110"/>
      <c r="AN295" s="110"/>
      <c r="AO295" s="110"/>
      <c r="AP295" s="110"/>
      <c r="AQ295" s="110"/>
      <c r="AR295" s="109"/>
    </row>
    <row r="296" spans="1:44" s="107" customFormat="1" ht="20.25">
      <c r="A296" s="191">
        <v>290</v>
      </c>
      <c r="B296" s="125">
        <v>439860</v>
      </c>
      <c r="C296" s="126" t="s">
        <v>472</v>
      </c>
      <c r="D296" s="248">
        <v>7</v>
      </c>
      <c r="E296" s="248">
        <v>6</v>
      </c>
      <c r="F296" s="248">
        <v>5</v>
      </c>
      <c r="G296" s="248">
        <v>8</v>
      </c>
      <c r="H296" s="196">
        <v>5</v>
      </c>
      <c r="I296" s="196">
        <f t="shared" si="58"/>
        <v>31</v>
      </c>
      <c r="J296" s="196">
        <f t="shared" si="26"/>
        <v>4.6499999999999995</v>
      </c>
      <c r="K296" s="197">
        <v>1</v>
      </c>
      <c r="L296" s="197">
        <v>1.50</v>
      </c>
      <c r="M296" s="197">
        <v>2</v>
      </c>
      <c r="N296" s="197">
        <v>2</v>
      </c>
      <c r="O296" s="197">
        <v>1</v>
      </c>
      <c r="P296" s="197">
        <f t="shared" si="27"/>
        <v>7.50</v>
      </c>
      <c r="Q296" s="197">
        <f t="shared" si="28"/>
        <v>0.375</v>
      </c>
      <c r="R296" s="104">
        <f t="shared" si="52"/>
        <v>1.1000000000000001</v>
      </c>
      <c r="S296" s="104">
        <f t="shared" si="53"/>
        <v>0.97499999999999987</v>
      </c>
      <c r="T296" s="104">
        <f t="shared" si="54"/>
        <v>0.85</v>
      </c>
      <c r="U296" s="104">
        <f t="shared" si="55"/>
        <v>1.30</v>
      </c>
      <c r="V296" s="104">
        <f t="shared" si="56"/>
        <v>0.80</v>
      </c>
      <c r="W296" s="26">
        <f t="shared" si="49"/>
        <v>38.50</v>
      </c>
      <c r="X296" s="194">
        <f t="shared" si="50"/>
        <v>7.70</v>
      </c>
      <c r="Y296" s="114">
        <v>20</v>
      </c>
      <c r="Z296" s="108">
        <f t="shared" si="57"/>
        <v>16</v>
      </c>
      <c r="AA296" s="110"/>
      <c r="AB296" s="110"/>
      <c r="AC296" s="110"/>
      <c r="AD296" s="110"/>
      <c r="AE296" s="110"/>
      <c r="AF296" s="110"/>
      <c r="AG296" s="110"/>
      <c r="AH296" s="110"/>
      <c r="AI296" s="110"/>
      <c r="AJ296" s="110"/>
      <c r="AK296" s="110"/>
      <c r="AL296" s="110"/>
      <c r="AM296" s="110"/>
      <c r="AN296" s="110"/>
      <c r="AO296" s="110"/>
      <c r="AP296" s="110"/>
      <c r="AQ296" s="110"/>
      <c r="AR296" s="109"/>
    </row>
    <row r="297" spans="1:44" s="107" customFormat="1" ht="20.25">
      <c r="A297" s="191">
        <v>291</v>
      </c>
      <c r="B297" s="222">
        <v>439861</v>
      </c>
      <c r="C297" s="223" t="s">
        <v>473</v>
      </c>
      <c r="D297" s="248">
        <v>12</v>
      </c>
      <c r="E297" s="248">
        <v>10</v>
      </c>
      <c r="F297" s="248">
        <v>8</v>
      </c>
      <c r="G297" s="248">
        <v>7</v>
      </c>
      <c r="H297" s="196">
        <v>6</v>
      </c>
      <c r="I297" s="196">
        <f t="shared" si="58"/>
        <v>43</v>
      </c>
      <c r="J297" s="196">
        <f t="shared" si="26"/>
        <v>6.45</v>
      </c>
      <c r="K297" s="197">
        <v>3</v>
      </c>
      <c r="L297" s="197">
        <v>3.50</v>
      </c>
      <c r="M297" s="197">
        <v>2.50</v>
      </c>
      <c r="N297" s="197">
        <v>2.50</v>
      </c>
      <c r="O297" s="197">
        <v>2</v>
      </c>
      <c r="P297" s="197">
        <f t="shared" si="27"/>
        <v>13.50</v>
      </c>
      <c r="Q297" s="197">
        <f t="shared" si="28"/>
        <v>0.675</v>
      </c>
      <c r="R297" s="104">
        <f t="shared" si="52"/>
        <v>1.9499999999999997</v>
      </c>
      <c r="S297" s="104">
        <f t="shared" si="53"/>
        <v>1.675</v>
      </c>
      <c r="T297" s="104">
        <f t="shared" si="54"/>
        <v>1.325</v>
      </c>
      <c r="U297" s="104">
        <f t="shared" si="55"/>
        <v>1.175</v>
      </c>
      <c r="V297" s="104">
        <f t="shared" si="56"/>
        <v>0.99999999999999989</v>
      </c>
      <c r="W297" s="26">
        <f t="shared" si="49"/>
        <v>56.50</v>
      </c>
      <c r="X297" s="194">
        <f t="shared" si="50"/>
        <v>11.30</v>
      </c>
      <c r="Y297" s="224">
        <v>37</v>
      </c>
      <c r="Z297" s="108">
        <f t="shared" si="57"/>
        <v>29.60</v>
      </c>
      <c r="AA297" s="110"/>
      <c r="AB297" s="110"/>
      <c r="AC297" s="110"/>
      <c r="AD297" s="110"/>
      <c r="AE297" s="110"/>
      <c r="AF297" s="110"/>
      <c r="AG297" s="110"/>
      <c r="AH297" s="110"/>
      <c r="AI297" s="110"/>
      <c r="AJ297" s="110"/>
      <c r="AK297" s="110"/>
      <c r="AL297" s="110"/>
      <c r="AM297" s="110"/>
      <c r="AN297" s="110"/>
      <c r="AO297" s="110"/>
      <c r="AP297" s="110"/>
      <c r="AQ297" s="110"/>
      <c r="AR297" s="109"/>
    </row>
    <row r="298" spans="1:44" s="107" customFormat="1" ht="20.25">
      <c r="A298" s="191">
        <v>292</v>
      </c>
      <c r="B298" s="125">
        <v>439862</v>
      </c>
      <c r="C298" s="126" t="s">
        <v>474</v>
      </c>
      <c r="D298" s="248">
        <v>6</v>
      </c>
      <c r="E298" s="248">
        <v>8</v>
      </c>
      <c r="F298" s="248">
        <v>5</v>
      </c>
      <c r="G298" s="248">
        <v>7</v>
      </c>
      <c r="H298" s="196">
        <v>6</v>
      </c>
      <c r="I298" s="196">
        <f t="shared" si="58"/>
        <v>32</v>
      </c>
      <c r="J298" s="196">
        <f t="shared" si="26"/>
        <v>4.80</v>
      </c>
      <c r="K298" s="197">
        <v>2</v>
      </c>
      <c r="L298" s="197">
        <v>3</v>
      </c>
      <c r="M298" s="197">
        <v>2</v>
      </c>
      <c r="N298" s="197">
        <v>3</v>
      </c>
      <c r="O298" s="197">
        <v>2</v>
      </c>
      <c r="P298" s="197">
        <f t="shared" si="27"/>
        <v>12</v>
      </c>
      <c r="Q298" s="197">
        <f t="shared" si="28"/>
        <v>0.60000000000000009</v>
      </c>
      <c r="R298" s="104">
        <f t="shared" si="52"/>
        <v>0.99999999999999989</v>
      </c>
      <c r="S298" s="104">
        <f t="shared" si="53"/>
        <v>1.35</v>
      </c>
      <c r="T298" s="104">
        <f t="shared" si="54"/>
        <v>0.85</v>
      </c>
      <c r="U298" s="104">
        <f t="shared" si="55"/>
        <v>1.2000000000000002</v>
      </c>
      <c r="V298" s="104">
        <f t="shared" si="56"/>
        <v>0.99999999999999989</v>
      </c>
      <c r="W298" s="26">
        <f t="shared" si="49"/>
        <v>44</v>
      </c>
      <c r="X298" s="194">
        <f t="shared" si="50"/>
        <v>8.8000000000000007</v>
      </c>
      <c r="Y298" s="114">
        <v>20</v>
      </c>
      <c r="Z298" s="108">
        <f t="shared" si="57"/>
        <v>16</v>
      </c>
      <c r="AA298" s="110"/>
      <c r="AB298" s="110"/>
      <c r="AC298" s="110"/>
      <c r="AD298" s="110"/>
      <c r="AE298" s="110"/>
      <c r="AF298" s="110"/>
      <c r="AG298" s="110"/>
      <c r="AH298" s="110"/>
      <c r="AI298" s="110"/>
      <c r="AJ298" s="110"/>
      <c r="AK298" s="110"/>
      <c r="AL298" s="110"/>
      <c r="AM298" s="110"/>
      <c r="AN298" s="110"/>
      <c r="AO298" s="110"/>
      <c r="AP298" s="110"/>
      <c r="AQ298" s="110"/>
      <c r="AR298" s="109"/>
    </row>
    <row r="299" spans="1:44" s="107" customFormat="1" ht="20.25">
      <c r="A299" s="191">
        <v>293</v>
      </c>
      <c r="B299" s="222">
        <v>439863</v>
      </c>
      <c r="C299" s="223" t="s">
        <v>475</v>
      </c>
      <c r="D299" s="248"/>
      <c r="E299" s="249"/>
      <c r="F299" s="248"/>
      <c r="G299" s="248"/>
      <c r="H299" s="196"/>
      <c r="I299" s="196"/>
      <c r="J299" s="196"/>
      <c r="K299" s="197"/>
      <c r="L299" s="197"/>
      <c r="M299" s="197"/>
      <c r="N299" s="197"/>
      <c r="O299" s="197"/>
      <c r="P299" s="197"/>
      <c r="Q299" s="197"/>
      <c r="R299" s="104">
        <f t="shared" si="52"/>
        <v>0</v>
      </c>
      <c r="S299" s="104">
        <f t="shared" si="53"/>
        <v>0</v>
      </c>
      <c r="T299" s="104">
        <f t="shared" si="54"/>
        <v>0</v>
      </c>
      <c r="U299" s="104">
        <f t="shared" si="55"/>
        <v>0</v>
      </c>
      <c r="V299" s="104">
        <f t="shared" si="56"/>
        <v>0</v>
      </c>
      <c r="W299" s="26">
        <f t="shared" si="49"/>
        <v>0</v>
      </c>
      <c r="X299" s="194">
        <f t="shared" si="50"/>
        <v>0</v>
      </c>
      <c r="Y299" s="224" t="s">
        <v>343</v>
      </c>
      <c r="Z299" s="108" t="e">
        <f t="shared" si="57"/>
        <v>#VALUE!</v>
      </c>
      <c r="AA299" s="110"/>
      <c r="AB299" s="110"/>
      <c r="AC299" s="110"/>
      <c r="AD299" s="110"/>
      <c r="AE299" s="110"/>
      <c r="AF299" s="110"/>
      <c r="AG299" s="110"/>
      <c r="AH299" s="110"/>
      <c r="AI299" s="110"/>
      <c r="AJ299" s="110"/>
      <c r="AK299" s="110"/>
      <c r="AL299" s="110"/>
      <c r="AM299" s="110"/>
      <c r="AN299" s="110"/>
      <c r="AO299" s="110"/>
      <c r="AP299" s="110"/>
      <c r="AQ299" s="110"/>
      <c r="AR299" s="109"/>
    </row>
    <row r="300" spans="1:44" s="107" customFormat="1" ht="20.25">
      <c r="A300" s="191">
        <v>294</v>
      </c>
      <c r="B300" s="125">
        <v>439864</v>
      </c>
      <c r="C300" s="126" t="s">
        <v>263</v>
      </c>
      <c r="D300" s="248">
        <v>7</v>
      </c>
      <c r="E300" s="249">
        <v>6</v>
      </c>
      <c r="F300" s="248">
        <v>8</v>
      </c>
      <c r="G300" s="248">
        <v>6</v>
      </c>
      <c r="H300" s="196">
        <v>5</v>
      </c>
      <c r="I300" s="196">
        <f t="shared" si="58"/>
        <v>32</v>
      </c>
      <c r="J300" s="196">
        <f t="shared" si="26"/>
        <v>4.80</v>
      </c>
      <c r="K300" s="197">
        <v>1</v>
      </c>
      <c r="L300" s="197">
        <v>2</v>
      </c>
      <c r="M300" s="197">
        <v>3</v>
      </c>
      <c r="N300" s="197">
        <v>2</v>
      </c>
      <c r="O300" s="197">
        <v>1</v>
      </c>
      <c r="P300" s="197">
        <f t="shared" si="27"/>
        <v>9</v>
      </c>
      <c r="Q300" s="197">
        <f t="shared" si="28"/>
        <v>0.45</v>
      </c>
      <c r="R300" s="104">
        <f t="shared" si="52"/>
        <v>1.1000000000000001</v>
      </c>
      <c r="S300" s="104">
        <f t="shared" si="53"/>
        <v>0.99999999999999989</v>
      </c>
      <c r="T300" s="104">
        <f t="shared" si="54"/>
        <v>1.35</v>
      </c>
      <c r="U300" s="104">
        <f t="shared" si="55"/>
        <v>0.99999999999999989</v>
      </c>
      <c r="V300" s="104">
        <f t="shared" si="56"/>
        <v>0.80</v>
      </c>
      <c r="W300" s="26">
        <f t="shared" si="49"/>
        <v>41</v>
      </c>
      <c r="X300" s="194">
        <f t="shared" si="50"/>
        <v>8.2000000000000011</v>
      </c>
      <c r="Y300" s="114">
        <v>22</v>
      </c>
      <c r="Z300" s="108">
        <f t="shared" si="57"/>
        <v>17.60</v>
      </c>
      <c r="AA300" s="110"/>
      <c r="AB300" s="110"/>
      <c r="AC300" s="110"/>
      <c r="AD300" s="110"/>
      <c r="AE300" s="110"/>
      <c r="AF300" s="110"/>
      <c r="AG300" s="110"/>
      <c r="AH300" s="110"/>
      <c r="AI300" s="110"/>
      <c r="AJ300" s="110"/>
      <c r="AK300" s="110"/>
      <c r="AL300" s="110"/>
      <c r="AM300" s="110"/>
      <c r="AN300" s="110"/>
      <c r="AO300" s="110"/>
      <c r="AP300" s="110"/>
      <c r="AQ300" s="110"/>
      <c r="AR300" s="109"/>
    </row>
    <row r="301" spans="1:44" s="107" customFormat="1" ht="20.25">
      <c r="A301" s="191">
        <v>295</v>
      </c>
      <c r="B301" s="125">
        <v>439865</v>
      </c>
      <c r="C301" s="126" t="s">
        <v>476</v>
      </c>
      <c r="D301" s="248">
        <v>2</v>
      </c>
      <c r="E301" s="249">
        <v>3</v>
      </c>
      <c r="F301" s="248">
        <v>2</v>
      </c>
      <c r="G301" s="248">
        <v>1</v>
      </c>
      <c r="H301" s="196">
        <v>2</v>
      </c>
      <c r="I301" s="196">
        <f t="shared" si="58"/>
        <v>10</v>
      </c>
      <c r="J301" s="196">
        <f t="shared" si="26"/>
        <v>1.50</v>
      </c>
      <c r="K301" s="197">
        <v>1</v>
      </c>
      <c r="L301" s="197">
        <v>1.50</v>
      </c>
      <c r="M301" s="197">
        <v>2</v>
      </c>
      <c r="N301" s="197">
        <v>2</v>
      </c>
      <c r="O301" s="197">
        <v>1</v>
      </c>
      <c r="P301" s="197">
        <f t="shared" si="27"/>
        <v>7.50</v>
      </c>
      <c r="Q301" s="197">
        <f t="shared" si="28"/>
        <v>0.375</v>
      </c>
      <c r="R301" s="104">
        <f t="shared" si="52"/>
        <v>0.35</v>
      </c>
      <c r="S301" s="104">
        <f t="shared" si="53"/>
        <v>0.52499999999999991</v>
      </c>
      <c r="T301" s="104">
        <f t="shared" si="54"/>
        <v>0.40</v>
      </c>
      <c r="U301" s="104">
        <f t="shared" si="55"/>
        <v>0.25</v>
      </c>
      <c r="V301" s="104">
        <f t="shared" si="56"/>
        <v>0.35</v>
      </c>
      <c r="W301" s="26">
        <f t="shared" si="49"/>
        <v>17.50</v>
      </c>
      <c r="X301" s="194">
        <f t="shared" si="50"/>
        <v>3.50</v>
      </c>
      <c r="Y301" s="114">
        <v>3</v>
      </c>
      <c r="Z301" s="108">
        <f t="shared" si="57"/>
        <v>2.4000000000000004</v>
      </c>
      <c r="AA301" s="110"/>
      <c r="AB301" s="110"/>
      <c r="AC301" s="110"/>
      <c r="AD301" s="110"/>
      <c r="AE301" s="110"/>
      <c r="AF301" s="110"/>
      <c r="AG301" s="110"/>
      <c r="AH301" s="110"/>
      <c r="AI301" s="110"/>
      <c r="AJ301" s="110"/>
      <c r="AK301" s="110"/>
      <c r="AL301" s="110"/>
      <c r="AM301" s="110"/>
      <c r="AN301" s="110"/>
      <c r="AO301" s="110"/>
      <c r="AP301" s="110"/>
      <c r="AQ301" s="110"/>
      <c r="AR301" s="109"/>
    </row>
    <row r="302" spans="1:44" s="107" customFormat="1" ht="20.25">
      <c r="A302" s="191">
        <v>296</v>
      </c>
      <c r="B302" s="125">
        <v>439869</v>
      </c>
      <c r="C302" s="126" t="s">
        <v>477</v>
      </c>
      <c r="D302" s="248">
        <v>8</v>
      </c>
      <c r="E302" s="249">
        <v>9</v>
      </c>
      <c r="F302" s="248">
        <v>8</v>
      </c>
      <c r="G302" s="248">
        <v>9</v>
      </c>
      <c r="H302" s="196">
        <v>8</v>
      </c>
      <c r="I302" s="196">
        <f t="shared" si="58"/>
        <v>42</v>
      </c>
      <c r="J302" s="196">
        <f t="shared" si="26"/>
        <v>6.30</v>
      </c>
      <c r="K302" s="197">
        <v>2</v>
      </c>
      <c r="L302" s="197">
        <v>2.50</v>
      </c>
      <c r="M302" s="197">
        <v>4</v>
      </c>
      <c r="N302" s="197">
        <v>4</v>
      </c>
      <c r="O302" s="197">
        <v>3</v>
      </c>
      <c r="P302" s="197">
        <f t="shared" si="27"/>
        <v>15.50</v>
      </c>
      <c r="Q302" s="197">
        <f t="shared" si="28"/>
        <v>0.775</v>
      </c>
      <c r="R302" s="104">
        <f t="shared" si="52"/>
        <v>1.30</v>
      </c>
      <c r="S302" s="104">
        <f t="shared" si="53"/>
        <v>1.475</v>
      </c>
      <c r="T302" s="104">
        <f t="shared" si="54"/>
        <v>1.40</v>
      </c>
      <c r="U302" s="104">
        <f t="shared" si="55"/>
        <v>1.5499999999999998</v>
      </c>
      <c r="V302" s="104">
        <f t="shared" si="56"/>
        <v>1.35</v>
      </c>
      <c r="W302" s="26">
        <f t="shared" si="49"/>
        <v>57.50</v>
      </c>
      <c r="X302" s="194">
        <f t="shared" si="50"/>
        <v>11.50</v>
      </c>
      <c r="Y302" s="114">
        <v>29</v>
      </c>
      <c r="Z302" s="108">
        <f t="shared" si="57"/>
        <v>23.200000000000003</v>
      </c>
      <c r="AA302" s="110"/>
      <c r="AB302" s="110"/>
      <c r="AC302" s="110"/>
      <c r="AD302" s="110"/>
      <c r="AE302" s="110"/>
      <c r="AF302" s="110"/>
      <c r="AG302" s="110"/>
      <c r="AH302" s="110"/>
      <c r="AI302" s="110"/>
      <c r="AJ302" s="110"/>
      <c r="AK302" s="110"/>
      <c r="AL302" s="110"/>
      <c r="AM302" s="110"/>
      <c r="AN302" s="110"/>
      <c r="AO302" s="110"/>
      <c r="AP302" s="110"/>
      <c r="AQ302" s="110"/>
      <c r="AR302" s="109"/>
    </row>
    <row r="303" spans="1:44" s="107" customFormat="1" ht="20.25">
      <c r="A303" s="191">
        <v>297</v>
      </c>
      <c r="B303" s="125">
        <v>439870</v>
      </c>
      <c r="C303" s="126" t="s">
        <v>478</v>
      </c>
      <c r="D303" s="248">
        <v>4</v>
      </c>
      <c r="E303" s="249">
        <v>3</v>
      </c>
      <c r="F303" s="248">
        <v>4</v>
      </c>
      <c r="G303" s="248">
        <v>3</v>
      </c>
      <c r="H303" s="196">
        <v>4</v>
      </c>
      <c r="I303" s="196">
        <f t="shared" si="58"/>
        <v>18</v>
      </c>
      <c r="J303" s="196">
        <f t="shared" si="26"/>
        <v>2.6999999999999997</v>
      </c>
      <c r="K303" s="197">
        <v>1</v>
      </c>
      <c r="L303" s="197">
        <v>1</v>
      </c>
      <c r="M303" s="197">
        <v>1</v>
      </c>
      <c r="N303" s="197">
        <v>3</v>
      </c>
      <c r="O303" s="197">
        <v>4</v>
      </c>
      <c r="P303" s="197">
        <f t="shared" si="27"/>
        <v>10</v>
      </c>
      <c r="Q303" s="197">
        <f t="shared" si="28"/>
        <v>0.50</v>
      </c>
      <c r="R303" s="104">
        <f t="shared" si="52"/>
        <v>0.65</v>
      </c>
      <c r="S303" s="104">
        <f t="shared" si="53"/>
        <v>0.49999999999999994</v>
      </c>
      <c r="T303" s="104">
        <f t="shared" si="54"/>
        <v>0.65</v>
      </c>
      <c r="U303" s="104">
        <f t="shared" si="55"/>
        <v>0.60</v>
      </c>
      <c r="V303" s="104">
        <f t="shared" si="56"/>
        <v>0.80</v>
      </c>
      <c r="W303" s="26">
        <f t="shared" si="49"/>
        <v>28</v>
      </c>
      <c r="X303" s="194">
        <f t="shared" si="50"/>
        <v>5.60</v>
      </c>
      <c r="Y303" s="114">
        <v>15</v>
      </c>
      <c r="Z303" s="108">
        <f t="shared" si="57"/>
        <v>12</v>
      </c>
      <c r="AA303" s="110"/>
      <c r="AB303" s="110"/>
      <c r="AC303" s="110"/>
      <c r="AD303" s="110"/>
      <c r="AE303" s="110"/>
      <c r="AF303" s="110"/>
      <c r="AG303" s="110"/>
      <c r="AH303" s="110"/>
      <c r="AI303" s="110"/>
      <c r="AJ303" s="110"/>
      <c r="AK303" s="110"/>
      <c r="AL303" s="110"/>
      <c r="AM303" s="110"/>
      <c r="AN303" s="110"/>
      <c r="AO303" s="110"/>
      <c r="AP303" s="110"/>
      <c r="AQ303" s="110"/>
      <c r="AR303" s="109"/>
    </row>
    <row r="304" spans="1:44" s="107" customFormat="1" ht="20.25">
      <c r="A304" s="191">
        <v>298</v>
      </c>
      <c r="B304" s="125">
        <v>439871</v>
      </c>
      <c r="C304" s="126" t="s">
        <v>479</v>
      </c>
      <c r="D304" s="248">
        <v>4</v>
      </c>
      <c r="E304" s="249">
        <v>3</v>
      </c>
      <c r="F304" s="248">
        <v>5</v>
      </c>
      <c r="G304" s="248">
        <v>4</v>
      </c>
      <c r="H304" s="196">
        <v>3</v>
      </c>
      <c r="I304" s="196">
        <f t="shared" si="58"/>
        <v>19</v>
      </c>
      <c r="J304" s="196">
        <f t="shared" si="26"/>
        <v>2.85</v>
      </c>
      <c r="K304" s="197">
        <v>2.50</v>
      </c>
      <c r="L304" s="197">
        <v>2</v>
      </c>
      <c r="M304" s="197">
        <v>3</v>
      </c>
      <c r="N304" s="197">
        <v>2</v>
      </c>
      <c r="O304" s="197">
        <v>2.50</v>
      </c>
      <c r="P304" s="197">
        <f t="shared" si="27"/>
        <v>12</v>
      </c>
      <c r="Q304" s="197">
        <f t="shared" si="28"/>
        <v>0.60000000000000009</v>
      </c>
      <c r="R304" s="104">
        <f t="shared" si="52"/>
        <v>0.725</v>
      </c>
      <c r="S304" s="104">
        <f t="shared" si="53"/>
        <v>0.54999999999999993</v>
      </c>
      <c r="T304" s="104">
        <f t="shared" si="54"/>
        <v>0.90</v>
      </c>
      <c r="U304" s="104">
        <f t="shared" si="55"/>
        <v>0.70</v>
      </c>
      <c r="V304" s="104">
        <f t="shared" si="56"/>
        <v>0.57499999999999996</v>
      </c>
      <c r="W304" s="26">
        <f t="shared" si="49"/>
        <v>31</v>
      </c>
      <c r="X304" s="194">
        <f t="shared" si="50"/>
        <v>6.20</v>
      </c>
      <c r="Y304" s="114">
        <v>16</v>
      </c>
      <c r="Z304" s="108">
        <f t="shared" si="57"/>
        <v>12.80</v>
      </c>
      <c r="AA304" s="110"/>
      <c r="AB304" s="110"/>
      <c r="AC304" s="110"/>
      <c r="AD304" s="110"/>
      <c r="AE304" s="110"/>
      <c r="AF304" s="110"/>
      <c r="AG304" s="110"/>
      <c r="AH304" s="110"/>
      <c r="AI304" s="110"/>
      <c r="AJ304" s="110"/>
      <c r="AK304" s="110"/>
      <c r="AL304" s="110"/>
      <c r="AM304" s="110"/>
      <c r="AN304" s="110"/>
      <c r="AO304" s="110"/>
      <c r="AP304" s="110"/>
      <c r="AQ304" s="110"/>
      <c r="AR304" s="109"/>
    </row>
    <row r="305" spans="1:44" s="107" customFormat="1" ht="20.25">
      <c r="A305" s="191">
        <v>299</v>
      </c>
      <c r="B305" s="125">
        <v>439879</v>
      </c>
      <c r="C305" s="126" t="s">
        <v>480</v>
      </c>
      <c r="D305" s="248">
        <v>6</v>
      </c>
      <c r="E305" s="249">
        <v>8</v>
      </c>
      <c r="F305" s="248">
        <v>9</v>
      </c>
      <c r="G305" s="248">
        <v>8</v>
      </c>
      <c r="H305" s="196">
        <v>9</v>
      </c>
      <c r="I305" s="196">
        <f t="shared" si="58"/>
        <v>40</v>
      </c>
      <c r="J305" s="196">
        <f t="shared" si="26"/>
        <v>6</v>
      </c>
      <c r="K305" s="197">
        <v>2.50</v>
      </c>
      <c r="L305" s="197">
        <v>3.50</v>
      </c>
      <c r="M305" s="197">
        <v>2</v>
      </c>
      <c r="N305" s="197">
        <v>1</v>
      </c>
      <c r="O305" s="197">
        <v>2</v>
      </c>
      <c r="P305" s="197">
        <f t="shared" si="27"/>
        <v>11</v>
      </c>
      <c r="Q305" s="197">
        <f t="shared" si="28"/>
        <v>0.55000000000000004</v>
      </c>
      <c r="R305" s="104">
        <f t="shared" si="52"/>
        <v>1.0249999999999999</v>
      </c>
      <c r="S305" s="104">
        <f t="shared" si="53"/>
        <v>1.375</v>
      </c>
      <c r="T305" s="104">
        <f t="shared" si="54"/>
        <v>1.45</v>
      </c>
      <c r="U305" s="104">
        <f t="shared" si="55"/>
        <v>1.25</v>
      </c>
      <c r="V305" s="104">
        <f t="shared" si="56"/>
        <v>1.45</v>
      </c>
      <c r="W305" s="26">
        <f t="shared" si="49"/>
        <v>51</v>
      </c>
      <c r="X305" s="194">
        <f t="shared" si="50"/>
        <v>10.200000000000001</v>
      </c>
      <c r="Y305" s="114">
        <v>37</v>
      </c>
      <c r="Z305" s="108">
        <f t="shared" si="57"/>
        <v>29.60</v>
      </c>
      <c r="AA305" s="110"/>
      <c r="AB305" s="110"/>
      <c r="AC305" s="110"/>
      <c r="AD305" s="110"/>
      <c r="AE305" s="110"/>
      <c r="AF305" s="110"/>
      <c r="AG305" s="110"/>
      <c r="AH305" s="110"/>
      <c r="AI305" s="110"/>
      <c r="AJ305" s="110"/>
      <c r="AK305" s="110"/>
      <c r="AL305" s="110"/>
      <c r="AM305" s="110"/>
      <c r="AN305" s="110"/>
      <c r="AO305" s="110"/>
      <c r="AP305" s="110"/>
      <c r="AQ305" s="110"/>
      <c r="AR305" s="109"/>
    </row>
    <row r="306" spans="1:44" s="107" customFormat="1" ht="20.25">
      <c r="A306" s="191">
        <v>300</v>
      </c>
      <c r="B306" s="125">
        <v>439880</v>
      </c>
      <c r="C306" s="126" t="s">
        <v>481</v>
      </c>
      <c r="D306" s="248">
        <v>5</v>
      </c>
      <c r="E306" s="249">
        <v>6</v>
      </c>
      <c r="F306" s="248">
        <v>4</v>
      </c>
      <c r="G306" s="248">
        <v>5</v>
      </c>
      <c r="H306" s="196">
        <v>3</v>
      </c>
      <c r="I306" s="196">
        <f t="shared" si="58"/>
        <v>23</v>
      </c>
      <c r="J306" s="196">
        <f t="shared" si="26"/>
        <v>3.4499999999999997</v>
      </c>
      <c r="K306" s="197">
        <v>1</v>
      </c>
      <c r="L306" s="197">
        <v>2</v>
      </c>
      <c r="M306" s="197">
        <v>3</v>
      </c>
      <c r="N306" s="197">
        <v>2</v>
      </c>
      <c r="O306" s="197">
        <v>3</v>
      </c>
      <c r="P306" s="197">
        <f t="shared" si="27"/>
        <v>11</v>
      </c>
      <c r="Q306" s="197">
        <f t="shared" si="28"/>
        <v>0.55000000000000004</v>
      </c>
      <c r="R306" s="104">
        <f t="shared" si="52"/>
        <v>0.80</v>
      </c>
      <c r="S306" s="104">
        <f t="shared" si="53"/>
        <v>0.99999999999999989</v>
      </c>
      <c r="T306" s="104">
        <f t="shared" si="54"/>
        <v>0.75</v>
      </c>
      <c r="U306" s="104">
        <f t="shared" si="55"/>
        <v>0.85</v>
      </c>
      <c r="V306" s="104">
        <f t="shared" si="56"/>
        <v>0.60</v>
      </c>
      <c r="W306" s="26">
        <f t="shared" si="49"/>
        <v>34</v>
      </c>
      <c r="X306" s="194">
        <f t="shared" si="50"/>
        <v>6.8000000000000007</v>
      </c>
      <c r="Y306" s="114">
        <v>25</v>
      </c>
      <c r="Z306" s="108">
        <f t="shared" si="57"/>
        <v>20</v>
      </c>
      <c r="AA306" s="110"/>
      <c r="AB306" s="110"/>
      <c r="AC306" s="110"/>
      <c r="AD306" s="110"/>
      <c r="AE306" s="110"/>
      <c r="AF306" s="110"/>
      <c r="AG306" s="110"/>
      <c r="AH306" s="110"/>
      <c r="AI306" s="110"/>
      <c r="AJ306" s="110"/>
      <c r="AK306" s="110"/>
      <c r="AL306" s="110"/>
      <c r="AM306" s="110"/>
      <c r="AN306" s="110"/>
      <c r="AO306" s="110"/>
      <c r="AP306" s="110"/>
      <c r="AQ306" s="110"/>
      <c r="AR306" s="109"/>
    </row>
    <row r="307" spans="1:44" s="107" customFormat="1" ht="20.25">
      <c r="A307" s="191">
        <v>301</v>
      </c>
      <c r="B307" s="125">
        <v>439884</v>
      </c>
      <c r="C307" s="126" t="s">
        <v>482</v>
      </c>
      <c r="D307" s="248">
        <v>3</v>
      </c>
      <c r="E307" s="249">
        <v>5</v>
      </c>
      <c r="F307" s="248">
        <v>3</v>
      </c>
      <c r="G307" s="248">
        <v>5</v>
      </c>
      <c r="H307" s="196">
        <v>4</v>
      </c>
      <c r="I307" s="196">
        <f t="shared" si="58"/>
        <v>20</v>
      </c>
      <c r="J307" s="196">
        <f t="shared" si="26"/>
        <v>3</v>
      </c>
      <c r="K307" s="197">
        <v>2</v>
      </c>
      <c r="L307" s="197">
        <v>1</v>
      </c>
      <c r="M307" s="197">
        <v>1</v>
      </c>
      <c r="N307" s="197">
        <v>2</v>
      </c>
      <c r="O307" s="197">
        <v>1</v>
      </c>
      <c r="P307" s="197">
        <f t="shared" si="27"/>
        <v>7</v>
      </c>
      <c r="Q307" s="197">
        <f t="shared" si="28"/>
        <v>0.35</v>
      </c>
      <c r="R307" s="104">
        <f t="shared" si="52"/>
        <v>0.54999999999999993</v>
      </c>
      <c r="S307" s="104">
        <f t="shared" si="53"/>
        <v>0.80</v>
      </c>
      <c r="T307" s="104">
        <f t="shared" si="54"/>
        <v>0.49999999999999994</v>
      </c>
      <c r="U307" s="104">
        <f t="shared" si="55"/>
        <v>0.85</v>
      </c>
      <c r="V307" s="104">
        <f t="shared" si="56"/>
        <v>0.65</v>
      </c>
      <c r="W307" s="26">
        <f t="shared" si="49"/>
        <v>27</v>
      </c>
      <c r="X307" s="194">
        <f t="shared" si="50"/>
        <v>5.40</v>
      </c>
      <c r="Y307" s="114">
        <v>13</v>
      </c>
      <c r="Z307" s="108">
        <f t="shared" si="57"/>
        <v>10.40</v>
      </c>
      <c r="AA307" s="110"/>
      <c r="AB307" s="110"/>
      <c r="AC307" s="110"/>
      <c r="AD307" s="110"/>
      <c r="AE307" s="110"/>
      <c r="AF307" s="110"/>
      <c r="AG307" s="110"/>
      <c r="AH307" s="110"/>
      <c r="AI307" s="110"/>
      <c r="AJ307" s="110"/>
      <c r="AK307" s="110"/>
      <c r="AL307" s="110"/>
      <c r="AM307" s="110"/>
      <c r="AN307" s="110"/>
      <c r="AO307" s="110"/>
      <c r="AP307" s="110"/>
      <c r="AQ307" s="110"/>
      <c r="AR307" s="109"/>
    </row>
    <row r="308" spans="1:44" s="107" customFormat="1" ht="20.25">
      <c r="A308" s="191">
        <v>302</v>
      </c>
      <c r="B308" s="125">
        <v>439885</v>
      </c>
      <c r="C308" s="126" t="s">
        <v>483</v>
      </c>
      <c r="D308" s="248">
        <v>1</v>
      </c>
      <c r="E308" s="249">
        <v>0</v>
      </c>
      <c r="F308" s="248">
        <v>1</v>
      </c>
      <c r="G308" s="248">
        <v>2</v>
      </c>
      <c r="H308" s="196">
        <v>0</v>
      </c>
      <c r="I308" s="196">
        <f t="shared" si="58"/>
        <v>4</v>
      </c>
      <c r="J308" s="196">
        <f t="shared" si="26"/>
        <v>0.60</v>
      </c>
      <c r="K308" s="197">
        <v>0</v>
      </c>
      <c r="L308" s="197">
        <v>1</v>
      </c>
      <c r="M308" s="197">
        <v>0</v>
      </c>
      <c r="N308" s="197">
        <v>0</v>
      </c>
      <c r="O308" s="197">
        <v>1</v>
      </c>
      <c r="P308" s="197">
        <f t="shared" si="27"/>
        <v>2</v>
      </c>
      <c r="Q308" s="197">
        <f t="shared" si="28"/>
        <v>0.10</v>
      </c>
      <c r="R308" s="104">
        <f t="shared" si="52"/>
        <v>0.15</v>
      </c>
      <c r="S308" s="104">
        <f t="shared" si="53"/>
        <v>0.05</v>
      </c>
      <c r="T308" s="104">
        <f t="shared" si="54"/>
        <v>0.15</v>
      </c>
      <c r="U308" s="104">
        <f t="shared" si="55"/>
        <v>0.30</v>
      </c>
      <c r="V308" s="104">
        <f t="shared" si="56"/>
        <v>0.05</v>
      </c>
      <c r="W308" s="26">
        <f t="shared" si="49"/>
        <v>6</v>
      </c>
      <c r="X308" s="194">
        <f t="shared" si="50"/>
        <v>1.2000000000000002</v>
      </c>
      <c r="Y308" s="114">
        <v>1</v>
      </c>
      <c r="Z308" s="108">
        <f t="shared" si="57"/>
        <v>0.80</v>
      </c>
      <c r="AA308" s="110"/>
      <c r="AB308" s="110"/>
      <c r="AC308" s="110"/>
      <c r="AD308" s="110"/>
      <c r="AE308" s="110"/>
      <c r="AF308" s="110"/>
      <c r="AG308" s="110"/>
      <c r="AH308" s="110"/>
      <c r="AI308" s="110"/>
      <c r="AJ308" s="110"/>
      <c r="AK308" s="110"/>
      <c r="AL308" s="110"/>
      <c r="AM308" s="110"/>
      <c r="AN308" s="110"/>
      <c r="AO308" s="110"/>
      <c r="AP308" s="110"/>
      <c r="AQ308" s="110"/>
      <c r="AR308" s="109"/>
    </row>
    <row r="309" spans="1:44" s="107" customFormat="1" ht="20.25">
      <c r="A309" s="191">
        <v>303</v>
      </c>
      <c r="B309" s="125">
        <v>439886</v>
      </c>
      <c r="C309" s="126" t="s">
        <v>484</v>
      </c>
      <c r="D309" s="248">
        <v>8</v>
      </c>
      <c r="E309" s="249">
        <v>6</v>
      </c>
      <c r="F309" s="248">
        <v>5</v>
      </c>
      <c r="G309" s="248">
        <v>4</v>
      </c>
      <c r="H309" s="196">
        <v>5</v>
      </c>
      <c r="I309" s="196">
        <f t="shared" si="58"/>
        <v>28</v>
      </c>
      <c r="J309" s="196">
        <f t="shared" si="26"/>
        <v>4.20</v>
      </c>
      <c r="K309" s="197">
        <v>2</v>
      </c>
      <c r="L309" s="197">
        <v>1</v>
      </c>
      <c r="M309" s="197">
        <v>1.50</v>
      </c>
      <c r="N309" s="197">
        <v>2</v>
      </c>
      <c r="O309" s="197">
        <v>1</v>
      </c>
      <c r="P309" s="197">
        <f t="shared" si="27"/>
        <v>7.50</v>
      </c>
      <c r="Q309" s="197">
        <f t="shared" si="28"/>
        <v>0.375</v>
      </c>
      <c r="R309" s="104">
        <f t="shared" si="52"/>
        <v>1.30</v>
      </c>
      <c r="S309" s="104">
        <f t="shared" si="53"/>
        <v>0.95</v>
      </c>
      <c r="T309" s="104">
        <f t="shared" si="54"/>
        <v>0.825</v>
      </c>
      <c r="U309" s="104">
        <f t="shared" si="55"/>
        <v>0.70</v>
      </c>
      <c r="V309" s="104">
        <f t="shared" si="56"/>
        <v>0.80</v>
      </c>
      <c r="W309" s="26">
        <f t="shared" si="49"/>
        <v>35.50</v>
      </c>
      <c r="X309" s="194">
        <f t="shared" si="50"/>
        <v>7.10</v>
      </c>
      <c r="Y309" s="114">
        <v>19</v>
      </c>
      <c r="Z309" s="108">
        <f t="shared" si="57"/>
        <v>15.20</v>
      </c>
      <c r="AA309" s="110"/>
      <c r="AB309" s="110"/>
      <c r="AC309" s="110"/>
      <c r="AD309" s="110"/>
      <c r="AE309" s="110"/>
      <c r="AF309" s="110"/>
      <c r="AG309" s="110"/>
      <c r="AH309" s="110"/>
      <c r="AI309" s="110"/>
      <c r="AJ309" s="110"/>
      <c r="AK309" s="110"/>
      <c r="AL309" s="110"/>
      <c r="AM309" s="110"/>
      <c r="AN309" s="110"/>
      <c r="AO309" s="110"/>
      <c r="AP309" s="110"/>
      <c r="AQ309" s="110"/>
      <c r="AR309" s="109"/>
    </row>
    <row r="310" spans="1:44" s="107" customFormat="1" ht="20.25">
      <c r="A310" s="191">
        <v>304</v>
      </c>
      <c r="B310" s="125">
        <v>439887</v>
      </c>
      <c r="C310" s="126" t="s">
        <v>485</v>
      </c>
      <c r="D310" s="248">
        <v>2</v>
      </c>
      <c r="E310" s="248">
        <v>3</v>
      </c>
      <c r="F310" s="248">
        <v>2</v>
      </c>
      <c r="G310" s="248">
        <v>4</v>
      </c>
      <c r="H310" s="196">
        <v>3</v>
      </c>
      <c r="I310" s="196">
        <f t="shared" si="58"/>
        <v>14</v>
      </c>
      <c r="J310" s="196">
        <f t="shared" si="26"/>
        <v>2.10</v>
      </c>
      <c r="K310" s="197">
        <v>1</v>
      </c>
      <c r="L310" s="197">
        <v>2</v>
      </c>
      <c r="M310" s="197">
        <v>3</v>
      </c>
      <c r="N310" s="197">
        <v>2</v>
      </c>
      <c r="O310" s="197">
        <v>2.50</v>
      </c>
      <c r="P310" s="197">
        <f t="shared" si="27"/>
        <v>10.50</v>
      </c>
      <c r="Q310" s="197">
        <f t="shared" si="28"/>
        <v>0.525</v>
      </c>
      <c r="R310" s="104">
        <f t="shared" si="52"/>
        <v>0.35</v>
      </c>
      <c r="S310" s="104">
        <f t="shared" si="53"/>
        <v>0.54999999999999993</v>
      </c>
      <c r="T310" s="104">
        <f t="shared" si="54"/>
        <v>0.45</v>
      </c>
      <c r="U310" s="104">
        <f t="shared" si="55"/>
        <v>0.70</v>
      </c>
      <c r="V310" s="104">
        <f t="shared" si="56"/>
        <v>0.57499999999999996</v>
      </c>
      <c r="W310" s="26">
        <f t="shared" si="49"/>
        <v>24.50</v>
      </c>
      <c r="X310" s="194">
        <f t="shared" si="50"/>
        <v>4.9000000000000004</v>
      </c>
      <c r="Y310" s="114">
        <v>5</v>
      </c>
      <c r="Z310" s="108">
        <f t="shared" si="57"/>
        <v>4</v>
      </c>
      <c r="AA310" s="110"/>
      <c r="AB310" s="110"/>
      <c r="AC310" s="110"/>
      <c r="AD310" s="110"/>
      <c r="AE310" s="110"/>
      <c r="AF310" s="110"/>
      <c r="AG310" s="110"/>
      <c r="AH310" s="110"/>
      <c r="AI310" s="110"/>
      <c r="AJ310" s="110"/>
      <c r="AK310" s="110"/>
      <c r="AL310" s="110"/>
      <c r="AM310" s="110"/>
      <c r="AN310" s="110"/>
      <c r="AO310" s="110"/>
      <c r="AP310" s="110"/>
      <c r="AQ310" s="110"/>
      <c r="AR310" s="109"/>
    </row>
    <row r="311" spans="1:44" s="107" customFormat="1" ht="20.25">
      <c r="A311" s="191">
        <v>305</v>
      </c>
      <c r="B311" s="125">
        <v>439889</v>
      </c>
      <c r="C311" s="126" t="s">
        <v>486</v>
      </c>
      <c r="D311" s="248">
        <v>4</v>
      </c>
      <c r="E311" s="248">
        <v>3</v>
      </c>
      <c r="F311" s="248">
        <v>2</v>
      </c>
      <c r="G311" s="248">
        <v>4</v>
      </c>
      <c r="H311" s="196">
        <v>2</v>
      </c>
      <c r="I311" s="196">
        <f t="shared" si="58"/>
        <v>15</v>
      </c>
      <c r="J311" s="196">
        <f t="shared" si="26"/>
        <v>2.25</v>
      </c>
      <c r="K311" s="197">
        <v>1</v>
      </c>
      <c r="L311" s="197">
        <v>1.50</v>
      </c>
      <c r="M311" s="197">
        <v>2</v>
      </c>
      <c r="N311" s="197">
        <v>2.50</v>
      </c>
      <c r="O311" s="197">
        <v>2</v>
      </c>
      <c r="P311" s="197">
        <f t="shared" si="27"/>
        <v>9</v>
      </c>
      <c r="Q311" s="197">
        <f t="shared" si="28"/>
        <v>0.45</v>
      </c>
      <c r="R311" s="104">
        <f t="shared" si="52"/>
        <v>0.65</v>
      </c>
      <c r="S311" s="104">
        <f t="shared" si="53"/>
        <v>0.52499999999999991</v>
      </c>
      <c r="T311" s="104">
        <f t="shared" si="54"/>
        <v>0.40</v>
      </c>
      <c r="U311" s="104">
        <f t="shared" si="55"/>
        <v>0.725</v>
      </c>
      <c r="V311" s="104">
        <f t="shared" si="56"/>
        <v>0.40</v>
      </c>
      <c r="W311" s="26">
        <f t="shared" si="49"/>
        <v>24</v>
      </c>
      <c r="X311" s="194">
        <f t="shared" si="50"/>
        <v>4.8000000000000007</v>
      </c>
      <c r="Y311" s="114">
        <v>13</v>
      </c>
      <c r="Z311" s="108">
        <f t="shared" si="57"/>
        <v>10.40</v>
      </c>
      <c r="AA311" s="110"/>
      <c r="AB311" s="110"/>
      <c r="AC311" s="110"/>
      <c r="AD311" s="110"/>
      <c r="AE311" s="110"/>
      <c r="AF311" s="110"/>
      <c r="AG311" s="110"/>
      <c r="AH311" s="110"/>
      <c r="AI311" s="110"/>
      <c r="AJ311" s="110"/>
      <c r="AK311" s="110"/>
      <c r="AL311" s="110"/>
      <c r="AM311" s="110"/>
      <c r="AN311" s="110"/>
      <c r="AO311" s="110"/>
      <c r="AP311" s="110"/>
      <c r="AQ311" s="110"/>
      <c r="AR311" s="109"/>
    </row>
    <row r="312" spans="1:44" s="107" customFormat="1" ht="20.25">
      <c r="A312" s="191">
        <v>306</v>
      </c>
      <c r="B312" s="125">
        <v>439890</v>
      </c>
      <c r="C312" s="126" t="s">
        <v>487</v>
      </c>
      <c r="D312" s="248">
        <v>2</v>
      </c>
      <c r="E312" s="248">
        <v>3</v>
      </c>
      <c r="F312" s="248">
        <v>2</v>
      </c>
      <c r="G312" s="248">
        <v>1</v>
      </c>
      <c r="H312" s="196">
        <v>2</v>
      </c>
      <c r="I312" s="196">
        <f t="shared" si="58"/>
        <v>10</v>
      </c>
      <c r="J312" s="196">
        <f t="shared" si="26"/>
        <v>1.50</v>
      </c>
      <c r="K312" s="197">
        <v>1</v>
      </c>
      <c r="L312" s="197">
        <v>1.50</v>
      </c>
      <c r="M312" s="197">
        <v>2</v>
      </c>
      <c r="N312" s="197">
        <v>3</v>
      </c>
      <c r="O312" s="197">
        <v>2</v>
      </c>
      <c r="P312" s="197">
        <f t="shared" si="27"/>
        <v>9.50</v>
      </c>
      <c r="Q312" s="197">
        <f t="shared" si="28"/>
        <v>0.475</v>
      </c>
      <c r="R312" s="104">
        <f t="shared" si="52"/>
        <v>0.35</v>
      </c>
      <c r="S312" s="104">
        <f t="shared" si="53"/>
        <v>0.52499999999999991</v>
      </c>
      <c r="T312" s="104">
        <f t="shared" si="54"/>
        <v>0.40</v>
      </c>
      <c r="U312" s="104">
        <f t="shared" si="55"/>
        <v>0.30000000000000004</v>
      </c>
      <c r="V312" s="104">
        <f t="shared" si="56"/>
        <v>0.40</v>
      </c>
      <c r="W312" s="26">
        <f t="shared" si="59" ref="W312:W318">I312+P312</f>
        <v>19.50</v>
      </c>
      <c r="X312" s="194">
        <f t="shared" si="60" ref="X312:X318">W312*0.2</f>
        <v>3.9000000000000004</v>
      </c>
      <c r="Y312" s="114">
        <v>3</v>
      </c>
      <c r="Z312" s="108">
        <f t="shared" si="57"/>
        <v>2.4000000000000004</v>
      </c>
      <c r="AA312" s="110"/>
      <c r="AB312" s="110"/>
      <c r="AC312" s="110"/>
      <c r="AD312" s="110"/>
      <c r="AE312" s="110"/>
      <c r="AF312" s="110"/>
      <c r="AG312" s="110"/>
      <c r="AH312" s="110"/>
      <c r="AI312" s="110"/>
      <c r="AJ312" s="110"/>
      <c r="AK312" s="110"/>
      <c r="AL312" s="110"/>
      <c r="AM312" s="110"/>
      <c r="AN312" s="110"/>
      <c r="AO312" s="110"/>
      <c r="AP312" s="110"/>
      <c r="AQ312" s="110"/>
      <c r="AR312" s="109"/>
    </row>
    <row r="313" spans="1:44" s="107" customFormat="1" ht="20.25">
      <c r="A313" s="191">
        <v>307</v>
      </c>
      <c r="B313" s="125">
        <v>439891</v>
      </c>
      <c r="C313" s="126" t="s">
        <v>488</v>
      </c>
      <c r="D313" s="248">
        <v>14</v>
      </c>
      <c r="E313" s="248">
        <v>13</v>
      </c>
      <c r="F313" s="248">
        <v>8</v>
      </c>
      <c r="G313" s="248">
        <v>12</v>
      </c>
      <c r="H313" s="196">
        <v>9</v>
      </c>
      <c r="I313" s="196">
        <f t="shared" si="61" ref="I313:I318">SUM(D313:H313)</f>
        <v>56</v>
      </c>
      <c r="J313" s="196">
        <f t="shared" si="26"/>
        <v>8.40</v>
      </c>
      <c r="K313" s="197">
        <v>3</v>
      </c>
      <c r="L313" s="197">
        <v>4</v>
      </c>
      <c r="M313" s="197">
        <v>3</v>
      </c>
      <c r="N313" s="197">
        <v>2</v>
      </c>
      <c r="O313" s="197">
        <v>4</v>
      </c>
      <c r="P313" s="197">
        <f t="shared" si="27"/>
        <v>16</v>
      </c>
      <c r="Q313" s="197">
        <f t="shared" si="28"/>
        <v>0.80</v>
      </c>
      <c r="R313" s="104">
        <f t="shared" si="52"/>
        <v>2.25</v>
      </c>
      <c r="S313" s="104">
        <f t="shared" si="53"/>
        <v>2.15</v>
      </c>
      <c r="T313" s="104">
        <f t="shared" si="54"/>
        <v>1.35</v>
      </c>
      <c r="U313" s="104">
        <f t="shared" si="55"/>
        <v>1.90</v>
      </c>
      <c r="V313" s="104">
        <f t="shared" si="56"/>
        <v>1.5499999999999998</v>
      </c>
      <c r="W313" s="26">
        <f t="shared" si="59"/>
        <v>72</v>
      </c>
      <c r="X313" s="194">
        <f t="shared" si="60"/>
        <v>14.40</v>
      </c>
      <c r="Y313" s="114">
        <v>43</v>
      </c>
      <c r="Z313" s="108">
        <f t="shared" si="57"/>
        <v>34.40</v>
      </c>
      <c r="AA313" s="110"/>
      <c r="AB313" s="110"/>
      <c r="AC313" s="110"/>
      <c r="AD313" s="110"/>
      <c r="AE313" s="110"/>
      <c r="AF313" s="110"/>
      <c r="AG313" s="110"/>
      <c r="AH313" s="110"/>
      <c r="AI313" s="110"/>
      <c r="AJ313" s="110"/>
      <c r="AK313" s="110"/>
      <c r="AL313" s="110"/>
      <c r="AM313" s="110"/>
      <c r="AN313" s="110"/>
      <c r="AO313" s="110"/>
      <c r="AP313" s="110"/>
      <c r="AQ313" s="110"/>
      <c r="AR313" s="109"/>
    </row>
    <row r="314" spans="1:44" s="107" customFormat="1" ht="20.25">
      <c r="A314" s="191">
        <v>308</v>
      </c>
      <c r="B314" s="125">
        <v>439892</v>
      </c>
      <c r="C314" s="126" t="s">
        <v>269</v>
      </c>
      <c r="D314" s="248">
        <v>6</v>
      </c>
      <c r="E314" s="248">
        <v>6</v>
      </c>
      <c r="F314" s="248">
        <v>8</v>
      </c>
      <c r="G314" s="248">
        <v>6</v>
      </c>
      <c r="H314" s="196">
        <v>8</v>
      </c>
      <c r="I314" s="196">
        <f t="shared" si="61"/>
        <v>34</v>
      </c>
      <c r="J314" s="196">
        <f t="shared" si="26"/>
        <v>5.0999999999999996</v>
      </c>
      <c r="K314" s="197">
        <v>2.50</v>
      </c>
      <c r="L314" s="197">
        <v>3</v>
      </c>
      <c r="M314" s="197">
        <v>2</v>
      </c>
      <c r="N314" s="197">
        <v>1</v>
      </c>
      <c r="O314" s="197">
        <v>2</v>
      </c>
      <c r="P314" s="197">
        <f t="shared" si="27"/>
        <v>10.50</v>
      </c>
      <c r="Q314" s="197">
        <f t="shared" si="28"/>
        <v>0.525</v>
      </c>
      <c r="R314" s="104">
        <f t="shared" si="52"/>
        <v>1.0249999999999999</v>
      </c>
      <c r="S314" s="104">
        <f t="shared" si="53"/>
        <v>1.0499999999999998</v>
      </c>
      <c r="T314" s="104">
        <f t="shared" si="54"/>
        <v>1.30</v>
      </c>
      <c r="U314" s="104">
        <f t="shared" si="55"/>
        <v>0.95</v>
      </c>
      <c r="V314" s="104">
        <f t="shared" si="56"/>
        <v>1.30</v>
      </c>
      <c r="W314" s="26">
        <f t="shared" si="59"/>
        <v>44.50</v>
      </c>
      <c r="X314" s="194">
        <f t="shared" si="60"/>
        <v>8.90</v>
      </c>
      <c r="Y314" s="114">
        <v>27</v>
      </c>
      <c r="Z314" s="108">
        <f t="shared" si="57"/>
        <v>21.60</v>
      </c>
      <c r="AA314" s="110"/>
      <c r="AB314" s="110"/>
      <c r="AC314" s="110"/>
      <c r="AD314" s="110"/>
      <c r="AE314" s="110"/>
      <c r="AF314" s="110"/>
      <c r="AG314" s="110"/>
      <c r="AH314" s="110"/>
      <c r="AI314" s="110"/>
      <c r="AJ314" s="110"/>
      <c r="AK314" s="110"/>
      <c r="AL314" s="110"/>
      <c r="AM314" s="110"/>
      <c r="AN314" s="110"/>
      <c r="AO314" s="110"/>
      <c r="AP314" s="110"/>
      <c r="AQ314" s="110"/>
      <c r="AR314" s="109"/>
    </row>
    <row r="315" spans="1:44" s="107" customFormat="1" ht="20.25">
      <c r="A315" s="191">
        <v>309</v>
      </c>
      <c r="B315" s="125">
        <v>439894</v>
      </c>
      <c r="C315" s="126" t="s">
        <v>270</v>
      </c>
      <c r="D315" s="248">
        <v>2</v>
      </c>
      <c r="E315" s="248">
        <v>3</v>
      </c>
      <c r="F315" s="248">
        <v>5</v>
      </c>
      <c r="G315" s="248">
        <v>6</v>
      </c>
      <c r="H315" s="196">
        <v>4</v>
      </c>
      <c r="I315" s="196">
        <f t="shared" si="61"/>
        <v>20</v>
      </c>
      <c r="J315" s="196">
        <f t="shared" si="26"/>
        <v>3</v>
      </c>
      <c r="K315" s="197">
        <v>3</v>
      </c>
      <c r="L315" s="197">
        <v>4</v>
      </c>
      <c r="M315" s="197">
        <v>4</v>
      </c>
      <c r="N315" s="197">
        <v>2</v>
      </c>
      <c r="O315" s="197">
        <v>3</v>
      </c>
      <c r="P315" s="197">
        <f t="shared" si="27"/>
        <v>16</v>
      </c>
      <c r="Q315" s="197">
        <f t="shared" si="28"/>
        <v>0.80</v>
      </c>
      <c r="R315" s="104">
        <f t="shared" si="52"/>
        <v>0.45</v>
      </c>
      <c r="S315" s="104">
        <f t="shared" si="53"/>
        <v>0.64999999999999991</v>
      </c>
      <c r="T315" s="104">
        <f t="shared" si="54"/>
        <v>0.95</v>
      </c>
      <c r="U315" s="104">
        <f t="shared" si="55"/>
        <v>0.99999999999999989</v>
      </c>
      <c r="V315" s="104">
        <f t="shared" si="56"/>
        <v>0.75</v>
      </c>
      <c r="W315" s="26">
        <f t="shared" si="59"/>
        <v>36</v>
      </c>
      <c r="X315" s="194">
        <f t="shared" si="60"/>
        <v>7.20</v>
      </c>
      <c r="Y315" s="114">
        <v>13</v>
      </c>
      <c r="Z315" s="108">
        <f t="shared" si="57"/>
        <v>10.40</v>
      </c>
      <c r="AA315" s="110"/>
      <c r="AB315" s="110"/>
      <c r="AC315" s="110"/>
      <c r="AD315" s="110"/>
      <c r="AE315" s="110"/>
      <c r="AF315" s="110"/>
      <c r="AG315" s="110"/>
      <c r="AH315" s="110"/>
      <c r="AI315" s="110"/>
      <c r="AJ315" s="110"/>
      <c r="AK315" s="110"/>
      <c r="AL315" s="110"/>
      <c r="AM315" s="110"/>
      <c r="AN315" s="110"/>
      <c r="AO315" s="110"/>
      <c r="AP315" s="110"/>
      <c r="AQ315" s="110"/>
      <c r="AR315" s="109"/>
    </row>
    <row r="316" spans="1:44" s="107" customFormat="1" ht="20.25">
      <c r="A316" s="191">
        <v>310</v>
      </c>
      <c r="B316" s="125">
        <v>439895</v>
      </c>
      <c r="C316" s="126" t="s">
        <v>271</v>
      </c>
      <c r="D316" s="248">
        <v>6</v>
      </c>
      <c r="E316" s="248">
        <v>8</v>
      </c>
      <c r="F316" s="248">
        <v>7</v>
      </c>
      <c r="G316" s="248">
        <v>6</v>
      </c>
      <c r="H316" s="196">
        <v>5</v>
      </c>
      <c r="I316" s="196">
        <f t="shared" si="61"/>
        <v>32</v>
      </c>
      <c r="J316" s="196">
        <f t="shared" si="26"/>
        <v>4.80</v>
      </c>
      <c r="K316" s="197">
        <v>2</v>
      </c>
      <c r="L316" s="197">
        <v>2.50</v>
      </c>
      <c r="M316" s="197">
        <v>3</v>
      </c>
      <c r="N316" s="197">
        <v>2</v>
      </c>
      <c r="O316" s="197">
        <v>4</v>
      </c>
      <c r="P316" s="197">
        <f t="shared" si="27"/>
        <v>13.50</v>
      </c>
      <c r="Q316" s="197">
        <f t="shared" si="28"/>
        <v>0.675</v>
      </c>
      <c r="R316" s="104">
        <f t="shared" si="52"/>
        <v>0.99999999999999989</v>
      </c>
      <c r="S316" s="104">
        <f t="shared" si="53"/>
        <v>1.325</v>
      </c>
      <c r="T316" s="104">
        <f t="shared" si="54"/>
        <v>1.2000000000000002</v>
      </c>
      <c r="U316" s="104">
        <f t="shared" si="55"/>
        <v>0.99999999999999989</v>
      </c>
      <c r="V316" s="104">
        <f t="shared" si="56"/>
        <v>0.95</v>
      </c>
      <c r="W316" s="26">
        <f t="shared" si="59"/>
        <v>45.50</v>
      </c>
      <c r="X316" s="194">
        <f t="shared" si="60"/>
        <v>9.10</v>
      </c>
      <c r="Y316" s="114">
        <v>29</v>
      </c>
      <c r="Z316" s="108">
        <f t="shared" si="57"/>
        <v>23.200000000000003</v>
      </c>
      <c r="AA316" s="110"/>
      <c r="AB316" s="110"/>
      <c r="AC316" s="110"/>
      <c r="AD316" s="110"/>
      <c r="AE316" s="110"/>
      <c r="AF316" s="110"/>
      <c r="AG316" s="110"/>
      <c r="AH316" s="110"/>
      <c r="AI316" s="110"/>
      <c r="AJ316" s="110"/>
      <c r="AK316" s="110"/>
      <c r="AL316" s="110"/>
      <c r="AM316" s="110"/>
      <c r="AN316" s="110"/>
      <c r="AO316" s="110"/>
      <c r="AP316" s="110"/>
      <c r="AQ316" s="110"/>
      <c r="AR316" s="109"/>
    </row>
    <row r="317" spans="1:44" s="107" customFormat="1" ht="20.25">
      <c r="A317" s="191">
        <v>311</v>
      </c>
      <c r="B317" s="125">
        <v>439896</v>
      </c>
      <c r="C317" s="126" t="s">
        <v>271</v>
      </c>
      <c r="D317" s="248">
        <v>8</v>
      </c>
      <c r="E317" s="248">
        <v>5</v>
      </c>
      <c r="F317" s="248">
        <v>6</v>
      </c>
      <c r="G317" s="248">
        <v>6</v>
      </c>
      <c r="H317" s="196">
        <v>8</v>
      </c>
      <c r="I317" s="196">
        <f t="shared" si="61"/>
        <v>33</v>
      </c>
      <c r="J317" s="196">
        <f t="shared" si="26"/>
        <v>4.95</v>
      </c>
      <c r="K317" s="197">
        <v>1</v>
      </c>
      <c r="L317" s="197">
        <v>2</v>
      </c>
      <c r="M317" s="197">
        <v>3</v>
      </c>
      <c r="N317" s="197">
        <v>2</v>
      </c>
      <c r="O317" s="197">
        <v>2.50</v>
      </c>
      <c r="P317" s="197">
        <f t="shared" si="27"/>
        <v>10.50</v>
      </c>
      <c r="Q317" s="197">
        <f t="shared" si="28"/>
        <v>0.525</v>
      </c>
      <c r="R317" s="104">
        <f t="shared" si="52"/>
        <v>1.25</v>
      </c>
      <c r="S317" s="104">
        <f t="shared" si="53"/>
        <v>0.85</v>
      </c>
      <c r="T317" s="104">
        <f t="shared" si="54"/>
        <v>1.0499999999999998</v>
      </c>
      <c r="U317" s="104">
        <f t="shared" si="55"/>
        <v>0.99999999999999989</v>
      </c>
      <c r="V317" s="104">
        <f t="shared" si="56"/>
        <v>1.325</v>
      </c>
      <c r="W317" s="26">
        <f t="shared" si="59"/>
        <v>43.50</v>
      </c>
      <c r="X317" s="194">
        <f t="shared" si="60"/>
        <v>8.7000000000000011</v>
      </c>
      <c r="Y317" s="114">
        <v>30</v>
      </c>
      <c r="Z317" s="108">
        <f t="shared" si="57"/>
        <v>24</v>
      </c>
      <c r="AA317" s="110"/>
      <c r="AB317" s="110"/>
      <c r="AC317" s="110"/>
      <c r="AD317" s="110"/>
      <c r="AE317" s="110"/>
      <c r="AF317" s="110"/>
      <c r="AG317" s="110"/>
      <c r="AH317" s="110"/>
      <c r="AI317" s="110"/>
      <c r="AJ317" s="110"/>
      <c r="AK317" s="110"/>
      <c r="AL317" s="110"/>
      <c r="AM317" s="110"/>
      <c r="AN317" s="110"/>
      <c r="AO317" s="110"/>
      <c r="AP317" s="110"/>
      <c r="AQ317" s="110"/>
      <c r="AR317" s="109"/>
    </row>
    <row r="318" spans="1:44" s="107" customFormat="1" ht="20.25">
      <c r="A318" s="191">
        <v>312</v>
      </c>
      <c r="B318" s="125">
        <v>439897</v>
      </c>
      <c r="C318" s="126" t="s">
        <v>489</v>
      </c>
      <c r="D318" s="248">
        <v>4</v>
      </c>
      <c r="E318" s="248">
        <v>6</v>
      </c>
      <c r="F318" s="248">
        <v>5</v>
      </c>
      <c r="G318" s="248">
        <v>6</v>
      </c>
      <c r="H318" s="196">
        <v>4</v>
      </c>
      <c r="I318" s="196">
        <f t="shared" si="61"/>
        <v>25</v>
      </c>
      <c r="J318" s="196">
        <f t="shared" si="26"/>
        <v>3.75</v>
      </c>
      <c r="K318" s="197">
        <v>2</v>
      </c>
      <c r="L318" s="197">
        <v>3</v>
      </c>
      <c r="M318" s="197">
        <v>1</v>
      </c>
      <c r="N318" s="197">
        <v>2</v>
      </c>
      <c r="O318" s="197">
        <v>1</v>
      </c>
      <c r="P318" s="197">
        <f t="shared" si="27"/>
        <v>9</v>
      </c>
      <c r="Q318" s="197">
        <f t="shared" si="28"/>
        <v>0.45</v>
      </c>
      <c r="R318" s="104">
        <f t="shared" si="52"/>
        <v>0.70</v>
      </c>
      <c r="S318" s="104">
        <f t="shared" si="53"/>
        <v>1.0499999999999998</v>
      </c>
      <c r="T318" s="104">
        <f t="shared" si="54"/>
        <v>0.80</v>
      </c>
      <c r="U318" s="104">
        <f t="shared" si="55"/>
        <v>0.99999999999999989</v>
      </c>
      <c r="V318" s="104">
        <f t="shared" si="56"/>
        <v>0.65</v>
      </c>
      <c r="W318" s="26">
        <f t="shared" si="59"/>
        <v>34</v>
      </c>
      <c r="X318" s="194">
        <f t="shared" si="60"/>
        <v>6.8000000000000007</v>
      </c>
      <c r="Y318" s="114">
        <v>17</v>
      </c>
      <c r="Z318" s="108">
        <f t="shared" si="57"/>
        <v>13.60</v>
      </c>
      <c r="AA318" s="110"/>
      <c r="AB318" s="110"/>
      <c r="AC318" s="110"/>
      <c r="AD318" s="110"/>
      <c r="AE318" s="110"/>
      <c r="AF318" s="110"/>
      <c r="AG318" s="110"/>
      <c r="AH318" s="110"/>
      <c r="AI318" s="110"/>
      <c r="AJ318" s="110"/>
      <c r="AK318" s="110"/>
      <c r="AL318" s="110"/>
      <c r="AM318" s="110"/>
      <c r="AN318" s="110"/>
      <c r="AO318" s="110"/>
      <c r="AP318" s="110"/>
      <c r="AQ318" s="110"/>
      <c r="AR318" s="109"/>
    </row>
    <row r="319" spans="5:7" ht="21" thickBot="1">
      <c r="E319" s="113"/>
      <c r="G319" s="115"/>
    </row>
    <row r="320" spans="1:26" ht="20.25">
      <c r="A320" s="161" t="s">
        <v>16</v>
      </c>
      <c r="B320" s="162"/>
      <c r="C320" s="163"/>
      <c r="D320" s="6">
        <f t="shared" si="62" ref="D320:Z320">COUNT(D7:D318)</f>
        <v>298</v>
      </c>
      <c r="E320" s="6">
        <f t="shared" si="62"/>
        <v>298</v>
      </c>
      <c r="F320" s="6">
        <f t="shared" si="62"/>
        <v>298</v>
      </c>
      <c r="G320" s="6">
        <f t="shared" si="62"/>
        <v>298</v>
      </c>
      <c r="H320" s="6">
        <f t="shared" si="62"/>
        <v>298</v>
      </c>
      <c r="I320" s="6">
        <f t="shared" si="62"/>
        <v>298</v>
      </c>
      <c r="J320" s="6">
        <f t="shared" si="62"/>
        <v>298</v>
      </c>
      <c r="K320" s="6">
        <f t="shared" si="62"/>
        <v>298</v>
      </c>
      <c r="L320" s="6">
        <f t="shared" si="62"/>
        <v>298</v>
      </c>
      <c r="M320" s="6">
        <f t="shared" si="62"/>
        <v>298</v>
      </c>
      <c r="N320" s="6">
        <f t="shared" si="62"/>
        <v>298</v>
      </c>
      <c r="O320" s="6">
        <f t="shared" si="62"/>
        <v>298</v>
      </c>
      <c r="P320" s="6">
        <f t="shared" si="62"/>
        <v>298</v>
      </c>
      <c r="Q320" s="6">
        <f t="shared" si="62"/>
        <v>298</v>
      </c>
      <c r="R320" s="6">
        <f t="shared" si="62"/>
        <v>309</v>
      </c>
      <c r="S320" s="6">
        <f t="shared" si="62"/>
        <v>309</v>
      </c>
      <c r="T320" s="6">
        <f t="shared" si="62"/>
        <v>309</v>
      </c>
      <c r="U320" s="6">
        <f t="shared" si="62"/>
        <v>310</v>
      </c>
      <c r="V320" s="6">
        <f t="shared" si="62"/>
        <v>310</v>
      </c>
      <c r="W320" s="6">
        <f t="shared" si="62"/>
        <v>312</v>
      </c>
      <c r="X320" s="6">
        <f t="shared" si="62"/>
        <v>312</v>
      </c>
      <c r="Y320" s="6">
        <f t="shared" si="62"/>
        <v>298</v>
      </c>
      <c r="Z320" s="6">
        <f t="shared" si="62"/>
        <v>298</v>
      </c>
    </row>
    <row r="321" spans="1:26" ht="21" customHeight="1">
      <c r="A321" s="134" t="s">
        <v>17</v>
      </c>
      <c r="B321" s="135"/>
      <c r="C321" s="136"/>
      <c r="D321" s="7">
        <v>20</v>
      </c>
      <c r="E321" s="8">
        <v>20</v>
      </c>
      <c r="F321" s="8">
        <v>20</v>
      </c>
      <c r="G321" s="8">
        <v>20</v>
      </c>
      <c r="H321" s="73">
        <v>20</v>
      </c>
      <c r="I321" s="9">
        <f>SUM(D321:H321)</f>
        <v>100</v>
      </c>
      <c r="J321" s="74">
        <f>I321*0.15</f>
        <v>15</v>
      </c>
      <c r="K321" s="71">
        <v>6</v>
      </c>
      <c r="L321" s="11">
        <v>6</v>
      </c>
      <c r="M321" s="11">
        <v>6</v>
      </c>
      <c r="N321" s="11">
        <v>6</v>
      </c>
      <c r="O321" s="72">
        <v>6</v>
      </c>
      <c r="P321" s="69">
        <f>SUM(K321:O321)</f>
        <v>30</v>
      </c>
      <c r="Q321" s="79">
        <f>P321*0.05</f>
        <v>1.50</v>
      </c>
      <c r="R321" s="80">
        <f>(D321*0.15+K321*0.05)</f>
        <v>3.30</v>
      </c>
      <c r="S321" s="13">
        <f>((E321*0.15+L321*0.05))</f>
        <v>3.30</v>
      </c>
      <c r="T321" s="13">
        <f t="shared" si="63" ref="T321:U321">((F321*0.15+M321*0.05))</f>
        <v>3.30</v>
      </c>
      <c r="U321" s="13">
        <f t="shared" si="63"/>
        <v>3.30</v>
      </c>
      <c r="V321" s="14">
        <f>((H321*0.15+O321*0.05))</f>
        <v>3.30</v>
      </c>
      <c r="W321" s="82">
        <v>130</v>
      </c>
      <c r="X321" s="81">
        <f>W321*0.2</f>
        <v>26</v>
      </c>
      <c r="Y321" s="12">
        <v>75</v>
      </c>
      <c r="Z321" s="69">
        <f>Y321*0.8</f>
        <v>60</v>
      </c>
    </row>
    <row r="322" spans="1:26" ht="20.25">
      <c r="A322" s="134" t="s">
        <v>79</v>
      </c>
      <c r="B322" s="135"/>
      <c r="C322" s="136"/>
      <c r="D322" s="7">
        <f>D321*0.4</f>
        <v>8</v>
      </c>
      <c r="E322" s="8">
        <f>E321*0.4</f>
        <v>8</v>
      </c>
      <c r="F322" s="8">
        <f t="shared" si="64" ref="F322:J322">F321*0.4</f>
        <v>8</v>
      </c>
      <c r="G322" s="8">
        <f t="shared" si="64"/>
        <v>8</v>
      </c>
      <c r="H322" s="73">
        <f t="shared" si="64"/>
        <v>8</v>
      </c>
      <c r="I322" s="9">
        <f t="shared" si="64"/>
        <v>40</v>
      </c>
      <c r="J322" s="74">
        <f t="shared" si="64"/>
        <v>6</v>
      </c>
      <c r="K322" s="71">
        <f>K321*0.4</f>
        <v>2.4000000000000004</v>
      </c>
      <c r="L322" s="11">
        <f>L321*0.4</f>
        <v>2.4000000000000004</v>
      </c>
      <c r="M322" s="11">
        <f t="shared" si="65" ref="M322:Z322">M321*0.4</f>
        <v>2.4000000000000004</v>
      </c>
      <c r="N322" s="11">
        <f t="shared" si="65"/>
        <v>2.4000000000000004</v>
      </c>
      <c r="O322" s="72">
        <f t="shared" si="65"/>
        <v>2.4000000000000004</v>
      </c>
      <c r="P322" s="69">
        <f t="shared" si="65"/>
        <v>12</v>
      </c>
      <c r="Q322" s="79">
        <f t="shared" si="65"/>
        <v>0.60000000000000009</v>
      </c>
      <c r="R322" s="80">
        <f t="shared" si="65"/>
        <v>1.32</v>
      </c>
      <c r="S322" s="13">
        <f t="shared" si="65"/>
        <v>1.32</v>
      </c>
      <c r="T322" s="13">
        <f t="shared" si="65"/>
        <v>1.32</v>
      </c>
      <c r="U322" s="13">
        <f t="shared" si="65"/>
        <v>1.32</v>
      </c>
      <c r="V322" s="14">
        <f t="shared" si="65"/>
        <v>1.32</v>
      </c>
      <c r="W322" s="82">
        <f t="shared" si="65"/>
        <v>52</v>
      </c>
      <c r="X322" s="81">
        <f t="shared" si="65"/>
        <v>10.40</v>
      </c>
      <c r="Y322" s="12">
        <f t="shared" si="65"/>
        <v>30</v>
      </c>
      <c r="Z322" s="69">
        <f t="shared" si="65"/>
        <v>24</v>
      </c>
    </row>
    <row r="323" spans="1:26" ht="21" customHeight="1">
      <c r="A323" s="134" t="s">
        <v>18</v>
      </c>
      <c r="B323" s="135"/>
      <c r="C323" s="136"/>
      <c r="D323" s="7">
        <f t="shared" si="66" ref="D323:Z323">COUNTIF(D7:D318,"&gt;=8")</f>
        <v>176</v>
      </c>
      <c r="E323" s="7">
        <f t="shared" si="66"/>
        <v>191</v>
      </c>
      <c r="F323" s="7">
        <f t="shared" si="66"/>
        <v>180</v>
      </c>
      <c r="G323" s="7">
        <f t="shared" si="66"/>
        <v>185</v>
      </c>
      <c r="H323" s="7">
        <f t="shared" si="66"/>
        <v>181</v>
      </c>
      <c r="I323" s="7">
        <f>COUNTIF(I7:I318,"&gt;=40")</f>
        <v>167</v>
      </c>
      <c r="J323" s="7">
        <f>COUNTIF(J7:J318,"&gt;=6")</f>
        <v>167</v>
      </c>
      <c r="K323" s="7">
        <f>COUNTIF(K7:K318,"&gt;=2.4")</f>
        <v>100</v>
      </c>
      <c r="L323" s="7">
        <f t="shared" si="67" ref="L323:O323">COUNTIF(L7:L318,"&gt;=2.4")</f>
        <v>194</v>
      </c>
      <c r="M323" s="7">
        <f t="shared" si="67"/>
        <v>165</v>
      </c>
      <c r="N323" s="7">
        <f t="shared" si="67"/>
        <v>151</v>
      </c>
      <c r="O323" s="7">
        <f t="shared" si="67"/>
        <v>162</v>
      </c>
      <c r="P323" s="7">
        <f>COUNTIF(P7:P318,"&gt;=12")</f>
        <v>152</v>
      </c>
      <c r="Q323" s="7">
        <f>COUNTIF(Q7:Q318,"&gt;=.6")</f>
        <v>152</v>
      </c>
      <c r="R323" s="7">
        <f>COUNTIF(R7:R318,"&gt;=1.32")</f>
        <v>137</v>
      </c>
      <c r="S323" s="7">
        <f t="shared" si="68" ref="S323:V323">COUNTIF(S7:S318,"&gt;=1.32")</f>
        <v>170</v>
      </c>
      <c r="T323" s="7">
        <f t="shared" si="68"/>
        <v>163</v>
      </c>
      <c r="U323" s="7">
        <f t="shared" si="68"/>
        <v>149</v>
      </c>
      <c r="V323" s="7">
        <f t="shared" si="68"/>
        <v>158</v>
      </c>
      <c r="W323" s="7">
        <f>COUNTIF(W7:W318,"&gt;=52")</f>
        <v>154</v>
      </c>
      <c r="X323" s="7">
        <f>COUNTIF(X7:X318,"&gt;=10.4")</f>
        <v>154</v>
      </c>
      <c r="Y323" s="7">
        <f>COUNTIF(Y7:Y318,"&gt;=30")</f>
        <v>161</v>
      </c>
      <c r="Z323" s="7">
        <f>COUNTIF(Z7:Z318,"&gt;=24")</f>
        <v>161</v>
      </c>
    </row>
    <row r="324" spans="1:26" ht="20.25">
      <c r="A324" s="134" t="s">
        <v>19</v>
      </c>
      <c r="B324" s="135"/>
      <c r="C324" s="136"/>
      <c r="D324" s="75" t="str">
        <f t="shared" si="69" ref="D324:Z324">IF(((D323/COUNT(D7:D318))*100)&gt;=60,"3",IF(AND(((D323/COUNT(D7:D318))*100)&lt;60,((D323/COUNT(D7:D318))*100)&gt;=50),"2",IF(AND(((D323/COUNT(D7:D318))*100)&lt;50,((D323/COUNT(D7:D318))*100)&gt;=40),"1","0")))</f>
        <v>2</v>
      </c>
      <c r="E324" s="75" t="str">
        <f t="shared" si="69"/>
        <v>3</v>
      </c>
      <c r="F324" s="75" t="str">
        <f t="shared" si="69"/>
        <v>3</v>
      </c>
      <c r="G324" s="75" t="str">
        <f t="shared" si="69"/>
        <v>3</v>
      </c>
      <c r="H324" s="75" t="str">
        <f t="shared" si="69"/>
        <v>3</v>
      </c>
      <c r="I324" s="75" t="str">
        <f t="shared" si="69"/>
        <v>2</v>
      </c>
      <c r="J324" s="75" t="str">
        <f t="shared" si="69"/>
        <v>2</v>
      </c>
      <c r="K324" s="75" t="str">
        <f t="shared" si="69"/>
        <v>0</v>
      </c>
      <c r="L324" s="75" t="str">
        <f t="shared" si="69"/>
        <v>3</v>
      </c>
      <c r="M324" s="75" t="str">
        <f t="shared" si="69"/>
        <v>2</v>
      </c>
      <c r="N324" s="75" t="str">
        <f t="shared" si="69"/>
        <v>2</v>
      </c>
      <c r="O324" s="75" t="str">
        <f t="shared" si="69"/>
        <v>2</v>
      </c>
      <c r="P324" s="75" t="str">
        <f t="shared" si="69"/>
        <v>2</v>
      </c>
      <c r="Q324" s="75" t="str">
        <f t="shared" si="69"/>
        <v>2</v>
      </c>
      <c r="R324" s="75" t="str">
        <f t="shared" si="69"/>
        <v>1</v>
      </c>
      <c r="S324" s="75" t="str">
        <f t="shared" si="69"/>
        <v>2</v>
      </c>
      <c r="T324" s="75" t="str">
        <f t="shared" si="69"/>
        <v>2</v>
      </c>
      <c r="U324" s="75" t="str">
        <f t="shared" si="69"/>
        <v>1</v>
      </c>
      <c r="V324" s="75" t="str">
        <f t="shared" si="69"/>
        <v>2</v>
      </c>
      <c r="W324" s="75" t="str">
        <f t="shared" si="69"/>
        <v>1</v>
      </c>
      <c r="X324" s="75" t="str">
        <f t="shared" si="69"/>
        <v>1</v>
      </c>
      <c r="Y324" s="75" t="str">
        <f t="shared" si="69"/>
        <v>2</v>
      </c>
      <c r="Z324" s="75" t="str">
        <f t="shared" si="69"/>
        <v>2</v>
      </c>
    </row>
    <row r="325" spans="1:26" ht="21" thickBot="1">
      <c r="A325" s="137" t="s">
        <v>20</v>
      </c>
      <c r="B325" s="138"/>
      <c r="C325" s="139"/>
      <c r="D325" s="10">
        <f t="shared" si="70" ref="D325:Z325">((D323/COUNT(D7:D318))*D324)</f>
        <v>1.1812080536912752</v>
      </c>
      <c r="E325" s="10">
        <f t="shared" si="70"/>
        <v>1.9228187919463089</v>
      </c>
      <c r="F325" s="10">
        <f t="shared" si="70"/>
        <v>1.8120805369127517</v>
      </c>
      <c r="G325" s="10">
        <f t="shared" si="70"/>
        <v>1.8624161073825505</v>
      </c>
      <c r="H325" s="10">
        <f t="shared" si="70"/>
        <v>1.8221476510067114</v>
      </c>
      <c r="I325" s="10">
        <f t="shared" si="70"/>
        <v>1.1208053691275168</v>
      </c>
      <c r="J325" s="10">
        <f t="shared" si="70"/>
        <v>1.1208053691275168</v>
      </c>
      <c r="K325" s="10">
        <f t="shared" si="70"/>
        <v>0</v>
      </c>
      <c r="L325" s="10">
        <f t="shared" si="70"/>
        <v>1.9530201342281877</v>
      </c>
      <c r="M325" s="10">
        <f t="shared" si="70"/>
        <v>1.1073825503355705</v>
      </c>
      <c r="N325" s="10">
        <f t="shared" si="70"/>
        <v>1.0134228187919463</v>
      </c>
      <c r="O325" s="10">
        <f t="shared" si="70"/>
        <v>1.087248322147651</v>
      </c>
      <c r="P325" s="10">
        <f t="shared" si="70"/>
        <v>1.0201342281879195</v>
      </c>
      <c r="Q325" s="10">
        <f t="shared" si="70"/>
        <v>1.0201342281879195</v>
      </c>
      <c r="R325" s="10">
        <f t="shared" si="70"/>
        <v>0.44336569579288027</v>
      </c>
      <c r="S325" s="10">
        <f t="shared" si="70"/>
        <v>1.1003236245954693</v>
      </c>
      <c r="T325" s="10">
        <f t="shared" si="70"/>
        <v>1.0550161812297734</v>
      </c>
      <c r="U325" s="10">
        <f t="shared" si="70"/>
        <v>0.48064516129032259</v>
      </c>
      <c r="V325" s="10">
        <f t="shared" si="70"/>
        <v>1.0193548387096774</v>
      </c>
      <c r="W325" s="10">
        <f t="shared" si="70"/>
        <v>0.49358974358974361</v>
      </c>
      <c r="X325" s="10">
        <f t="shared" si="70"/>
        <v>0.49358974358974361</v>
      </c>
      <c r="Y325" s="10">
        <f t="shared" si="70"/>
        <v>1.080536912751678</v>
      </c>
      <c r="Z325" s="10">
        <f t="shared" si="70"/>
        <v>1.080536912751678</v>
      </c>
    </row>
    <row r="326" spans="1:4" ht="21" thickBot="1">
      <c r="A326" s="2"/>
      <c r="B326" s="2"/>
      <c r="C326" s="2"/>
      <c r="D326" s="2"/>
    </row>
    <row r="327" spans="1:19" ht="20.25">
      <c r="A327" s="140" t="s">
        <v>21</v>
      </c>
      <c r="B327" s="141"/>
      <c r="C327" s="142"/>
      <c r="D327" s="2"/>
      <c r="E327" s="143" t="s">
        <v>22</v>
      </c>
      <c r="F327" s="144"/>
      <c r="G327" s="144"/>
      <c r="H327" s="144"/>
      <c r="I327" s="144"/>
      <c r="J327" s="144"/>
      <c r="K327" s="144"/>
      <c r="L327" s="144"/>
      <c r="M327" s="144"/>
      <c r="N327" s="145"/>
      <c r="O327" s="70" t="s">
        <v>12</v>
      </c>
      <c r="P327" s="17" t="s">
        <v>3</v>
      </c>
      <c r="Q327" s="17" t="s">
        <v>4</v>
      </c>
      <c r="R327" s="17" t="s">
        <v>5</v>
      </c>
      <c r="S327" s="18" t="s">
        <v>6</v>
      </c>
    </row>
    <row r="328" spans="1:19" ht="21" thickBot="1">
      <c r="A328" s="19" t="s">
        <v>80</v>
      </c>
      <c r="B328" s="3"/>
      <c r="C328" s="20"/>
      <c r="D328" s="2"/>
      <c r="E328" s="146"/>
      <c r="F328" s="147"/>
      <c r="G328" s="147"/>
      <c r="H328" s="147"/>
      <c r="I328" s="147"/>
      <c r="J328" s="147"/>
      <c r="K328" s="147"/>
      <c r="L328" s="147"/>
      <c r="M328" s="147"/>
      <c r="N328" s="148"/>
      <c r="O328" s="4">
        <f>(R325*0.2+Z325*0.8)</f>
        <v>0.9531026693599185</v>
      </c>
      <c r="P328" s="4">
        <f>(S325*0.2+Z325*0.8)</f>
        <v>1.0844942551204362</v>
      </c>
      <c r="Q328" s="4">
        <f>(T325*0.2+Z325*0.8)</f>
        <v>1.0754327664472971</v>
      </c>
      <c r="R328" s="4">
        <f>(U325*0.2+Z325*0.8)</f>
        <v>0.96055856245940685</v>
      </c>
      <c r="S328" s="5">
        <f>(V325*0.2+Z325*0.8)</f>
        <v>1.068300497943278</v>
      </c>
    </row>
    <row r="329" spans="1:4" ht="20.25">
      <c r="A329" s="19" t="s">
        <v>81</v>
      </c>
      <c r="B329" s="3"/>
      <c r="C329" s="20"/>
      <c r="D329" s="2"/>
    </row>
    <row r="330" spans="1:4" ht="21" thickBot="1">
      <c r="A330" s="21" t="s">
        <v>82</v>
      </c>
      <c r="B330" s="22"/>
      <c r="C330" s="23"/>
      <c r="D330" s="2"/>
    </row>
  </sheetData>
  <mergeCells count="22">
    <mergeCell ref="A320:C320"/>
    <mergeCell ref="A321:C321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E327:N328"/>
    <mergeCell ref="Y4:Y6"/>
    <mergeCell ref="Z4:Z6"/>
    <mergeCell ref="D5:J5"/>
    <mergeCell ref="K5:Q5"/>
    <mergeCell ref="A322:C322"/>
    <mergeCell ref="A323:C323"/>
    <mergeCell ref="A324:C324"/>
    <mergeCell ref="A325:C325"/>
    <mergeCell ref="A327:C327"/>
  </mergeCells>
  <pageMargins left="0.7" right="0.7" top="0.75" bottom="0.75" header="0.3" footer="0.3"/>
  <pageSetup orientation="portrait" paperSize="1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1682330-5552-4d26-9ca9-709ccf077036}">
  <dimension ref="A1:AR332"/>
  <sheetViews>
    <sheetView zoomScale="55" zoomScaleNormal="55" workbookViewId="0" topLeftCell="A1">
      <selection pane="topLeft" activeCell="D12" sqref="D12"/>
    </sheetView>
  </sheetViews>
  <sheetFormatPr defaultColWidth="8.854285714285714" defaultRowHeight="20.25"/>
  <cols>
    <col min="1" max="1" width="8.571428571428571" style="1" bestFit="1" customWidth="1"/>
    <col min="2" max="2" width="19.714285714285715" style="1" bestFit="1" customWidth="1"/>
    <col min="3" max="3" width="49.142857142857146" style="1" customWidth="1"/>
    <col min="4" max="8" width="13.285714285714286" style="123" bestFit="1" customWidth="1"/>
    <col min="9" max="9" width="15.714285714285714" style="1" bestFit="1" customWidth="1"/>
    <col min="10" max="10" width="18.428571428571427" style="1" bestFit="1" customWidth="1"/>
    <col min="11" max="15" width="13.714285714285714" style="1" customWidth="1"/>
    <col min="16" max="17" width="15.714285714285714" style="1" customWidth="1"/>
    <col min="18" max="18" width="19.142857142857142" style="1" customWidth="1"/>
    <col min="19" max="19" width="14.571428571428571" style="1" customWidth="1"/>
    <col min="20" max="20" width="14.714285714285714" style="1" customWidth="1"/>
    <col min="21" max="21" width="14.285714285714286" style="1" customWidth="1"/>
    <col min="22" max="22" width="17.428571428571427" style="1" customWidth="1"/>
    <col min="23" max="23" width="29.142857142857142" style="1" customWidth="1"/>
    <col min="24" max="24" width="17.857142857142858" style="1" customWidth="1"/>
    <col min="25" max="25" width="17.428571428571427" style="1" customWidth="1"/>
    <col min="26" max="26" width="17.714285714285715" style="1" customWidth="1"/>
    <col min="27" max="43" width="8.857142857142858" style="110"/>
    <col min="44" max="44" width="8.857142857142858" style="109"/>
    <col min="45" max="265" width="8.857142857142858" style="107"/>
    <col min="266" max="16384" width="8.857142857142858" style="1"/>
  </cols>
  <sheetData>
    <row r="1" spans="1:26" ht="20.25">
      <c r="A1" s="164" t="s">
        <v>103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spans="1:26" ht="21" thickBot="1">
      <c r="A2" s="164" t="str">
        <f>'paper 1'!A2:Z2</f>
        <v xml:space="preserve"> DEPARTMENT OF ARTS (BA PART 1)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26" ht="26.25">
      <c r="A3" s="188" t="s">
        <v>85</v>
      </c>
      <c r="B3" s="189"/>
      <c r="C3" s="250" t="s">
        <v>490</v>
      </c>
      <c r="D3" s="188" t="s">
        <v>100</v>
      </c>
      <c r="E3" s="122"/>
      <c r="F3" s="190" t="s">
        <v>104</v>
      </c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</row>
    <row r="4" spans="1:26" ht="21" customHeight="1">
      <c r="A4" s="191" t="s">
        <v>0</v>
      </c>
      <c r="B4" s="192" t="s">
        <v>1</v>
      </c>
      <c r="C4" s="191" t="s">
        <v>2</v>
      </c>
      <c r="D4" s="191" t="s">
        <v>101</v>
      </c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3" t="s">
        <v>102</v>
      </c>
      <c r="S4" s="193"/>
      <c r="T4" s="193"/>
      <c r="U4" s="193"/>
      <c r="V4" s="193"/>
      <c r="W4" s="26" t="s">
        <v>15</v>
      </c>
      <c r="X4" s="194" t="s">
        <v>14</v>
      </c>
      <c r="Y4" s="195" t="s">
        <v>276</v>
      </c>
      <c r="Z4" s="108" t="s">
        <v>84</v>
      </c>
    </row>
    <row r="5" spans="1:26" ht="20.25">
      <c r="A5" s="191"/>
      <c r="B5" s="192"/>
      <c r="C5" s="191"/>
      <c r="D5" s="196" t="s">
        <v>11</v>
      </c>
      <c r="E5" s="196"/>
      <c r="F5" s="196"/>
      <c r="G5" s="196"/>
      <c r="H5" s="196"/>
      <c r="I5" s="196"/>
      <c r="J5" s="196"/>
      <c r="K5" s="197" t="s">
        <v>89</v>
      </c>
      <c r="L5" s="197"/>
      <c r="M5" s="197"/>
      <c r="N5" s="197"/>
      <c r="O5" s="197"/>
      <c r="P5" s="197"/>
      <c r="Q5" s="197"/>
      <c r="R5" s="193"/>
      <c r="S5" s="193"/>
      <c r="T5" s="193"/>
      <c r="U5" s="193"/>
      <c r="V5" s="193"/>
      <c r="W5" s="26" t="s">
        <v>13</v>
      </c>
      <c r="X5" s="194"/>
      <c r="Y5" s="195"/>
      <c r="Z5" s="108"/>
    </row>
    <row r="6" spans="1:26" ht="20.25">
      <c r="A6" s="191"/>
      <c r="B6" s="192"/>
      <c r="C6" s="191"/>
      <c r="D6" s="196" t="s">
        <v>9</v>
      </c>
      <c r="E6" s="196" t="s">
        <v>86</v>
      </c>
      <c r="F6" s="196" t="s">
        <v>8</v>
      </c>
      <c r="G6" s="196" t="s">
        <v>87</v>
      </c>
      <c r="H6" s="196" t="s">
        <v>88</v>
      </c>
      <c r="I6" s="196" t="s">
        <v>10</v>
      </c>
      <c r="J6" s="196" t="s">
        <v>97</v>
      </c>
      <c r="K6" s="197" t="s">
        <v>90</v>
      </c>
      <c r="L6" s="197" t="s">
        <v>91</v>
      </c>
      <c r="M6" s="197" t="s">
        <v>92</v>
      </c>
      <c r="N6" s="197" t="s">
        <v>93</v>
      </c>
      <c r="O6" s="197" t="s">
        <v>94</v>
      </c>
      <c r="P6" s="197" t="s">
        <v>95</v>
      </c>
      <c r="Q6" s="197" t="s">
        <v>98</v>
      </c>
      <c r="R6" s="104" t="s">
        <v>12</v>
      </c>
      <c r="S6" s="193" t="s">
        <v>3</v>
      </c>
      <c r="T6" s="193" t="s">
        <v>4</v>
      </c>
      <c r="U6" s="193" t="s">
        <v>5</v>
      </c>
      <c r="V6" s="193" t="s">
        <v>6</v>
      </c>
      <c r="W6" s="26" t="s">
        <v>96</v>
      </c>
      <c r="X6" s="194"/>
      <c r="Y6" s="195"/>
      <c r="Z6" s="108"/>
    </row>
    <row r="7" spans="1:44" s="107" customFormat="1" ht="20.25">
      <c r="A7" s="191">
        <v>1</v>
      </c>
      <c r="B7" s="125">
        <v>439498</v>
      </c>
      <c r="C7" s="126" t="s">
        <v>107</v>
      </c>
      <c r="D7" s="196">
        <v>9</v>
      </c>
      <c r="E7" s="196">
        <v>6</v>
      </c>
      <c r="F7" s="196">
        <v>8</v>
      </c>
      <c r="G7" s="196">
        <v>9</v>
      </c>
      <c r="H7" s="196">
        <v>7</v>
      </c>
      <c r="I7" s="196">
        <f>SUM(D7:H7)</f>
        <v>39</v>
      </c>
      <c r="J7" s="196">
        <f>I7*0.15</f>
        <v>5.85</v>
      </c>
      <c r="K7" s="197">
        <v>3</v>
      </c>
      <c r="L7" s="197">
        <v>2</v>
      </c>
      <c r="M7" s="197">
        <v>3</v>
      </c>
      <c r="N7" s="197">
        <v>2</v>
      </c>
      <c r="O7" s="197">
        <v>1</v>
      </c>
      <c r="P7" s="197">
        <f>SUM(K7:O7)</f>
        <v>11</v>
      </c>
      <c r="Q7" s="197">
        <f>P7*0.05</f>
        <v>0.55000000000000004</v>
      </c>
      <c r="R7" s="104">
        <f>D7*0.15+K7:K7*0.05</f>
        <v>1.50</v>
      </c>
      <c r="S7" s="104">
        <f t="shared" si="0" ref="S7:V7">E7*0.15+L7:L7*0.05</f>
        <v>0.99999999999999989</v>
      </c>
      <c r="T7" s="104">
        <f t="shared" si="0"/>
        <v>1.35</v>
      </c>
      <c r="U7" s="104">
        <f t="shared" si="0"/>
        <v>1.45</v>
      </c>
      <c r="V7" s="104">
        <f t="shared" si="0"/>
        <v>1.1000000000000001</v>
      </c>
      <c r="W7" s="26">
        <f>I7+P7</f>
        <v>50</v>
      </c>
      <c r="X7" s="194">
        <f>W7*0.2</f>
        <v>10</v>
      </c>
      <c r="Y7" s="114">
        <v>47</v>
      </c>
      <c r="Z7" s="108">
        <f>Y7*0.8</f>
        <v>37.60</v>
      </c>
      <c r="AA7" s="110">
        <f>Y7/75*100</f>
        <v>62.666666666666671</v>
      </c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09"/>
    </row>
    <row r="8" spans="1:44" s="107" customFormat="1" ht="20.25">
      <c r="A8" s="191">
        <v>2</v>
      </c>
      <c r="B8" s="125">
        <v>439508</v>
      </c>
      <c r="C8" s="126" t="s">
        <v>109</v>
      </c>
      <c r="D8" s="196">
        <v>6</v>
      </c>
      <c r="E8" s="196">
        <v>8</v>
      </c>
      <c r="F8" s="196">
        <v>6</v>
      </c>
      <c r="G8" s="196">
        <v>8</v>
      </c>
      <c r="H8" s="196">
        <v>7</v>
      </c>
      <c r="I8" s="196">
        <f t="shared" si="1" ref="I8:I70">SUM(D8:H8)</f>
        <v>35</v>
      </c>
      <c r="J8" s="196">
        <f t="shared" si="2" ref="J8:J70">I8*0.15</f>
        <v>5.25</v>
      </c>
      <c r="K8" s="197">
        <v>4</v>
      </c>
      <c r="L8" s="197">
        <v>3</v>
      </c>
      <c r="M8" s="197">
        <v>4</v>
      </c>
      <c r="N8" s="197">
        <v>3</v>
      </c>
      <c r="O8" s="197">
        <v>3</v>
      </c>
      <c r="P8" s="197">
        <f t="shared" si="3" ref="P8:P71">SUM(K8:O8)</f>
        <v>17</v>
      </c>
      <c r="Q8" s="197">
        <f t="shared" si="4" ref="Q8:Q71">P8*0.05</f>
        <v>0.85000000000000009</v>
      </c>
      <c r="R8" s="104">
        <f t="shared" si="5" ref="R8:R71">D8*0.15+K8:K8*0.05</f>
        <v>1.0999999999999999</v>
      </c>
      <c r="S8" s="104">
        <f t="shared" si="6" ref="S8:S71">E8*0.15+L8:L8*0.05</f>
        <v>1.35</v>
      </c>
      <c r="T8" s="104">
        <f t="shared" si="7" ref="T8:T71">F8*0.15+M8:M8*0.05</f>
        <v>1.0999999999999999</v>
      </c>
      <c r="U8" s="104">
        <f t="shared" si="8" ref="U8:U71">G8*0.15+N8:N8*0.05</f>
        <v>1.35</v>
      </c>
      <c r="V8" s="104">
        <f t="shared" si="9" ref="V8:V71">H8*0.15+O8:O8*0.05</f>
        <v>1.2000000000000002</v>
      </c>
      <c r="W8" s="26">
        <f t="shared" si="10" ref="W8:W71">I8+P8</f>
        <v>52</v>
      </c>
      <c r="X8" s="194">
        <f t="shared" si="11" ref="X8:X71">W8*0.2</f>
        <v>10.40</v>
      </c>
      <c r="Y8" s="114">
        <v>36</v>
      </c>
      <c r="Z8" s="108">
        <f t="shared" si="12" ref="Z8:Z71">Y8*0.8</f>
        <v>28.80</v>
      </c>
      <c r="AA8" s="110">
        <f t="shared" si="13" ref="AA8:AA71">Y8/75*100</f>
        <v>48</v>
      </c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09"/>
    </row>
    <row r="9" spans="1:44" s="107" customFormat="1" ht="20.25">
      <c r="A9" s="191">
        <v>3</v>
      </c>
      <c r="B9" s="125">
        <v>439523</v>
      </c>
      <c r="C9" s="126" t="s">
        <v>110</v>
      </c>
      <c r="D9" s="196">
        <v>8</v>
      </c>
      <c r="E9" s="196">
        <v>9</v>
      </c>
      <c r="F9" s="196">
        <v>8</v>
      </c>
      <c r="G9" s="196">
        <v>9</v>
      </c>
      <c r="H9" s="196">
        <v>7</v>
      </c>
      <c r="I9" s="196">
        <f t="shared" si="1"/>
        <v>41</v>
      </c>
      <c r="J9" s="196">
        <f t="shared" si="2"/>
        <v>6.15</v>
      </c>
      <c r="K9" s="197">
        <v>3</v>
      </c>
      <c r="L9" s="197">
        <v>2</v>
      </c>
      <c r="M9" s="197">
        <v>3</v>
      </c>
      <c r="N9" s="197">
        <v>2</v>
      </c>
      <c r="O9" s="197">
        <v>3</v>
      </c>
      <c r="P9" s="197">
        <f t="shared" si="3"/>
        <v>13</v>
      </c>
      <c r="Q9" s="197">
        <f t="shared" si="4"/>
        <v>0.65</v>
      </c>
      <c r="R9" s="104">
        <f t="shared" si="5"/>
        <v>1.35</v>
      </c>
      <c r="S9" s="104">
        <f t="shared" si="6"/>
        <v>1.45</v>
      </c>
      <c r="T9" s="104">
        <f t="shared" si="7"/>
        <v>1.35</v>
      </c>
      <c r="U9" s="104">
        <f t="shared" si="8"/>
        <v>1.45</v>
      </c>
      <c r="V9" s="104">
        <f t="shared" si="9"/>
        <v>1.2000000000000002</v>
      </c>
      <c r="W9" s="26">
        <f t="shared" si="10"/>
        <v>54</v>
      </c>
      <c r="X9" s="194">
        <f t="shared" si="11"/>
        <v>10.80</v>
      </c>
      <c r="Y9" s="114">
        <v>43</v>
      </c>
      <c r="Z9" s="108">
        <f t="shared" si="12"/>
        <v>34.40</v>
      </c>
      <c r="AA9" s="110">
        <f t="shared" si="13"/>
        <v>57.333333333333336</v>
      </c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09"/>
    </row>
    <row r="10" spans="1:44" s="107" customFormat="1" ht="20.25">
      <c r="A10" s="191">
        <v>4</v>
      </c>
      <c r="B10" s="125">
        <v>439526</v>
      </c>
      <c r="C10" s="126" t="s">
        <v>111</v>
      </c>
      <c r="D10" s="196">
        <v>5</v>
      </c>
      <c r="E10" s="196">
        <v>8</v>
      </c>
      <c r="F10" s="196">
        <v>9</v>
      </c>
      <c r="G10" s="196">
        <v>8</v>
      </c>
      <c r="H10" s="196">
        <v>9</v>
      </c>
      <c r="I10" s="196">
        <f t="shared" si="1"/>
        <v>39</v>
      </c>
      <c r="J10" s="196">
        <f t="shared" si="2"/>
        <v>5.85</v>
      </c>
      <c r="K10" s="197">
        <v>3</v>
      </c>
      <c r="L10" s="197">
        <v>4</v>
      </c>
      <c r="M10" s="197">
        <v>3</v>
      </c>
      <c r="N10" s="197">
        <v>4</v>
      </c>
      <c r="O10" s="197">
        <v>3</v>
      </c>
      <c r="P10" s="197">
        <f t="shared" si="3"/>
        <v>17</v>
      </c>
      <c r="Q10" s="197">
        <f t="shared" si="4"/>
        <v>0.85000000000000009</v>
      </c>
      <c r="R10" s="104">
        <f t="shared" si="5"/>
        <v>0.90</v>
      </c>
      <c r="S10" s="104">
        <f t="shared" si="6"/>
        <v>1.40</v>
      </c>
      <c r="T10" s="104">
        <f t="shared" si="7"/>
        <v>1.50</v>
      </c>
      <c r="U10" s="104">
        <f t="shared" si="8"/>
        <v>1.40</v>
      </c>
      <c r="V10" s="104">
        <f t="shared" si="9"/>
        <v>1.50</v>
      </c>
      <c r="W10" s="26">
        <f t="shared" si="10"/>
        <v>56</v>
      </c>
      <c r="X10" s="194">
        <f t="shared" si="11"/>
        <v>11.20</v>
      </c>
      <c r="Y10" s="114">
        <v>40</v>
      </c>
      <c r="Z10" s="108">
        <f t="shared" si="12"/>
        <v>32</v>
      </c>
      <c r="AA10" s="110">
        <f t="shared" si="13"/>
        <v>53.333333333333336</v>
      </c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09"/>
    </row>
    <row r="11" spans="1:44" s="107" customFormat="1" ht="20.25">
      <c r="A11" s="191">
        <v>5</v>
      </c>
      <c r="B11" s="125">
        <v>439558</v>
      </c>
      <c r="C11" s="126" t="s">
        <v>113</v>
      </c>
      <c r="D11" s="196">
        <v>4</v>
      </c>
      <c r="E11" s="196">
        <v>5</v>
      </c>
      <c r="F11" s="196">
        <v>6</v>
      </c>
      <c r="G11" s="196">
        <v>8</v>
      </c>
      <c r="H11" s="196">
        <v>6</v>
      </c>
      <c r="I11" s="196">
        <f t="shared" si="1"/>
        <v>29</v>
      </c>
      <c r="J11" s="196">
        <f t="shared" si="2"/>
        <v>4.3499999999999996</v>
      </c>
      <c r="K11" s="197">
        <v>3</v>
      </c>
      <c r="L11" s="197">
        <v>3</v>
      </c>
      <c r="M11" s="197">
        <v>3</v>
      </c>
      <c r="N11" s="197">
        <v>4</v>
      </c>
      <c r="O11" s="197">
        <v>3</v>
      </c>
      <c r="P11" s="197">
        <f t="shared" si="3"/>
        <v>16</v>
      </c>
      <c r="Q11" s="197">
        <f t="shared" si="4"/>
        <v>0.80</v>
      </c>
      <c r="R11" s="104">
        <f t="shared" si="5"/>
        <v>0.75</v>
      </c>
      <c r="S11" s="104">
        <f t="shared" si="6"/>
        <v>0.90</v>
      </c>
      <c r="T11" s="104">
        <f t="shared" si="7"/>
        <v>1.0499999999999998</v>
      </c>
      <c r="U11" s="104">
        <f t="shared" si="8"/>
        <v>1.40</v>
      </c>
      <c r="V11" s="104">
        <f t="shared" si="9"/>
        <v>1.0499999999999998</v>
      </c>
      <c r="W11" s="26">
        <f t="shared" si="10"/>
        <v>45</v>
      </c>
      <c r="X11" s="194">
        <f t="shared" si="11"/>
        <v>9</v>
      </c>
      <c r="Y11" s="114">
        <v>29</v>
      </c>
      <c r="Z11" s="108">
        <f t="shared" si="12"/>
        <v>23.200000000000003</v>
      </c>
      <c r="AA11" s="110">
        <f t="shared" si="13"/>
        <v>38.666666666666664</v>
      </c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09"/>
    </row>
    <row r="12" spans="1:44" s="107" customFormat="1" ht="20.25">
      <c r="A12" s="191">
        <v>6</v>
      </c>
      <c r="B12" s="125">
        <v>439595</v>
      </c>
      <c r="C12" s="126" t="s">
        <v>115</v>
      </c>
      <c r="D12" s="196">
        <v>9</v>
      </c>
      <c r="E12" s="196">
        <v>7</v>
      </c>
      <c r="F12" s="196">
        <v>9</v>
      </c>
      <c r="G12" s="196">
        <v>6</v>
      </c>
      <c r="H12" s="196">
        <v>8</v>
      </c>
      <c r="I12" s="196">
        <f t="shared" si="1"/>
        <v>39</v>
      </c>
      <c r="J12" s="196">
        <f t="shared" si="2"/>
        <v>5.85</v>
      </c>
      <c r="K12" s="197">
        <v>3</v>
      </c>
      <c r="L12" s="197">
        <v>4</v>
      </c>
      <c r="M12" s="197">
        <v>3</v>
      </c>
      <c r="N12" s="197">
        <v>4</v>
      </c>
      <c r="O12" s="197">
        <v>3</v>
      </c>
      <c r="P12" s="197">
        <f t="shared" si="3"/>
        <v>17</v>
      </c>
      <c r="Q12" s="197">
        <f t="shared" si="4"/>
        <v>0.85000000000000009</v>
      </c>
      <c r="R12" s="104">
        <f t="shared" si="5"/>
        <v>1.50</v>
      </c>
      <c r="S12" s="104">
        <f t="shared" si="6"/>
        <v>1.25</v>
      </c>
      <c r="T12" s="104">
        <f t="shared" si="7"/>
        <v>1.50</v>
      </c>
      <c r="U12" s="104">
        <f t="shared" si="8"/>
        <v>1.0999999999999999</v>
      </c>
      <c r="V12" s="104">
        <f t="shared" si="9"/>
        <v>1.35</v>
      </c>
      <c r="W12" s="26">
        <f t="shared" si="10"/>
        <v>56</v>
      </c>
      <c r="X12" s="194">
        <f t="shared" si="11"/>
        <v>11.20</v>
      </c>
      <c r="Y12" s="114">
        <v>32</v>
      </c>
      <c r="Z12" s="108">
        <f t="shared" si="12"/>
        <v>25.60</v>
      </c>
      <c r="AA12" s="110">
        <f t="shared" si="13"/>
        <v>42.666666666666671</v>
      </c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09"/>
    </row>
    <row r="13" spans="1:44" s="107" customFormat="1" ht="20.25">
      <c r="A13" s="191">
        <v>7</v>
      </c>
      <c r="B13" s="125">
        <v>439635</v>
      </c>
      <c r="C13" s="126" t="s">
        <v>117</v>
      </c>
      <c r="D13" s="196">
        <v>10</v>
      </c>
      <c r="E13" s="196">
        <v>8</v>
      </c>
      <c r="F13" s="196">
        <v>9</v>
      </c>
      <c r="G13" s="196">
        <v>7</v>
      </c>
      <c r="H13" s="196">
        <v>9</v>
      </c>
      <c r="I13" s="196">
        <f t="shared" si="1"/>
        <v>43</v>
      </c>
      <c r="J13" s="196">
        <f t="shared" si="2"/>
        <v>6.45</v>
      </c>
      <c r="K13" s="197">
        <v>5</v>
      </c>
      <c r="L13" s="197">
        <v>4</v>
      </c>
      <c r="M13" s="197">
        <v>5</v>
      </c>
      <c r="N13" s="197">
        <v>4</v>
      </c>
      <c r="O13" s="197">
        <v>5</v>
      </c>
      <c r="P13" s="197">
        <f t="shared" si="3"/>
        <v>23</v>
      </c>
      <c r="Q13" s="197">
        <f t="shared" si="4"/>
        <v>1.1500000000000001</v>
      </c>
      <c r="R13" s="104">
        <f t="shared" si="5"/>
        <v>1.75</v>
      </c>
      <c r="S13" s="104">
        <f t="shared" si="6"/>
        <v>1.40</v>
      </c>
      <c r="T13" s="104">
        <f t="shared" si="7"/>
        <v>1.60</v>
      </c>
      <c r="U13" s="104">
        <f t="shared" si="8"/>
        <v>1.25</v>
      </c>
      <c r="V13" s="104">
        <f t="shared" si="9"/>
        <v>1.60</v>
      </c>
      <c r="W13" s="26">
        <f t="shared" si="10"/>
        <v>66</v>
      </c>
      <c r="X13" s="194">
        <f t="shared" si="11"/>
        <v>13.20</v>
      </c>
      <c r="Y13" s="114">
        <v>52</v>
      </c>
      <c r="Z13" s="108">
        <f t="shared" si="12"/>
        <v>41.60</v>
      </c>
      <c r="AA13" s="110">
        <f t="shared" si="13"/>
        <v>69.333333333333343</v>
      </c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09"/>
    </row>
    <row r="14" spans="1:44" s="107" customFormat="1" ht="20.25">
      <c r="A14" s="191">
        <v>8</v>
      </c>
      <c r="B14" s="125">
        <v>439642</v>
      </c>
      <c r="C14" s="126" t="s">
        <v>119</v>
      </c>
      <c r="D14" s="196">
        <v>4</v>
      </c>
      <c r="E14" s="196">
        <v>5</v>
      </c>
      <c r="F14" s="196">
        <v>6</v>
      </c>
      <c r="G14" s="196">
        <v>7</v>
      </c>
      <c r="H14" s="196">
        <v>6</v>
      </c>
      <c r="I14" s="196">
        <f t="shared" si="1"/>
        <v>28</v>
      </c>
      <c r="J14" s="196">
        <f t="shared" si="2"/>
        <v>4.20</v>
      </c>
      <c r="K14" s="197">
        <v>3</v>
      </c>
      <c r="L14" s="197">
        <v>3</v>
      </c>
      <c r="M14" s="197">
        <v>4</v>
      </c>
      <c r="N14" s="197">
        <v>4</v>
      </c>
      <c r="O14" s="197">
        <v>3</v>
      </c>
      <c r="P14" s="197">
        <f t="shared" si="3"/>
        <v>17</v>
      </c>
      <c r="Q14" s="197">
        <f t="shared" si="4"/>
        <v>0.85000000000000009</v>
      </c>
      <c r="R14" s="104">
        <f t="shared" si="5"/>
        <v>0.75</v>
      </c>
      <c r="S14" s="104">
        <f t="shared" si="6"/>
        <v>0.90</v>
      </c>
      <c r="T14" s="104">
        <f t="shared" si="7"/>
        <v>1.0999999999999999</v>
      </c>
      <c r="U14" s="104">
        <f t="shared" si="8"/>
        <v>1.25</v>
      </c>
      <c r="V14" s="104">
        <f t="shared" si="9"/>
        <v>1.0499999999999998</v>
      </c>
      <c r="W14" s="26">
        <f t="shared" si="10"/>
        <v>45</v>
      </c>
      <c r="X14" s="194">
        <f t="shared" si="11"/>
        <v>9</v>
      </c>
      <c r="Y14" s="114">
        <v>23</v>
      </c>
      <c r="Z14" s="108">
        <f t="shared" si="12"/>
        <v>18.400000000000002</v>
      </c>
      <c r="AA14" s="110">
        <f t="shared" si="13"/>
        <v>30.666666666666664</v>
      </c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09"/>
    </row>
    <row r="15" spans="1:44" s="107" customFormat="1" ht="20.25">
      <c r="A15" s="191">
        <v>9</v>
      </c>
      <c r="B15" s="125">
        <v>439667</v>
      </c>
      <c r="C15" s="126" t="s">
        <v>120</v>
      </c>
      <c r="D15" s="196">
        <v>9</v>
      </c>
      <c r="E15" s="196">
        <v>12</v>
      </c>
      <c r="F15" s="196">
        <v>10</v>
      </c>
      <c r="G15" s="196">
        <v>8</v>
      </c>
      <c r="H15" s="196">
        <v>9</v>
      </c>
      <c r="I15" s="196">
        <f t="shared" si="1"/>
        <v>48</v>
      </c>
      <c r="J15" s="196">
        <f t="shared" si="2"/>
        <v>7.1999999999999993</v>
      </c>
      <c r="K15" s="197">
        <v>4</v>
      </c>
      <c r="L15" s="197">
        <v>3</v>
      </c>
      <c r="M15" s="197">
        <v>3</v>
      </c>
      <c r="N15" s="197">
        <v>4</v>
      </c>
      <c r="O15" s="197">
        <v>3</v>
      </c>
      <c r="P15" s="197">
        <f t="shared" si="3"/>
        <v>17</v>
      </c>
      <c r="Q15" s="197">
        <f t="shared" si="4"/>
        <v>0.85000000000000009</v>
      </c>
      <c r="R15" s="104">
        <f t="shared" si="5"/>
        <v>1.5499999999999998</v>
      </c>
      <c r="S15" s="104">
        <f t="shared" si="6"/>
        <v>1.9499999999999997</v>
      </c>
      <c r="T15" s="104">
        <f t="shared" si="7"/>
        <v>1.65</v>
      </c>
      <c r="U15" s="104">
        <f t="shared" si="8"/>
        <v>1.40</v>
      </c>
      <c r="V15" s="104">
        <f t="shared" si="9"/>
        <v>1.50</v>
      </c>
      <c r="W15" s="26">
        <f t="shared" si="10"/>
        <v>65</v>
      </c>
      <c r="X15" s="194">
        <f t="shared" si="11"/>
        <v>13</v>
      </c>
      <c r="Y15" s="114">
        <v>59</v>
      </c>
      <c r="Z15" s="108">
        <f t="shared" si="12"/>
        <v>47.20</v>
      </c>
      <c r="AA15" s="110">
        <f t="shared" si="13"/>
        <v>78.666666666666657</v>
      </c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09"/>
    </row>
    <row r="16" spans="1:44" s="107" customFormat="1" ht="20.25">
      <c r="A16" s="191">
        <v>10</v>
      </c>
      <c r="B16" s="125">
        <v>439695</v>
      </c>
      <c r="C16" s="126" t="s">
        <v>122</v>
      </c>
      <c r="D16" s="196">
        <v>6</v>
      </c>
      <c r="E16" s="196">
        <v>7</v>
      </c>
      <c r="F16" s="196">
        <v>6</v>
      </c>
      <c r="G16" s="196">
        <v>6</v>
      </c>
      <c r="H16" s="196">
        <v>8</v>
      </c>
      <c r="I16" s="196">
        <f t="shared" si="1"/>
        <v>33</v>
      </c>
      <c r="J16" s="196">
        <f t="shared" si="2"/>
        <v>4.95</v>
      </c>
      <c r="K16" s="197">
        <v>2</v>
      </c>
      <c r="L16" s="197">
        <v>3</v>
      </c>
      <c r="M16" s="197">
        <v>2</v>
      </c>
      <c r="N16" s="197">
        <v>1</v>
      </c>
      <c r="O16" s="197">
        <v>2</v>
      </c>
      <c r="P16" s="197">
        <f t="shared" si="3"/>
        <v>10</v>
      </c>
      <c r="Q16" s="197">
        <f t="shared" si="4"/>
        <v>0.50</v>
      </c>
      <c r="R16" s="104">
        <f t="shared" si="5"/>
        <v>0.99999999999999989</v>
      </c>
      <c r="S16" s="104">
        <f t="shared" si="6"/>
        <v>1.2000000000000002</v>
      </c>
      <c r="T16" s="104">
        <f t="shared" si="7"/>
        <v>0.99999999999999989</v>
      </c>
      <c r="U16" s="104">
        <f t="shared" si="8"/>
        <v>0.95</v>
      </c>
      <c r="V16" s="104">
        <f t="shared" si="9"/>
        <v>1.30</v>
      </c>
      <c r="W16" s="26">
        <f t="shared" si="10"/>
        <v>43</v>
      </c>
      <c r="X16" s="194">
        <f t="shared" si="11"/>
        <v>8.60</v>
      </c>
      <c r="Y16" s="114">
        <v>28</v>
      </c>
      <c r="Z16" s="108">
        <f t="shared" si="12"/>
        <v>22.40</v>
      </c>
      <c r="AA16" s="110">
        <f t="shared" si="13"/>
        <v>37.333333333333336</v>
      </c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09"/>
    </row>
    <row r="17" spans="1:44" s="107" customFormat="1" ht="20.25">
      <c r="A17" s="191">
        <v>11</v>
      </c>
      <c r="B17" s="125">
        <v>439697</v>
      </c>
      <c r="C17" s="126" t="s">
        <v>123</v>
      </c>
      <c r="D17" s="196">
        <v>5</v>
      </c>
      <c r="E17" s="196">
        <v>6</v>
      </c>
      <c r="F17" s="196">
        <v>4</v>
      </c>
      <c r="G17" s="196">
        <v>5</v>
      </c>
      <c r="H17" s="196">
        <v>6</v>
      </c>
      <c r="I17" s="196">
        <f t="shared" si="1"/>
        <v>26</v>
      </c>
      <c r="J17" s="196">
        <f t="shared" si="2"/>
        <v>3.90</v>
      </c>
      <c r="K17" s="197">
        <v>7</v>
      </c>
      <c r="L17" s="197">
        <v>6</v>
      </c>
      <c r="M17" s="197">
        <v>5</v>
      </c>
      <c r="N17" s="197">
        <v>6</v>
      </c>
      <c r="O17" s="197">
        <v>7</v>
      </c>
      <c r="P17" s="197">
        <f t="shared" si="3"/>
        <v>31</v>
      </c>
      <c r="Q17" s="197">
        <f t="shared" si="4"/>
        <v>1.55</v>
      </c>
      <c r="R17" s="104">
        <f t="shared" si="5"/>
        <v>1.1000000000000001</v>
      </c>
      <c r="S17" s="104">
        <f t="shared" si="6"/>
        <v>1.20</v>
      </c>
      <c r="T17" s="104">
        <f t="shared" si="7"/>
        <v>0.85</v>
      </c>
      <c r="U17" s="104">
        <f t="shared" si="8"/>
        <v>1.05</v>
      </c>
      <c r="V17" s="104">
        <f t="shared" si="9"/>
        <v>1.25</v>
      </c>
      <c r="W17" s="26">
        <f t="shared" si="10"/>
        <v>57</v>
      </c>
      <c r="X17" s="194">
        <f t="shared" si="11"/>
        <v>11.40</v>
      </c>
      <c r="Y17" s="114">
        <v>22</v>
      </c>
      <c r="Z17" s="108">
        <f t="shared" si="12"/>
        <v>17.60</v>
      </c>
      <c r="AA17" s="110">
        <f t="shared" si="13"/>
        <v>29.333333333333332</v>
      </c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09"/>
    </row>
    <row r="18" spans="1:44" s="107" customFormat="1" ht="20.25">
      <c r="A18" s="191">
        <v>12</v>
      </c>
      <c r="B18" s="125">
        <v>439719</v>
      </c>
      <c r="C18" s="126" t="s">
        <v>125</v>
      </c>
      <c r="D18" s="196">
        <v>6</v>
      </c>
      <c r="E18" s="196">
        <v>5</v>
      </c>
      <c r="F18" s="196">
        <v>4</v>
      </c>
      <c r="G18" s="196">
        <v>6</v>
      </c>
      <c r="H18" s="196">
        <v>5</v>
      </c>
      <c r="I18" s="196">
        <f t="shared" si="1"/>
        <v>26</v>
      </c>
      <c r="J18" s="196">
        <f t="shared" si="2"/>
        <v>3.90</v>
      </c>
      <c r="K18" s="197">
        <v>1</v>
      </c>
      <c r="L18" s="197">
        <v>2</v>
      </c>
      <c r="M18" s="197">
        <v>1</v>
      </c>
      <c r="N18" s="197">
        <v>1</v>
      </c>
      <c r="O18" s="197">
        <v>2</v>
      </c>
      <c r="P18" s="197">
        <f t="shared" si="3"/>
        <v>7</v>
      </c>
      <c r="Q18" s="197">
        <f t="shared" si="4"/>
        <v>0.35</v>
      </c>
      <c r="R18" s="104">
        <f t="shared" si="5"/>
        <v>0.95</v>
      </c>
      <c r="S18" s="104">
        <f t="shared" si="6"/>
        <v>0.85</v>
      </c>
      <c r="T18" s="104">
        <f t="shared" si="7"/>
        <v>0.65</v>
      </c>
      <c r="U18" s="104">
        <f t="shared" si="8"/>
        <v>0.95</v>
      </c>
      <c r="V18" s="104">
        <f t="shared" si="9"/>
        <v>0.85</v>
      </c>
      <c r="W18" s="26">
        <f t="shared" si="10"/>
        <v>33</v>
      </c>
      <c r="X18" s="194">
        <f t="shared" si="11"/>
        <v>6.60</v>
      </c>
      <c r="Y18" s="114">
        <v>26</v>
      </c>
      <c r="Z18" s="108">
        <f t="shared" si="12"/>
        <v>20.80</v>
      </c>
      <c r="AA18" s="110">
        <f t="shared" si="13"/>
        <v>34.666666666666671</v>
      </c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09"/>
    </row>
    <row r="19" spans="1:44" s="107" customFormat="1" ht="20.25">
      <c r="A19" s="191">
        <v>13</v>
      </c>
      <c r="B19" s="125">
        <v>439726</v>
      </c>
      <c r="C19" s="126" t="s">
        <v>127</v>
      </c>
      <c r="D19" s="196">
        <v>4</v>
      </c>
      <c r="E19" s="196">
        <v>3</v>
      </c>
      <c r="F19" s="196">
        <v>2</v>
      </c>
      <c r="G19" s="196">
        <v>4</v>
      </c>
      <c r="H19" s="196">
        <v>3</v>
      </c>
      <c r="I19" s="196">
        <f t="shared" si="1"/>
        <v>16</v>
      </c>
      <c r="J19" s="196">
        <f t="shared" si="2"/>
        <v>2.40</v>
      </c>
      <c r="K19" s="197">
        <v>2</v>
      </c>
      <c r="L19" s="197">
        <v>1</v>
      </c>
      <c r="M19" s="197">
        <v>1</v>
      </c>
      <c r="N19" s="197">
        <v>1</v>
      </c>
      <c r="O19" s="197">
        <v>1</v>
      </c>
      <c r="P19" s="197">
        <f t="shared" si="3"/>
        <v>6</v>
      </c>
      <c r="Q19" s="197">
        <f t="shared" si="4"/>
        <v>0.30000000000000004</v>
      </c>
      <c r="R19" s="104">
        <f t="shared" si="5"/>
        <v>0.70</v>
      </c>
      <c r="S19" s="104">
        <f t="shared" si="6"/>
        <v>0.49999999999999994</v>
      </c>
      <c r="T19" s="104">
        <f t="shared" si="7"/>
        <v>0.35</v>
      </c>
      <c r="U19" s="104">
        <f t="shared" si="8"/>
        <v>0.65</v>
      </c>
      <c r="V19" s="104">
        <f t="shared" si="9"/>
        <v>0.49999999999999994</v>
      </c>
      <c r="W19" s="26">
        <f t="shared" si="10"/>
        <v>22</v>
      </c>
      <c r="X19" s="194">
        <f t="shared" si="11"/>
        <v>4.4000000000000004</v>
      </c>
      <c r="Y19" s="114">
        <v>10</v>
      </c>
      <c r="Z19" s="108">
        <f t="shared" si="12"/>
        <v>8</v>
      </c>
      <c r="AA19" s="110">
        <f t="shared" si="13"/>
        <v>13.333333333333334</v>
      </c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09"/>
    </row>
    <row r="20" spans="1:44" s="107" customFormat="1" ht="20.25">
      <c r="A20" s="191">
        <v>14</v>
      </c>
      <c r="B20" s="125">
        <v>439730</v>
      </c>
      <c r="C20" s="126" t="s">
        <v>128</v>
      </c>
      <c r="D20" s="196">
        <v>6</v>
      </c>
      <c r="E20" s="196">
        <v>5</v>
      </c>
      <c r="F20" s="196">
        <v>6</v>
      </c>
      <c r="G20" s="196">
        <v>5</v>
      </c>
      <c r="H20" s="196">
        <v>6</v>
      </c>
      <c r="I20" s="196">
        <f t="shared" si="1"/>
        <v>28</v>
      </c>
      <c r="J20" s="196">
        <f t="shared" si="2"/>
        <v>4.20</v>
      </c>
      <c r="K20" s="197">
        <v>2</v>
      </c>
      <c r="L20" s="197">
        <v>3</v>
      </c>
      <c r="M20" s="197">
        <v>2</v>
      </c>
      <c r="N20" s="197">
        <v>1</v>
      </c>
      <c r="O20" s="197">
        <v>3</v>
      </c>
      <c r="P20" s="197">
        <f t="shared" si="3"/>
        <v>11</v>
      </c>
      <c r="Q20" s="197">
        <f t="shared" si="4"/>
        <v>0.55000000000000004</v>
      </c>
      <c r="R20" s="104">
        <f t="shared" si="5"/>
        <v>0.99999999999999989</v>
      </c>
      <c r="S20" s="104">
        <f t="shared" si="6"/>
        <v>0.90</v>
      </c>
      <c r="T20" s="104">
        <f t="shared" si="7"/>
        <v>0.99999999999999989</v>
      </c>
      <c r="U20" s="104">
        <f t="shared" si="8"/>
        <v>0.80</v>
      </c>
      <c r="V20" s="104">
        <f t="shared" si="9"/>
        <v>1.0499999999999998</v>
      </c>
      <c r="W20" s="26">
        <f t="shared" si="10"/>
        <v>39</v>
      </c>
      <c r="X20" s="194">
        <f t="shared" si="11"/>
        <v>7.8000000000000007</v>
      </c>
      <c r="Y20" s="114">
        <v>31</v>
      </c>
      <c r="Z20" s="108">
        <f t="shared" si="12"/>
        <v>24.80</v>
      </c>
      <c r="AA20" s="110">
        <f t="shared" si="13"/>
        <v>41.333333333333336</v>
      </c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09"/>
    </row>
    <row r="21" spans="1:44" s="107" customFormat="1" ht="20.25">
      <c r="A21" s="191">
        <v>15</v>
      </c>
      <c r="B21" s="125">
        <v>439756</v>
      </c>
      <c r="C21" s="126" t="s">
        <v>129</v>
      </c>
      <c r="D21" s="196">
        <v>8</v>
      </c>
      <c r="E21" s="196">
        <v>5</v>
      </c>
      <c r="F21" s="196">
        <v>7</v>
      </c>
      <c r="G21" s="196">
        <v>6</v>
      </c>
      <c r="H21" s="196">
        <v>6</v>
      </c>
      <c r="I21" s="196">
        <f t="shared" si="1"/>
        <v>32</v>
      </c>
      <c r="J21" s="196">
        <f t="shared" si="2"/>
        <v>4.80</v>
      </c>
      <c r="K21" s="197">
        <v>2</v>
      </c>
      <c r="L21" s="197">
        <v>3</v>
      </c>
      <c r="M21" s="197">
        <v>1</v>
      </c>
      <c r="N21" s="197">
        <v>2</v>
      </c>
      <c r="O21" s="197">
        <v>3</v>
      </c>
      <c r="P21" s="197">
        <f t="shared" si="3"/>
        <v>11</v>
      </c>
      <c r="Q21" s="197">
        <f t="shared" si="4"/>
        <v>0.55000000000000004</v>
      </c>
      <c r="R21" s="104">
        <f t="shared" si="5"/>
        <v>1.30</v>
      </c>
      <c r="S21" s="104">
        <f t="shared" si="6"/>
        <v>0.90</v>
      </c>
      <c r="T21" s="104">
        <f t="shared" si="7"/>
        <v>1.1000000000000001</v>
      </c>
      <c r="U21" s="104">
        <f t="shared" si="8"/>
        <v>0.99999999999999989</v>
      </c>
      <c r="V21" s="104">
        <f t="shared" si="9"/>
        <v>1.0499999999999998</v>
      </c>
      <c r="W21" s="26">
        <f t="shared" si="10"/>
        <v>43</v>
      </c>
      <c r="X21" s="194">
        <f t="shared" si="11"/>
        <v>8.60</v>
      </c>
      <c r="Y21" s="114">
        <v>36</v>
      </c>
      <c r="Z21" s="108">
        <f t="shared" si="12"/>
        <v>28.80</v>
      </c>
      <c r="AA21" s="110">
        <f t="shared" si="13"/>
        <v>48</v>
      </c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09"/>
    </row>
    <row r="22" spans="1:44" s="107" customFormat="1" ht="20.25">
      <c r="A22" s="191">
        <v>16</v>
      </c>
      <c r="B22" s="125">
        <v>439758</v>
      </c>
      <c r="C22" s="126" t="s">
        <v>130</v>
      </c>
      <c r="D22" s="196"/>
      <c r="E22" s="196"/>
      <c r="F22" s="196"/>
      <c r="G22" s="196"/>
      <c r="H22" s="196"/>
      <c r="I22" s="196">
        <f t="shared" si="1"/>
        <v>0</v>
      </c>
      <c r="J22" s="196">
        <f t="shared" si="2"/>
        <v>0</v>
      </c>
      <c r="K22" s="197"/>
      <c r="L22" s="197"/>
      <c r="M22" s="197"/>
      <c r="N22" s="197"/>
      <c r="O22" s="197"/>
      <c r="P22" s="197">
        <f t="shared" si="3"/>
        <v>0</v>
      </c>
      <c r="Q22" s="197">
        <f t="shared" si="4"/>
        <v>0</v>
      </c>
      <c r="R22" s="104">
        <f t="shared" si="5"/>
        <v>0</v>
      </c>
      <c r="S22" s="104">
        <f t="shared" si="6"/>
        <v>0</v>
      </c>
      <c r="T22" s="104">
        <f t="shared" si="7"/>
        <v>0</v>
      </c>
      <c r="U22" s="104">
        <f t="shared" si="8"/>
        <v>0</v>
      </c>
      <c r="V22" s="104">
        <f t="shared" si="9"/>
        <v>0</v>
      </c>
      <c r="W22" s="26">
        <f t="shared" si="10"/>
        <v>0</v>
      </c>
      <c r="X22" s="194">
        <f t="shared" si="11"/>
        <v>0</v>
      </c>
      <c r="Y22" s="114" t="s">
        <v>147</v>
      </c>
      <c r="Z22" s="108" t="e">
        <f t="shared" si="12"/>
        <v>#VALUE!</v>
      </c>
      <c r="AA22" s="110" t="e">
        <f t="shared" si="13"/>
        <v>#VALUE!</v>
      </c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09"/>
    </row>
    <row r="23" spans="1:44" s="107" customFormat="1" ht="20.25">
      <c r="A23" s="191">
        <v>17</v>
      </c>
      <c r="B23" s="125">
        <v>439765</v>
      </c>
      <c r="C23" s="126" t="s">
        <v>132</v>
      </c>
      <c r="D23" s="196">
        <v>4</v>
      </c>
      <c r="E23" s="196">
        <v>5</v>
      </c>
      <c r="F23" s="196">
        <v>7</v>
      </c>
      <c r="G23" s="196">
        <v>6</v>
      </c>
      <c r="H23" s="196">
        <v>5</v>
      </c>
      <c r="I23" s="196">
        <f t="shared" si="1"/>
        <v>27</v>
      </c>
      <c r="J23" s="196">
        <f t="shared" si="2"/>
        <v>4.05</v>
      </c>
      <c r="K23" s="197">
        <v>1</v>
      </c>
      <c r="L23" s="197">
        <v>2</v>
      </c>
      <c r="M23" s="197">
        <v>1</v>
      </c>
      <c r="N23" s="197">
        <v>2</v>
      </c>
      <c r="O23" s="197">
        <v>1</v>
      </c>
      <c r="P23" s="197">
        <f t="shared" si="3"/>
        <v>7</v>
      </c>
      <c r="Q23" s="197">
        <f t="shared" si="4"/>
        <v>0.35</v>
      </c>
      <c r="R23" s="104">
        <f t="shared" si="5"/>
        <v>0.65</v>
      </c>
      <c r="S23" s="104">
        <f t="shared" si="6"/>
        <v>0.85</v>
      </c>
      <c r="T23" s="104">
        <f t="shared" si="7"/>
        <v>1.1000000000000001</v>
      </c>
      <c r="U23" s="104">
        <f t="shared" si="8"/>
        <v>0.99999999999999989</v>
      </c>
      <c r="V23" s="104">
        <f t="shared" si="9"/>
        <v>0.80</v>
      </c>
      <c r="W23" s="26">
        <f t="shared" si="10"/>
        <v>34</v>
      </c>
      <c r="X23" s="194">
        <f t="shared" si="11"/>
        <v>6.8000000000000007</v>
      </c>
      <c r="Y23" s="114">
        <v>28</v>
      </c>
      <c r="Z23" s="108">
        <f t="shared" si="12"/>
        <v>22.40</v>
      </c>
      <c r="AA23" s="110">
        <f t="shared" si="13"/>
        <v>37.333333333333336</v>
      </c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09"/>
    </row>
    <row r="24" spans="1:44" s="107" customFormat="1" ht="20.25">
      <c r="A24" s="191">
        <v>18</v>
      </c>
      <c r="B24" s="125">
        <v>439773</v>
      </c>
      <c r="C24" s="126" t="s">
        <v>133</v>
      </c>
      <c r="D24" s="196">
        <v>2</v>
      </c>
      <c r="E24" s="196">
        <v>3</v>
      </c>
      <c r="F24" s="196">
        <v>2</v>
      </c>
      <c r="G24" s="196">
        <v>1</v>
      </c>
      <c r="H24" s="196">
        <v>2</v>
      </c>
      <c r="I24" s="196">
        <f t="shared" si="1"/>
        <v>10</v>
      </c>
      <c r="J24" s="196">
        <f t="shared" si="2"/>
        <v>1.50</v>
      </c>
      <c r="K24" s="197">
        <v>1</v>
      </c>
      <c r="L24" s="197">
        <v>1</v>
      </c>
      <c r="M24" s="197">
        <v>1</v>
      </c>
      <c r="N24" s="197">
        <v>1</v>
      </c>
      <c r="O24" s="197">
        <v>1</v>
      </c>
      <c r="P24" s="197">
        <f t="shared" si="3"/>
        <v>5</v>
      </c>
      <c r="Q24" s="197">
        <f t="shared" si="4"/>
        <v>0.25</v>
      </c>
      <c r="R24" s="104">
        <f t="shared" si="5"/>
        <v>0.35</v>
      </c>
      <c r="S24" s="104">
        <f t="shared" si="6"/>
        <v>0.49999999999999994</v>
      </c>
      <c r="T24" s="104">
        <f t="shared" si="7"/>
        <v>0.35</v>
      </c>
      <c r="U24" s="104">
        <f t="shared" si="8"/>
        <v>0.20</v>
      </c>
      <c r="V24" s="104">
        <f t="shared" si="9"/>
        <v>0.35</v>
      </c>
      <c r="W24" s="26">
        <f t="shared" si="10"/>
        <v>15</v>
      </c>
      <c r="X24" s="194">
        <f t="shared" si="11"/>
        <v>3</v>
      </c>
      <c r="Y24" s="114">
        <v>9</v>
      </c>
      <c r="Z24" s="108">
        <f t="shared" si="12"/>
        <v>7.20</v>
      </c>
      <c r="AA24" s="110">
        <f t="shared" si="13"/>
        <v>12</v>
      </c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09"/>
    </row>
    <row r="25" spans="1:44" s="107" customFormat="1" ht="20.25">
      <c r="A25" s="191">
        <v>19</v>
      </c>
      <c r="B25" s="125">
        <v>439784</v>
      </c>
      <c r="C25" s="126" t="s">
        <v>135</v>
      </c>
      <c r="D25" s="196">
        <v>2</v>
      </c>
      <c r="E25" s="196">
        <v>1</v>
      </c>
      <c r="F25" s="196">
        <v>2</v>
      </c>
      <c r="G25" s="196">
        <v>1</v>
      </c>
      <c r="H25" s="196">
        <v>2</v>
      </c>
      <c r="I25" s="196">
        <f t="shared" si="1"/>
        <v>8</v>
      </c>
      <c r="J25" s="196">
        <f t="shared" si="2"/>
        <v>1.20</v>
      </c>
      <c r="K25" s="197">
        <v>1</v>
      </c>
      <c r="L25" s="197">
        <v>1</v>
      </c>
      <c r="M25" s="197">
        <v>1</v>
      </c>
      <c r="N25" s="197">
        <v>1</v>
      </c>
      <c r="O25" s="197">
        <v>1</v>
      </c>
      <c r="P25" s="197">
        <f t="shared" si="3"/>
        <v>5</v>
      </c>
      <c r="Q25" s="197">
        <f t="shared" si="4"/>
        <v>0.25</v>
      </c>
      <c r="R25" s="104">
        <f t="shared" si="5"/>
        <v>0.35</v>
      </c>
      <c r="S25" s="104">
        <f t="shared" si="6"/>
        <v>0.20</v>
      </c>
      <c r="T25" s="104">
        <f t="shared" si="7"/>
        <v>0.35</v>
      </c>
      <c r="U25" s="104">
        <f t="shared" si="8"/>
        <v>0.20</v>
      </c>
      <c r="V25" s="104">
        <f t="shared" si="9"/>
        <v>0.35</v>
      </c>
      <c r="W25" s="26">
        <f t="shared" si="10"/>
        <v>13</v>
      </c>
      <c r="X25" s="194">
        <f t="shared" si="11"/>
        <v>2.60</v>
      </c>
      <c r="Y25" s="114">
        <v>10</v>
      </c>
      <c r="Z25" s="108">
        <f t="shared" si="12"/>
        <v>8</v>
      </c>
      <c r="AA25" s="110">
        <f t="shared" si="13"/>
        <v>13.333333333333334</v>
      </c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09"/>
    </row>
    <row r="26" spans="1:44" s="107" customFormat="1" ht="20.25">
      <c r="A26" s="191">
        <v>20</v>
      </c>
      <c r="B26" s="125">
        <v>439794</v>
      </c>
      <c r="C26" s="126" t="s">
        <v>136</v>
      </c>
      <c r="D26" s="196">
        <v>3</v>
      </c>
      <c r="E26" s="196">
        <v>4</v>
      </c>
      <c r="F26" s="196">
        <v>3</v>
      </c>
      <c r="G26" s="196">
        <v>4</v>
      </c>
      <c r="H26" s="196">
        <v>3</v>
      </c>
      <c r="I26" s="196">
        <f t="shared" si="1"/>
        <v>17</v>
      </c>
      <c r="J26" s="196">
        <f t="shared" si="2"/>
        <v>2.5499999999999998</v>
      </c>
      <c r="K26" s="197">
        <v>2</v>
      </c>
      <c r="L26" s="197">
        <v>1</v>
      </c>
      <c r="M26" s="197">
        <v>2</v>
      </c>
      <c r="N26" s="197">
        <v>2</v>
      </c>
      <c r="O26" s="197">
        <v>1</v>
      </c>
      <c r="P26" s="197">
        <f t="shared" si="3"/>
        <v>8</v>
      </c>
      <c r="Q26" s="197">
        <f t="shared" si="4"/>
        <v>0.40</v>
      </c>
      <c r="R26" s="104">
        <f t="shared" si="5"/>
        <v>0.54999999999999993</v>
      </c>
      <c r="S26" s="104">
        <f t="shared" si="6"/>
        <v>0.65</v>
      </c>
      <c r="T26" s="104">
        <f t="shared" si="7"/>
        <v>0.54999999999999993</v>
      </c>
      <c r="U26" s="104">
        <f t="shared" si="8"/>
        <v>0.70</v>
      </c>
      <c r="V26" s="104">
        <f t="shared" si="9"/>
        <v>0.49999999999999994</v>
      </c>
      <c r="W26" s="26">
        <f t="shared" si="10"/>
        <v>25</v>
      </c>
      <c r="X26" s="194">
        <f t="shared" si="11"/>
        <v>5</v>
      </c>
      <c r="Y26" s="114">
        <v>23</v>
      </c>
      <c r="Z26" s="108">
        <f t="shared" si="12"/>
        <v>18.400000000000002</v>
      </c>
      <c r="AA26" s="110">
        <f t="shared" si="13"/>
        <v>30.666666666666664</v>
      </c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09"/>
    </row>
    <row r="27" spans="1:44" s="107" customFormat="1" ht="20.25">
      <c r="A27" s="191">
        <v>21</v>
      </c>
      <c r="B27" s="125">
        <v>439826</v>
      </c>
      <c r="C27" s="126" t="s">
        <v>140</v>
      </c>
      <c r="D27" s="196">
        <v>5</v>
      </c>
      <c r="E27" s="196">
        <v>6</v>
      </c>
      <c r="F27" s="196">
        <v>8</v>
      </c>
      <c r="G27" s="196">
        <v>6</v>
      </c>
      <c r="H27" s="196">
        <v>8</v>
      </c>
      <c r="I27" s="196">
        <f t="shared" si="1"/>
        <v>33</v>
      </c>
      <c r="J27" s="196">
        <f t="shared" si="2"/>
        <v>4.95</v>
      </c>
      <c r="K27" s="197">
        <v>2</v>
      </c>
      <c r="L27" s="197">
        <v>3</v>
      </c>
      <c r="M27" s="197">
        <v>2</v>
      </c>
      <c r="N27" s="197">
        <v>3</v>
      </c>
      <c r="O27" s="197">
        <v>2</v>
      </c>
      <c r="P27" s="197">
        <f t="shared" si="3"/>
        <v>12</v>
      </c>
      <c r="Q27" s="197">
        <f t="shared" si="4"/>
        <v>0.60000000000000009</v>
      </c>
      <c r="R27" s="104">
        <f t="shared" si="5"/>
        <v>0.85</v>
      </c>
      <c r="S27" s="104">
        <f t="shared" si="6"/>
        <v>1.0499999999999998</v>
      </c>
      <c r="T27" s="104">
        <f t="shared" si="7"/>
        <v>1.30</v>
      </c>
      <c r="U27" s="104">
        <f t="shared" si="8"/>
        <v>1.0499999999999998</v>
      </c>
      <c r="V27" s="104">
        <f t="shared" si="9"/>
        <v>1.30</v>
      </c>
      <c r="W27" s="26">
        <f t="shared" si="10"/>
        <v>45</v>
      </c>
      <c r="X27" s="194">
        <f t="shared" si="11"/>
        <v>9</v>
      </c>
      <c r="Y27" s="114">
        <v>37</v>
      </c>
      <c r="Z27" s="108">
        <f t="shared" si="12"/>
        <v>29.60</v>
      </c>
      <c r="AA27" s="110">
        <f t="shared" si="13"/>
        <v>49.333333333333336</v>
      </c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09"/>
    </row>
    <row r="28" spans="1:44" s="107" customFormat="1" ht="20.25">
      <c r="A28" s="191">
        <v>22</v>
      </c>
      <c r="B28" s="125">
        <v>439838</v>
      </c>
      <c r="C28" s="126" t="s">
        <v>141</v>
      </c>
      <c r="D28" s="196">
        <v>8</v>
      </c>
      <c r="E28" s="196">
        <v>9</v>
      </c>
      <c r="F28" s="196">
        <v>7</v>
      </c>
      <c r="G28" s="196">
        <v>9</v>
      </c>
      <c r="H28" s="196">
        <v>8</v>
      </c>
      <c r="I28" s="196">
        <f t="shared" si="1"/>
        <v>41</v>
      </c>
      <c r="J28" s="196">
        <f t="shared" si="2"/>
        <v>6.15</v>
      </c>
      <c r="K28" s="197">
        <v>2</v>
      </c>
      <c r="L28" s="197">
        <v>3</v>
      </c>
      <c r="M28" s="197">
        <v>1</v>
      </c>
      <c r="N28" s="197">
        <v>2</v>
      </c>
      <c r="O28" s="197">
        <v>3</v>
      </c>
      <c r="P28" s="197">
        <f t="shared" si="3"/>
        <v>11</v>
      </c>
      <c r="Q28" s="197">
        <f t="shared" si="4"/>
        <v>0.55000000000000004</v>
      </c>
      <c r="R28" s="104">
        <f t="shared" si="5"/>
        <v>1.30</v>
      </c>
      <c r="S28" s="104">
        <f t="shared" si="6"/>
        <v>1.50</v>
      </c>
      <c r="T28" s="104">
        <f t="shared" si="7"/>
        <v>1.1000000000000001</v>
      </c>
      <c r="U28" s="104">
        <f t="shared" si="8"/>
        <v>1.45</v>
      </c>
      <c r="V28" s="104">
        <f t="shared" si="9"/>
        <v>1.35</v>
      </c>
      <c r="W28" s="26">
        <f t="shared" si="10"/>
        <v>52</v>
      </c>
      <c r="X28" s="194">
        <f t="shared" si="11"/>
        <v>10.40</v>
      </c>
      <c r="Y28" s="114">
        <v>45</v>
      </c>
      <c r="Z28" s="108">
        <f t="shared" si="12"/>
        <v>36</v>
      </c>
      <c r="AA28" s="110">
        <f t="shared" si="13"/>
        <v>60</v>
      </c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09"/>
    </row>
    <row r="29" spans="1:44" s="107" customFormat="1" ht="20.25">
      <c r="A29" s="191">
        <v>23</v>
      </c>
      <c r="B29" s="125">
        <v>439874</v>
      </c>
      <c r="C29" s="126" t="s">
        <v>142</v>
      </c>
      <c r="D29" s="196">
        <v>10</v>
      </c>
      <c r="E29" s="196">
        <v>8</v>
      </c>
      <c r="F29" s="196">
        <v>14</v>
      </c>
      <c r="G29" s="196">
        <v>12</v>
      </c>
      <c r="H29" s="196">
        <v>9</v>
      </c>
      <c r="I29" s="196">
        <f t="shared" si="1"/>
        <v>53</v>
      </c>
      <c r="J29" s="196">
        <f t="shared" si="2"/>
        <v>7.9499999999999993</v>
      </c>
      <c r="K29" s="197">
        <v>3</v>
      </c>
      <c r="L29" s="197">
        <v>4</v>
      </c>
      <c r="M29" s="197">
        <v>3</v>
      </c>
      <c r="N29" s="197">
        <v>5</v>
      </c>
      <c r="O29" s="197">
        <v>4</v>
      </c>
      <c r="P29" s="197">
        <f t="shared" si="3"/>
        <v>19</v>
      </c>
      <c r="Q29" s="197">
        <f t="shared" si="4"/>
        <v>0.95</v>
      </c>
      <c r="R29" s="104">
        <f t="shared" si="5"/>
        <v>1.65</v>
      </c>
      <c r="S29" s="104">
        <f t="shared" si="6"/>
        <v>1.40</v>
      </c>
      <c r="T29" s="104">
        <f t="shared" si="7"/>
        <v>2.25</v>
      </c>
      <c r="U29" s="104">
        <f t="shared" si="8"/>
        <v>2.0499999999999998</v>
      </c>
      <c r="V29" s="104">
        <f t="shared" si="9"/>
        <v>1.5499999999999998</v>
      </c>
      <c r="W29" s="26">
        <f t="shared" si="10"/>
        <v>72</v>
      </c>
      <c r="X29" s="194">
        <f t="shared" si="11"/>
        <v>14.40</v>
      </c>
      <c r="Y29" s="114">
        <v>52</v>
      </c>
      <c r="Z29" s="108">
        <f t="shared" si="12"/>
        <v>41.60</v>
      </c>
      <c r="AA29" s="110">
        <f t="shared" si="13"/>
        <v>69.333333333333343</v>
      </c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09"/>
    </row>
    <row r="30" spans="1:44" s="107" customFormat="1" ht="20.25">
      <c r="A30" s="191">
        <v>24</v>
      </c>
      <c r="B30" s="125">
        <v>439888</v>
      </c>
      <c r="C30" s="126" t="s">
        <v>146</v>
      </c>
      <c r="D30" s="196">
        <v>6</v>
      </c>
      <c r="E30" s="196">
        <v>8</v>
      </c>
      <c r="F30" s="196">
        <v>9</v>
      </c>
      <c r="G30" s="196">
        <v>7</v>
      </c>
      <c r="H30" s="196">
        <v>9</v>
      </c>
      <c r="I30" s="196">
        <f t="shared" si="1"/>
        <v>39</v>
      </c>
      <c r="J30" s="196">
        <f t="shared" si="2"/>
        <v>5.85</v>
      </c>
      <c r="K30" s="197">
        <v>2</v>
      </c>
      <c r="L30" s="197">
        <v>3</v>
      </c>
      <c r="M30" s="197">
        <v>1</v>
      </c>
      <c r="N30" s="197">
        <v>2</v>
      </c>
      <c r="O30" s="197">
        <v>3</v>
      </c>
      <c r="P30" s="197">
        <f t="shared" si="3"/>
        <v>11</v>
      </c>
      <c r="Q30" s="197">
        <f t="shared" si="4"/>
        <v>0.55000000000000004</v>
      </c>
      <c r="R30" s="104">
        <f t="shared" si="5"/>
        <v>0.99999999999999989</v>
      </c>
      <c r="S30" s="104">
        <f t="shared" si="6"/>
        <v>1.35</v>
      </c>
      <c r="T30" s="104">
        <f t="shared" si="7"/>
        <v>1.40</v>
      </c>
      <c r="U30" s="104">
        <f t="shared" si="8"/>
        <v>1.1500000000000001</v>
      </c>
      <c r="V30" s="104">
        <f t="shared" si="9"/>
        <v>1.50</v>
      </c>
      <c r="W30" s="26">
        <f t="shared" si="10"/>
        <v>50</v>
      </c>
      <c r="X30" s="194">
        <f t="shared" si="11"/>
        <v>10</v>
      </c>
      <c r="Y30" s="114">
        <v>36</v>
      </c>
      <c r="Z30" s="108">
        <f t="shared" si="12"/>
        <v>28.80</v>
      </c>
      <c r="AA30" s="110">
        <f t="shared" si="13"/>
        <v>48</v>
      </c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09"/>
    </row>
    <row r="31" spans="1:44" s="107" customFormat="1" ht="20.25">
      <c r="A31" s="191">
        <v>25</v>
      </c>
      <c r="B31" s="125">
        <v>439470</v>
      </c>
      <c r="C31" s="126" t="s">
        <v>277</v>
      </c>
      <c r="D31" s="196">
        <v>5</v>
      </c>
      <c r="E31" s="196">
        <v>5</v>
      </c>
      <c r="F31" s="196">
        <v>6</v>
      </c>
      <c r="G31" s="196">
        <v>4</v>
      </c>
      <c r="H31" s="196">
        <v>6</v>
      </c>
      <c r="I31" s="196">
        <f t="shared" si="1"/>
        <v>26</v>
      </c>
      <c r="J31" s="196">
        <f t="shared" si="2"/>
        <v>3.90</v>
      </c>
      <c r="K31" s="197">
        <v>2</v>
      </c>
      <c r="L31" s="197">
        <v>1</v>
      </c>
      <c r="M31" s="197">
        <v>2</v>
      </c>
      <c r="N31" s="197">
        <v>1</v>
      </c>
      <c r="O31" s="197">
        <v>2</v>
      </c>
      <c r="P31" s="197">
        <f t="shared" si="3"/>
        <v>8</v>
      </c>
      <c r="Q31" s="197">
        <f t="shared" si="4"/>
        <v>0.40</v>
      </c>
      <c r="R31" s="104">
        <f t="shared" si="5"/>
        <v>0.85</v>
      </c>
      <c r="S31" s="104">
        <f t="shared" si="6"/>
        <v>0.80</v>
      </c>
      <c r="T31" s="104">
        <f t="shared" si="7"/>
        <v>0.99999999999999989</v>
      </c>
      <c r="U31" s="104">
        <f t="shared" si="8"/>
        <v>0.65</v>
      </c>
      <c r="V31" s="104">
        <f t="shared" si="9"/>
        <v>0.99999999999999989</v>
      </c>
      <c r="W31" s="26">
        <f t="shared" si="10"/>
        <v>34</v>
      </c>
      <c r="X31" s="194">
        <f t="shared" si="11"/>
        <v>6.8000000000000007</v>
      </c>
      <c r="Y31" s="114">
        <v>21</v>
      </c>
      <c r="Z31" s="108">
        <f t="shared" si="12"/>
        <v>16.80</v>
      </c>
      <c r="AA31" s="110">
        <f t="shared" si="13"/>
        <v>28.000000000000004</v>
      </c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09"/>
    </row>
    <row r="32" spans="1:44" s="107" customFormat="1" ht="20.25">
      <c r="A32" s="191">
        <v>26</v>
      </c>
      <c r="B32" s="125">
        <v>439472</v>
      </c>
      <c r="C32" s="126" t="s">
        <v>151</v>
      </c>
      <c r="D32" s="196">
        <v>4</v>
      </c>
      <c r="E32" s="196">
        <v>6</v>
      </c>
      <c r="F32" s="196">
        <v>8</v>
      </c>
      <c r="G32" s="196">
        <v>6</v>
      </c>
      <c r="H32" s="196">
        <v>8</v>
      </c>
      <c r="I32" s="196">
        <f t="shared" si="1"/>
        <v>32</v>
      </c>
      <c r="J32" s="196">
        <f t="shared" si="2"/>
        <v>4.80</v>
      </c>
      <c r="K32" s="197">
        <v>2</v>
      </c>
      <c r="L32" s="197">
        <v>2</v>
      </c>
      <c r="M32" s="197">
        <v>1</v>
      </c>
      <c r="N32" s="197">
        <v>3</v>
      </c>
      <c r="O32" s="197">
        <v>2</v>
      </c>
      <c r="P32" s="197">
        <f t="shared" si="3"/>
        <v>10</v>
      </c>
      <c r="Q32" s="197">
        <f t="shared" si="4"/>
        <v>0.50</v>
      </c>
      <c r="R32" s="104">
        <f t="shared" si="5"/>
        <v>0.70</v>
      </c>
      <c r="S32" s="104">
        <f t="shared" si="6"/>
        <v>0.99999999999999989</v>
      </c>
      <c r="T32" s="104">
        <f t="shared" si="7"/>
        <v>1.25</v>
      </c>
      <c r="U32" s="104">
        <f t="shared" si="8"/>
        <v>1.0499999999999998</v>
      </c>
      <c r="V32" s="104">
        <f t="shared" si="9"/>
        <v>1.30</v>
      </c>
      <c r="W32" s="26">
        <f t="shared" si="10"/>
        <v>42</v>
      </c>
      <c r="X32" s="194">
        <f t="shared" si="11"/>
        <v>8.40</v>
      </c>
      <c r="Y32" s="114">
        <v>33</v>
      </c>
      <c r="Z32" s="108">
        <f t="shared" si="12"/>
        <v>26.40</v>
      </c>
      <c r="AA32" s="110">
        <f t="shared" si="13"/>
        <v>44</v>
      </c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09"/>
    </row>
    <row r="33" spans="1:44" s="107" customFormat="1" ht="20.25">
      <c r="A33" s="191">
        <v>27</v>
      </c>
      <c r="B33" s="125">
        <v>439473</v>
      </c>
      <c r="C33" s="126" t="s">
        <v>278</v>
      </c>
      <c r="D33" s="196">
        <v>9</v>
      </c>
      <c r="E33" s="196">
        <v>5</v>
      </c>
      <c r="F33" s="196">
        <v>3</v>
      </c>
      <c r="G33" s="196">
        <v>4</v>
      </c>
      <c r="H33" s="196">
        <v>6</v>
      </c>
      <c r="I33" s="196">
        <f t="shared" si="1"/>
        <v>27</v>
      </c>
      <c r="J33" s="196">
        <f t="shared" si="2"/>
        <v>4.05</v>
      </c>
      <c r="K33" s="197">
        <v>3</v>
      </c>
      <c r="L33" s="197">
        <v>2</v>
      </c>
      <c r="M33" s="197">
        <v>2</v>
      </c>
      <c r="N33" s="197">
        <v>3</v>
      </c>
      <c r="O33" s="197">
        <v>2</v>
      </c>
      <c r="P33" s="197">
        <f t="shared" si="3"/>
        <v>12</v>
      </c>
      <c r="Q33" s="197">
        <f t="shared" si="4"/>
        <v>0.60000000000000009</v>
      </c>
      <c r="R33" s="104">
        <f t="shared" si="5"/>
        <v>1.50</v>
      </c>
      <c r="S33" s="104">
        <f t="shared" si="6"/>
        <v>0.85</v>
      </c>
      <c r="T33" s="104">
        <f t="shared" si="7"/>
        <v>0.54999999999999993</v>
      </c>
      <c r="U33" s="104">
        <f t="shared" si="8"/>
        <v>0.75</v>
      </c>
      <c r="V33" s="104">
        <f t="shared" si="9"/>
        <v>0.99999999999999989</v>
      </c>
      <c r="W33" s="26">
        <f t="shared" si="10"/>
        <v>39</v>
      </c>
      <c r="X33" s="194">
        <f t="shared" si="11"/>
        <v>7.8000000000000007</v>
      </c>
      <c r="Y33" s="114">
        <v>28</v>
      </c>
      <c r="Z33" s="108">
        <f t="shared" si="12"/>
        <v>22.40</v>
      </c>
      <c r="AA33" s="110">
        <f t="shared" si="13"/>
        <v>37.333333333333336</v>
      </c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09"/>
    </row>
    <row r="34" spans="1:44" s="107" customFormat="1" ht="20.25">
      <c r="A34" s="191">
        <v>28</v>
      </c>
      <c r="B34" s="125">
        <v>439474</v>
      </c>
      <c r="C34" s="126" t="s">
        <v>152</v>
      </c>
      <c r="D34" s="196">
        <v>8</v>
      </c>
      <c r="E34" s="196">
        <v>4</v>
      </c>
      <c r="F34" s="196">
        <v>8</v>
      </c>
      <c r="G34" s="196">
        <v>5</v>
      </c>
      <c r="H34" s="196">
        <v>7</v>
      </c>
      <c r="I34" s="196">
        <f t="shared" si="1"/>
        <v>32</v>
      </c>
      <c r="J34" s="196">
        <f t="shared" si="2"/>
        <v>4.80</v>
      </c>
      <c r="K34" s="197">
        <v>3</v>
      </c>
      <c r="L34" s="197">
        <v>2</v>
      </c>
      <c r="M34" s="197">
        <v>3</v>
      </c>
      <c r="N34" s="197">
        <v>2</v>
      </c>
      <c r="O34" s="197">
        <v>3</v>
      </c>
      <c r="P34" s="197">
        <f t="shared" si="3"/>
        <v>13</v>
      </c>
      <c r="Q34" s="197">
        <f t="shared" si="4"/>
        <v>0.65</v>
      </c>
      <c r="R34" s="104">
        <f t="shared" si="5"/>
        <v>1.35</v>
      </c>
      <c r="S34" s="104">
        <f t="shared" si="6"/>
        <v>0.70</v>
      </c>
      <c r="T34" s="104">
        <f t="shared" si="7"/>
        <v>1.35</v>
      </c>
      <c r="U34" s="104">
        <f t="shared" si="8"/>
        <v>0.85</v>
      </c>
      <c r="V34" s="104">
        <f t="shared" si="9"/>
        <v>1.2000000000000002</v>
      </c>
      <c r="W34" s="26">
        <f t="shared" si="10"/>
        <v>45</v>
      </c>
      <c r="X34" s="194">
        <f t="shared" si="11"/>
        <v>9</v>
      </c>
      <c r="Y34" s="114">
        <v>29</v>
      </c>
      <c r="Z34" s="108">
        <f t="shared" si="12"/>
        <v>23.200000000000003</v>
      </c>
      <c r="AA34" s="110">
        <f t="shared" si="13"/>
        <v>38.666666666666664</v>
      </c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09"/>
    </row>
    <row r="35" spans="1:44" s="107" customFormat="1" ht="20.25">
      <c r="A35" s="191">
        <v>29</v>
      </c>
      <c r="B35" s="125">
        <v>439475</v>
      </c>
      <c r="C35" s="126" t="s">
        <v>279</v>
      </c>
      <c r="D35" s="196">
        <v>5</v>
      </c>
      <c r="E35" s="196">
        <v>4</v>
      </c>
      <c r="F35" s="196">
        <v>3</v>
      </c>
      <c r="G35" s="196">
        <v>5</v>
      </c>
      <c r="H35" s="196">
        <v>4</v>
      </c>
      <c r="I35" s="196">
        <f t="shared" si="1"/>
        <v>21</v>
      </c>
      <c r="J35" s="196">
        <f t="shared" si="2"/>
        <v>3.15</v>
      </c>
      <c r="K35" s="197">
        <v>2</v>
      </c>
      <c r="L35" s="197">
        <v>1</v>
      </c>
      <c r="M35" s="197">
        <v>2</v>
      </c>
      <c r="N35" s="197">
        <v>1</v>
      </c>
      <c r="O35" s="197">
        <v>2</v>
      </c>
      <c r="P35" s="197">
        <f t="shared" si="3"/>
        <v>8</v>
      </c>
      <c r="Q35" s="197">
        <f t="shared" si="4"/>
        <v>0.40</v>
      </c>
      <c r="R35" s="104">
        <f t="shared" si="5"/>
        <v>0.85</v>
      </c>
      <c r="S35" s="104">
        <f t="shared" si="6"/>
        <v>0.65</v>
      </c>
      <c r="T35" s="104">
        <f t="shared" si="7"/>
        <v>0.54999999999999993</v>
      </c>
      <c r="U35" s="104">
        <f t="shared" si="8"/>
        <v>0.80</v>
      </c>
      <c r="V35" s="104">
        <f t="shared" si="9"/>
        <v>0.70</v>
      </c>
      <c r="W35" s="26">
        <f t="shared" si="10"/>
        <v>29</v>
      </c>
      <c r="X35" s="194">
        <f t="shared" si="11"/>
        <v>5.8000000000000007</v>
      </c>
      <c r="Y35" s="114">
        <v>18</v>
      </c>
      <c r="Z35" s="108">
        <f t="shared" si="12"/>
        <v>14.40</v>
      </c>
      <c r="AA35" s="110">
        <f t="shared" si="13"/>
        <v>24</v>
      </c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09"/>
    </row>
    <row r="36" spans="1:44" s="107" customFormat="1" ht="20.25">
      <c r="A36" s="191">
        <v>30</v>
      </c>
      <c r="B36" s="125">
        <v>439476</v>
      </c>
      <c r="C36" s="126" t="s">
        <v>280</v>
      </c>
      <c r="D36" s="196">
        <v>6</v>
      </c>
      <c r="E36" s="196">
        <v>8</v>
      </c>
      <c r="F36" s="196">
        <v>8</v>
      </c>
      <c r="G36" s="196">
        <v>7</v>
      </c>
      <c r="H36" s="196">
        <v>9</v>
      </c>
      <c r="I36" s="196">
        <f t="shared" si="1"/>
        <v>38</v>
      </c>
      <c r="J36" s="196">
        <f t="shared" si="2"/>
        <v>5.70</v>
      </c>
      <c r="K36" s="197">
        <v>2</v>
      </c>
      <c r="L36" s="197">
        <v>3</v>
      </c>
      <c r="M36" s="197">
        <v>4</v>
      </c>
      <c r="N36" s="197">
        <v>3</v>
      </c>
      <c r="O36" s="197">
        <v>4</v>
      </c>
      <c r="P36" s="197">
        <f t="shared" si="3"/>
        <v>16</v>
      </c>
      <c r="Q36" s="197">
        <f t="shared" si="4"/>
        <v>0.80</v>
      </c>
      <c r="R36" s="104">
        <f t="shared" si="5"/>
        <v>0.99999999999999989</v>
      </c>
      <c r="S36" s="104">
        <f t="shared" si="6"/>
        <v>1.35</v>
      </c>
      <c r="T36" s="104">
        <f t="shared" si="7"/>
        <v>1.40</v>
      </c>
      <c r="U36" s="104">
        <f t="shared" si="8"/>
        <v>1.2000000000000002</v>
      </c>
      <c r="V36" s="104">
        <f t="shared" si="9"/>
        <v>1.5499999999999998</v>
      </c>
      <c r="W36" s="26">
        <f t="shared" si="10"/>
        <v>54</v>
      </c>
      <c r="X36" s="194">
        <f t="shared" si="11"/>
        <v>10.80</v>
      </c>
      <c r="Y36" s="114">
        <v>29</v>
      </c>
      <c r="Z36" s="108">
        <f t="shared" si="12"/>
        <v>23.200000000000003</v>
      </c>
      <c r="AA36" s="110">
        <f t="shared" si="13"/>
        <v>38.666666666666664</v>
      </c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09"/>
    </row>
    <row r="37" spans="1:44" s="107" customFormat="1" ht="20.25">
      <c r="A37" s="191">
        <v>31</v>
      </c>
      <c r="B37" s="125">
        <v>439477</v>
      </c>
      <c r="C37" s="126" t="s">
        <v>281</v>
      </c>
      <c r="D37" s="196"/>
      <c r="E37" s="196"/>
      <c r="F37" s="196"/>
      <c r="G37" s="196"/>
      <c r="H37" s="196"/>
      <c r="I37" s="196">
        <f t="shared" si="1"/>
        <v>0</v>
      </c>
      <c r="J37" s="196">
        <f t="shared" si="2"/>
        <v>0</v>
      </c>
      <c r="K37" s="197"/>
      <c r="L37" s="197"/>
      <c r="M37" s="197"/>
      <c r="N37" s="197"/>
      <c r="O37" s="197"/>
      <c r="P37" s="197">
        <f t="shared" si="3"/>
        <v>0</v>
      </c>
      <c r="Q37" s="197">
        <f t="shared" si="4"/>
        <v>0</v>
      </c>
      <c r="R37" s="104">
        <f t="shared" si="5"/>
        <v>0</v>
      </c>
      <c r="S37" s="104">
        <f t="shared" si="6"/>
        <v>0</v>
      </c>
      <c r="T37" s="104">
        <f t="shared" si="7"/>
        <v>0</v>
      </c>
      <c r="U37" s="104">
        <f t="shared" si="8"/>
        <v>0</v>
      </c>
      <c r="V37" s="104">
        <f t="shared" si="9"/>
        <v>0</v>
      </c>
      <c r="W37" s="26">
        <f t="shared" si="10"/>
        <v>0</v>
      </c>
      <c r="X37" s="194">
        <f t="shared" si="11"/>
        <v>0</v>
      </c>
      <c r="Y37" s="114" t="s">
        <v>147</v>
      </c>
      <c r="Z37" s="108" t="e">
        <f t="shared" si="12"/>
        <v>#VALUE!</v>
      </c>
      <c r="AA37" s="110" t="e">
        <f t="shared" si="13"/>
        <v>#VALUE!</v>
      </c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09"/>
    </row>
    <row r="38" spans="1:44" s="107" customFormat="1" ht="20.25">
      <c r="A38" s="191">
        <v>32</v>
      </c>
      <c r="B38" s="125">
        <v>439478</v>
      </c>
      <c r="C38" s="126" t="s">
        <v>153</v>
      </c>
      <c r="D38" s="196">
        <v>4</v>
      </c>
      <c r="E38" s="196">
        <v>3</v>
      </c>
      <c r="F38" s="196">
        <v>5</v>
      </c>
      <c r="G38" s="196">
        <v>4</v>
      </c>
      <c r="H38" s="196">
        <v>3</v>
      </c>
      <c r="I38" s="196">
        <f t="shared" si="1"/>
        <v>19</v>
      </c>
      <c r="J38" s="196">
        <f t="shared" si="2"/>
        <v>2.85</v>
      </c>
      <c r="K38" s="197">
        <v>1</v>
      </c>
      <c r="L38" s="197">
        <v>1</v>
      </c>
      <c r="M38" s="197">
        <v>1</v>
      </c>
      <c r="N38" s="197">
        <v>1</v>
      </c>
      <c r="O38" s="197">
        <v>1</v>
      </c>
      <c r="P38" s="197">
        <f t="shared" si="3"/>
        <v>5</v>
      </c>
      <c r="Q38" s="197">
        <f t="shared" si="4"/>
        <v>0.25</v>
      </c>
      <c r="R38" s="104">
        <f t="shared" si="5"/>
        <v>0.65</v>
      </c>
      <c r="S38" s="104">
        <f t="shared" si="6"/>
        <v>0.49999999999999994</v>
      </c>
      <c r="T38" s="104">
        <f t="shared" si="7"/>
        <v>0.80</v>
      </c>
      <c r="U38" s="104">
        <f t="shared" si="8"/>
        <v>0.65</v>
      </c>
      <c r="V38" s="104">
        <f t="shared" si="9"/>
        <v>0.49999999999999994</v>
      </c>
      <c r="W38" s="26">
        <f t="shared" si="10"/>
        <v>24</v>
      </c>
      <c r="X38" s="194">
        <f t="shared" si="11"/>
        <v>4.8000000000000007</v>
      </c>
      <c r="Y38" s="114">
        <v>27</v>
      </c>
      <c r="Z38" s="108">
        <f t="shared" si="12"/>
        <v>21.60</v>
      </c>
      <c r="AA38" s="110">
        <f t="shared" si="13"/>
        <v>36</v>
      </c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09"/>
    </row>
    <row r="39" spans="1:44" s="107" customFormat="1" ht="20.25">
      <c r="A39" s="191">
        <v>33</v>
      </c>
      <c r="B39" s="125">
        <v>439480</v>
      </c>
      <c r="C39" s="126" t="s">
        <v>282</v>
      </c>
      <c r="D39" s="196">
        <v>5</v>
      </c>
      <c r="E39" s="196">
        <v>5</v>
      </c>
      <c r="F39" s="196">
        <v>6</v>
      </c>
      <c r="G39" s="196">
        <v>8</v>
      </c>
      <c r="H39" s="196">
        <v>6</v>
      </c>
      <c r="I39" s="196">
        <f t="shared" si="1"/>
        <v>30</v>
      </c>
      <c r="J39" s="196">
        <f t="shared" si="2"/>
        <v>4.50</v>
      </c>
      <c r="K39" s="197">
        <v>2</v>
      </c>
      <c r="L39" s="197">
        <v>3</v>
      </c>
      <c r="M39" s="197">
        <v>2</v>
      </c>
      <c r="N39" s="197">
        <v>3</v>
      </c>
      <c r="O39" s="197">
        <v>2</v>
      </c>
      <c r="P39" s="197">
        <f t="shared" si="3"/>
        <v>12</v>
      </c>
      <c r="Q39" s="197">
        <f t="shared" si="4"/>
        <v>0.60000000000000009</v>
      </c>
      <c r="R39" s="104">
        <f t="shared" si="5"/>
        <v>0.85</v>
      </c>
      <c r="S39" s="104">
        <f t="shared" si="6"/>
        <v>0.90</v>
      </c>
      <c r="T39" s="104">
        <f t="shared" si="7"/>
        <v>0.99999999999999989</v>
      </c>
      <c r="U39" s="104">
        <f t="shared" si="8"/>
        <v>1.35</v>
      </c>
      <c r="V39" s="104">
        <f t="shared" si="9"/>
        <v>0.99999999999999989</v>
      </c>
      <c r="W39" s="26">
        <f t="shared" si="10"/>
        <v>42</v>
      </c>
      <c r="X39" s="194">
        <f t="shared" si="11"/>
        <v>8.40</v>
      </c>
      <c r="Y39" s="114">
        <v>32</v>
      </c>
      <c r="Z39" s="108">
        <f t="shared" si="12"/>
        <v>25.60</v>
      </c>
      <c r="AA39" s="110">
        <f t="shared" si="13"/>
        <v>42.666666666666671</v>
      </c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09"/>
    </row>
    <row r="40" spans="1:44" s="107" customFormat="1" ht="20.25">
      <c r="A40" s="191">
        <v>34</v>
      </c>
      <c r="B40" s="125">
        <v>439481</v>
      </c>
      <c r="C40" s="126" t="s">
        <v>282</v>
      </c>
      <c r="D40" s="196">
        <v>4</v>
      </c>
      <c r="E40" s="196">
        <v>6</v>
      </c>
      <c r="F40" s="196">
        <v>5</v>
      </c>
      <c r="G40" s="196">
        <v>6</v>
      </c>
      <c r="H40" s="196">
        <v>6</v>
      </c>
      <c r="I40" s="196">
        <f t="shared" si="1"/>
        <v>27</v>
      </c>
      <c r="J40" s="196">
        <f t="shared" si="2"/>
        <v>4.05</v>
      </c>
      <c r="K40" s="197">
        <v>3</v>
      </c>
      <c r="L40" s="197">
        <v>2</v>
      </c>
      <c r="M40" s="197">
        <v>3</v>
      </c>
      <c r="N40" s="197">
        <v>2</v>
      </c>
      <c r="O40" s="197">
        <v>3</v>
      </c>
      <c r="P40" s="197">
        <f t="shared" si="3"/>
        <v>13</v>
      </c>
      <c r="Q40" s="197">
        <f t="shared" si="4"/>
        <v>0.65</v>
      </c>
      <c r="R40" s="104">
        <f t="shared" si="5"/>
        <v>0.75</v>
      </c>
      <c r="S40" s="104">
        <f t="shared" si="6"/>
        <v>0.99999999999999989</v>
      </c>
      <c r="T40" s="104">
        <f t="shared" si="7"/>
        <v>0.90</v>
      </c>
      <c r="U40" s="104">
        <f t="shared" si="8"/>
        <v>0.99999999999999989</v>
      </c>
      <c r="V40" s="104">
        <f t="shared" si="9"/>
        <v>1.0499999999999998</v>
      </c>
      <c r="W40" s="26">
        <f t="shared" si="10"/>
        <v>40</v>
      </c>
      <c r="X40" s="194">
        <f t="shared" si="11"/>
        <v>8</v>
      </c>
      <c r="Y40" s="114">
        <v>29</v>
      </c>
      <c r="Z40" s="108">
        <f t="shared" si="12"/>
        <v>23.200000000000003</v>
      </c>
      <c r="AA40" s="110">
        <f t="shared" si="13"/>
        <v>38.666666666666664</v>
      </c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09"/>
    </row>
    <row r="41" spans="1:44" s="107" customFormat="1" ht="20.25">
      <c r="A41" s="191">
        <v>35</v>
      </c>
      <c r="B41" s="125">
        <v>439482</v>
      </c>
      <c r="C41" s="126" t="s">
        <v>283</v>
      </c>
      <c r="D41" s="196">
        <v>8</v>
      </c>
      <c r="E41" s="196">
        <v>7</v>
      </c>
      <c r="F41" s="196">
        <v>6</v>
      </c>
      <c r="G41" s="196">
        <v>8</v>
      </c>
      <c r="H41" s="196">
        <v>9</v>
      </c>
      <c r="I41" s="196">
        <f t="shared" si="1"/>
        <v>38</v>
      </c>
      <c r="J41" s="196">
        <f t="shared" si="2"/>
        <v>5.70</v>
      </c>
      <c r="K41" s="197">
        <v>2</v>
      </c>
      <c r="L41" s="197">
        <v>1</v>
      </c>
      <c r="M41" s="197">
        <v>3</v>
      </c>
      <c r="N41" s="197">
        <v>2</v>
      </c>
      <c r="O41" s="197">
        <v>2</v>
      </c>
      <c r="P41" s="197">
        <f t="shared" si="3"/>
        <v>10</v>
      </c>
      <c r="Q41" s="197">
        <f t="shared" si="4"/>
        <v>0.50</v>
      </c>
      <c r="R41" s="104">
        <f t="shared" si="5"/>
        <v>1.30</v>
      </c>
      <c r="S41" s="104">
        <f t="shared" si="6"/>
        <v>1.1000000000000001</v>
      </c>
      <c r="T41" s="104">
        <f t="shared" si="7"/>
        <v>1.0499999999999998</v>
      </c>
      <c r="U41" s="104">
        <f t="shared" si="8"/>
        <v>1.30</v>
      </c>
      <c r="V41" s="104">
        <f t="shared" si="9"/>
        <v>1.45</v>
      </c>
      <c r="W41" s="26">
        <f t="shared" si="10"/>
        <v>48</v>
      </c>
      <c r="X41" s="194">
        <f t="shared" si="11"/>
        <v>9.6000000000000014</v>
      </c>
      <c r="Y41" s="114">
        <v>35</v>
      </c>
      <c r="Z41" s="108">
        <f t="shared" si="12"/>
        <v>28</v>
      </c>
      <c r="AA41" s="110">
        <f t="shared" si="13"/>
        <v>46.666666666666664</v>
      </c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09"/>
    </row>
    <row r="42" spans="1:44" s="107" customFormat="1" ht="20.25">
      <c r="A42" s="191">
        <v>36</v>
      </c>
      <c r="B42" s="125">
        <v>439483</v>
      </c>
      <c r="C42" s="126" t="s">
        <v>284</v>
      </c>
      <c r="D42" s="196">
        <v>9</v>
      </c>
      <c r="E42" s="196">
        <v>8</v>
      </c>
      <c r="F42" s="196">
        <v>7</v>
      </c>
      <c r="G42" s="196">
        <v>9</v>
      </c>
      <c r="H42" s="196">
        <v>8</v>
      </c>
      <c r="I42" s="196">
        <f t="shared" si="1"/>
        <v>41</v>
      </c>
      <c r="J42" s="196">
        <f t="shared" si="2"/>
        <v>6.15</v>
      </c>
      <c r="K42" s="197">
        <v>3</v>
      </c>
      <c r="L42" s="197">
        <v>4</v>
      </c>
      <c r="M42" s="197">
        <v>2</v>
      </c>
      <c r="N42" s="197">
        <v>3</v>
      </c>
      <c r="O42" s="197">
        <v>4</v>
      </c>
      <c r="P42" s="197">
        <f t="shared" si="3"/>
        <v>16</v>
      </c>
      <c r="Q42" s="197">
        <f t="shared" si="4"/>
        <v>0.80</v>
      </c>
      <c r="R42" s="104">
        <f t="shared" si="5"/>
        <v>1.50</v>
      </c>
      <c r="S42" s="104">
        <f t="shared" si="6"/>
        <v>1.40</v>
      </c>
      <c r="T42" s="104">
        <f t="shared" si="7"/>
        <v>1.1500000000000001</v>
      </c>
      <c r="U42" s="104">
        <f t="shared" si="8"/>
        <v>1.50</v>
      </c>
      <c r="V42" s="104">
        <f t="shared" si="9"/>
        <v>1.40</v>
      </c>
      <c r="W42" s="26">
        <f t="shared" si="10"/>
        <v>57</v>
      </c>
      <c r="X42" s="194">
        <f t="shared" si="11"/>
        <v>11.40</v>
      </c>
      <c r="Y42" s="114">
        <v>42</v>
      </c>
      <c r="Z42" s="108">
        <f t="shared" si="12"/>
        <v>33.60</v>
      </c>
      <c r="AA42" s="110">
        <f t="shared" si="13"/>
        <v>56.000000000000007</v>
      </c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09"/>
    </row>
    <row r="43" spans="1:44" s="107" customFormat="1" ht="20.25">
      <c r="A43" s="191">
        <v>37</v>
      </c>
      <c r="B43" s="125">
        <v>439484</v>
      </c>
      <c r="C43" s="126" t="s">
        <v>285</v>
      </c>
      <c r="D43" s="196">
        <v>6</v>
      </c>
      <c r="E43" s="196">
        <v>5</v>
      </c>
      <c r="F43" s="196">
        <v>6</v>
      </c>
      <c r="G43" s="196">
        <v>5</v>
      </c>
      <c r="H43" s="196">
        <v>6</v>
      </c>
      <c r="I43" s="196">
        <f t="shared" si="1"/>
        <v>28</v>
      </c>
      <c r="J43" s="196">
        <f t="shared" si="2"/>
        <v>4.20</v>
      </c>
      <c r="K43" s="197">
        <v>2</v>
      </c>
      <c r="L43" s="197">
        <v>3</v>
      </c>
      <c r="M43" s="197">
        <v>1</v>
      </c>
      <c r="N43" s="197">
        <v>2</v>
      </c>
      <c r="O43" s="197">
        <v>3</v>
      </c>
      <c r="P43" s="197">
        <f t="shared" si="3"/>
        <v>11</v>
      </c>
      <c r="Q43" s="197">
        <f t="shared" si="4"/>
        <v>0.55000000000000004</v>
      </c>
      <c r="R43" s="104">
        <f t="shared" si="5"/>
        <v>0.99999999999999989</v>
      </c>
      <c r="S43" s="104">
        <f t="shared" si="6"/>
        <v>0.90</v>
      </c>
      <c r="T43" s="104">
        <f t="shared" si="7"/>
        <v>0.95</v>
      </c>
      <c r="U43" s="104">
        <f t="shared" si="8"/>
        <v>0.85</v>
      </c>
      <c r="V43" s="104">
        <f t="shared" si="9"/>
        <v>1.0499999999999998</v>
      </c>
      <c r="W43" s="26">
        <f t="shared" si="10"/>
        <v>39</v>
      </c>
      <c r="X43" s="194">
        <f t="shared" si="11"/>
        <v>7.8000000000000007</v>
      </c>
      <c r="Y43" s="114">
        <v>36</v>
      </c>
      <c r="Z43" s="108">
        <f t="shared" si="12"/>
        <v>28.80</v>
      </c>
      <c r="AA43" s="110">
        <f t="shared" si="13"/>
        <v>48</v>
      </c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09"/>
    </row>
    <row r="44" spans="1:44" s="107" customFormat="1" ht="23.1" customHeight="1">
      <c r="A44" s="191">
        <v>38</v>
      </c>
      <c r="B44" s="125">
        <v>439485</v>
      </c>
      <c r="C44" s="126" t="s">
        <v>286</v>
      </c>
      <c r="D44" s="196">
        <v>5</v>
      </c>
      <c r="E44" s="196">
        <v>6</v>
      </c>
      <c r="F44" s="196">
        <v>8</v>
      </c>
      <c r="G44" s="196">
        <v>6</v>
      </c>
      <c r="H44" s="196">
        <v>5</v>
      </c>
      <c r="I44" s="196">
        <f t="shared" si="1"/>
        <v>30</v>
      </c>
      <c r="J44" s="196">
        <f t="shared" si="2"/>
        <v>4.50</v>
      </c>
      <c r="K44" s="197">
        <v>2</v>
      </c>
      <c r="L44" s="197">
        <v>3</v>
      </c>
      <c r="M44" s="197">
        <v>2</v>
      </c>
      <c r="N44" s="197">
        <v>1</v>
      </c>
      <c r="O44" s="197">
        <v>2</v>
      </c>
      <c r="P44" s="197">
        <f t="shared" si="3"/>
        <v>10</v>
      </c>
      <c r="Q44" s="197">
        <f t="shared" si="4"/>
        <v>0.50</v>
      </c>
      <c r="R44" s="104">
        <f t="shared" si="5"/>
        <v>0.85</v>
      </c>
      <c r="S44" s="104">
        <f t="shared" si="6"/>
        <v>1.0499999999999998</v>
      </c>
      <c r="T44" s="104">
        <f t="shared" si="7"/>
        <v>1.30</v>
      </c>
      <c r="U44" s="104">
        <f t="shared" si="8"/>
        <v>0.95</v>
      </c>
      <c r="V44" s="104">
        <f t="shared" si="9"/>
        <v>0.85</v>
      </c>
      <c r="W44" s="26">
        <f t="shared" si="10"/>
        <v>40</v>
      </c>
      <c r="X44" s="194">
        <f t="shared" si="11"/>
        <v>8</v>
      </c>
      <c r="Y44" s="114">
        <v>38</v>
      </c>
      <c r="Z44" s="108">
        <f t="shared" si="12"/>
        <v>30.40</v>
      </c>
      <c r="AA44" s="110">
        <f t="shared" si="13"/>
        <v>50.666666666666671</v>
      </c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09"/>
    </row>
    <row r="45" spans="1:44" s="107" customFormat="1" ht="20.25">
      <c r="A45" s="191">
        <v>39</v>
      </c>
      <c r="B45" s="125">
        <v>439486</v>
      </c>
      <c r="C45" s="126" t="s">
        <v>287</v>
      </c>
      <c r="D45" s="196">
        <v>2</v>
      </c>
      <c r="E45" s="196">
        <v>3</v>
      </c>
      <c r="F45" s="196">
        <v>4</v>
      </c>
      <c r="G45" s="196">
        <v>3</v>
      </c>
      <c r="H45" s="196">
        <v>2</v>
      </c>
      <c r="I45" s="196">
        <f t="shared" si="1"/>
        <v>14</v>
      </c>
      <c r="J45" s="196">
        <f t="shared" si="2"/>
        <v>2.10</v>
      </c>
      <c r="K45" s="197">
        <v>1</v>
      </c>
      <c r="L45" s="197">
        <v>1</v>
      </c>
      <c r="M45" s="197">
        <v>1</v>
      </c>
      <c r="N45" s="197">
        <v>1</v>
      </c>
      <c r="O45" s="197">
        <v>1</v>
      </c>
      <c r="P45" s="197">
        <f t="shared" si="3"/>
        <v>5</v>
      </c>
      <c r="Q45" s="197">
        <f t="shared" si="4"/>
        <v>0.25</v>
      </c>
      <c r="R45" s="104">
        <f t="shared" si="5"/>
        <v>0.35</v>
      </c>
      <c r="S45" s="104">
        <f t="shared" si="6"/>
        <v>0.49999999999999994</v>
      </c>
      <c r="T45" s="104">
        <f t="shared" si="7"/>
        <v>0.65</v>
      </c>
      <c r="U45" s="104">
        <f t="shared" si="8"/>
        <v>0.49999999999999994</v>
      </c>
      <c r="V45" s="104">
        <f t="shared" si="9"/>
        <v>0.35</v>
      </c>
      <c r="W45" s="26">
        <f t="shared" si="10"/>
        <v>19</v>
      </c>
      <c r="X45" s="194">
        <f t="shared" si="11"/>
        <v>3.8000000000000003</v>
      </c>
      <c r="Y45" s="114">
        <v>13</v>
      </c>
      <c r="Z45" s="108">
        <f t="shared" si="12"/>
        <v>10.40</v>
      </c>
      <c r="AA45" s="110">
        <f t="shared" si="13"/>
        <v>17.333333333333336</v>
      </c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09"/>
    </row>
    <row r="46" spans="1:44" s="107" customFormat="1" ht="20.25">
      <c r="A46" s="191">
        <v>40</v>
      </c>
      <c r="B46" s="125">
        <v>439487</v>
      </c>
      <c r="C46" s="126" t="s">
        <v>288</v>
      </c>
      <c r="D46" s="196">
        <v>4</v>
      </c>
      <c r="E46" s="196">
        <v>2</v>
      </c>
      <c r="F46" s="196">
        <v>1</v>
      </c>
      <c r="G46" s="196">
        <v>2</v>
      </c>
      <c r="H46" s="196">
        <v>3</v>
      </c>
      <c r="I46" s="196">
        <f t="shared" si="1"/>
        <v>12</v>
      </c>
      <c r="J46" s="196">
        <f t="shared" si="2"/>
        <v>1.7999999999999998</v>
      </c>
      <c r="K46" s="197">
        <v>1</v>
      </c>
      <c r="L46" s="197">
        <v>1</v>
      </c>
      <c r="M46" s="197">
        <v>1</v>
      </c>
      <c r="N46" s="197">
        <v>1</v>
      </c>
      <c r="O46" s="197">
        <v>1</v>
      </c>
      <c r="P46" s="197">
        <f t="shared" si="3"/>
        <v>5</v>
      </c>
      <c r="Q46" s="197">
        <f t="shared" si="4"/>
        <v>0.25</v>
      </c>
      <c r="R46" s="104">
        <f t="shared" si="5"/>
        <v>0.65</v>
      </c>
      <c r="S46" s="104">
        <f t="shared" si="6"/>
        <v>0.35</v>
      </c>
      <c r="T46" s="104">
        <f t="shared" si="7"/>
        <v>0.20</v>
      </c>
      <c r="U46" s="104">
        <f t="shared" si="8"/>
        <v>0.35</v>
      </c>
      <c r="V46" s="104">
        <f t="shared" si="9"/>
        <v>0.49999999999999994</v>
      </c>
      <c r="W46" s="26">
        <f t="shared" si="10"/>
        <v>17</v>
      </c>
      <c r="X46" s="194">
        <f t="shared" si="11"/>
        <v>3.4000000000000004</v>
      </c>
      <c r="Y46" s="114">
        <v>9</v>
      </c>
      <c r="Z46" s="108">
        <f t="shared" si="12"/>
        <v>7.20</v>
      </c>
      <c r="AA46" s="110">
        <f t="shared" si="13"/>
        <v>12</v>
      </c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09"/>
    </row>
    <row r="47" spans="1:44" s="107" customFormat="1" ht="20.25">
      <c r="A47" s="191">
        <v>41</v>
      </c>
      <c r="B47" s="125">
        <v>439489</v>
      </c>
      <c r="C47" s="126" t="s">
        <v>155</v>
      </c>
      <c r="D47" s="196">
        <v>9</v>
      </c>
      <c r="E47" s="196">
        <v>8</v>
      </c>
      <c r="F47" s="196">
        <v>8</v>
      </c>
      <c r="G47" s="196">
        <v>9</v>
      </c>
      <c r="H47" s="196">
        <v>6</v>
      </c>
      <c r="I47" s="196">
        <f t="shared" si="1"/>
        <v>40</v>
      </c>
      <c r="J47" s="196">
        <f t="shared" si="2"/>
        <v>6</v>
      </c>
      <c r="K47" s="197">
        <v>2</v>
      </c>
      <c r="L47" s="197">
        <v>3</v>
      </c>
      <c r="M47" s="197">
        <v>2</v>
      </c>
      <c r="N47" s="197">
        <v>2</v>
      </c>
      <c r="O47" s="197">
        <v>3</v>
      </c>
      <c r="P47" s="197">
        <f t="shared" si="3"/>
        <v>12</v>
      </c>
      <c r="Q47" s="197">
        <f t="shared" si="4"/>
        <v>0.60000000000000009</v>
      </c>
      <c r="R47" s="104">
        <f t="shared" si="5"/>
        <v>1.45</v>
      </c>
      <c r="S47" s="104">
        <f t="shared" si="6"/>
        <v>1.35</v>
      </c>
      <c r="T47" s="104">
        <f t="shared" si="7"/>
        <v>1.30</v>
      </c>
      <c r="U47" s="104">
        <f t="shared" si="8"/>
        <v>1.45</v>
      </c>
      <c r="V47" s="104">
        <f t="shared" si="9"/>
        <v>1.0499999999999998</v>
      </c>
      <c r="W47" s="26">
        <f t="shared" si="10"/>
        <v>52</v>
      </c>
      <c r="X47" s="194">
        <f t="shared" si="11"/>
        <v>10.40</v>
      </c>
      <c r="Y47" s="114">
        <v>39</v>
      </c>
      <c r="Z47" s="108">
        <f t="shared" si="12"/>
        <v>31.200000000000003</v>
      </c>
      <c r="AA47" s="110">
        <f t="shared" si="13"/>
        <v>52</v>
      </c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09"/>
    </row>
    <row r="48" spans="1:44" s="107" customFormat="1" ht="20.25">
      <c r="A48" s="191">
        <v>42</v>
      </c>
      <c r="B48" s="125">
        <v>439490</v>
      </c>
      <c r="C48" s="126" t="s">
        <v>156</v>
      </c>
      <c r="D48" s="196">
        <v>8</v>
      </c>
      <c r="E48" s="196">
        <v>6</v>
      </c>
      <c r="F48" s="196">
        <v>5</v>
      </c>
      <c r="G48" s="196">
        <v>9</v>
      </c>
      <c r="H48" s="196">
        <v>8</v>
      </c>
      <c r="I48" s="196">
        <f t="shared" si="1"/>
        <v>36</v>
      </c>
      <c r="J48" s="196">
        <f t="shared" si="2"/>
        <v>5.40</v>
      </c>
      <c r="K48" s="197">
        <v>3</v>
      </c>
      <c r="L48" s="197">
        <v>2</v>
      </c>
      <c r="M48" s="197">
        <v>3</v>
      </c>
      <c r="N48" s="197">
        <v>4</v>
      </c>
      <c r="O48" s="197">
        <v>3</v>
      </c>
      <c r="P48" s="197">
        <f t="shared" si="3"/>
        <v>15</v>
      </c>
      <c r="Q48" s="197">
        <f t="shared" si="4"/>
        <v>0.75</v>
      </c>
      <c r="R48" s="104">
        <f t="shared" si="5"/>
        <v>1.35</v>
      </c>
      <c r="S48" s="104">
        <f t="shared" si="6"/>
        <v>0.99999999999999989</v>
      </c>
      <c r="T48" s="104">
        <f t="shared" si="7"/>
        <v>0.90</v>
      </c>
      <c r="U48" s="104">
        <f t="shared" si="8"/>
        <v>1.5499999999999998</v>
      </c>
      <c r="V48" s="104">
        <f t="shared" si="9"/>
        <v>1.35</v>
      </c>
      <c r="W48" s="26">
        <f t="shared" si="10"/>
        <v>51</v>
      </c>
      <c r="X48" s="194">
        <f t="shared" si="11"/>
        <v>10.200000000000001</v>
      </c>
      <c r="Y48" s="114">
        <v>44</v>
      </c>
      <c r="Z48" s="108">
        <f t="shared" si="12"/>
        <v>35.200000000000003</v>
      </c>
      <c r="AA48" s="110">
        <f t="shared" si="13"/>
        <v>58.666666666666664</v>
      </c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09"/>
    </row>
    <row r="49" spans="1:44" s="107" customFormat="1" ht="20.25">
      <c r="A49" s="191">
        <v>43</v>
      </c>
      <c r="B49" s="125">
        <v>439491</v>
      </c>
      <c r="C49" s="126" t="s">
        <v>157</v>
      </c>
      <c r="D49" s="196">
        <v>6</v>
      </c>
      <c r="E49" s="196">
        <v>8</v>
      </c>
      <c r="F49" s="196">
        <v>9</v>
      </c>
      <c r="G49" s="196">
        <v>8</v>
      </c>
      <c r="H49" s="196">
        <v>9</v>
      </c>
      <c r="I49" s="196">
        <f t="shared" si="1"/>
        <v>40</v>
      </c>
      <c r="J49" s="196">
        <f t="shared" si="2"/>
        <v>6</v>
      </c>
      <c r="K49" s="197"/>
      <c r="L49" s="197"/>
      <c r="M49" s="197"/>
      <c r="N49" s="197"/>
      <c r="O49" s="197"/>
      <c r="P49" s="197"/>
      <c r="Q49" s="197"/>
      <c r="R49" s="104">
        <f t="shared" si="5"/>
        <v>0.89999999999999991</v>
      </c>
      <c r="S49" s="104">
        <f t="shared" si="6"/>
        <v>1.20</v>
      </c>
      <c r="T49" s="104">
        <f t="shared" si="7"/>
        <v>1.35</v>
      </c>
      <c r="U49" s="104">
        <f t="shared" si="8"/>
        <v>1.20</v>
      </c>
      <c r="V49" s="104">
        <f t="shared" si="9"/>
        <v>1.35</v>
      </c>
      <c r="W49" s="26">
        <f t="shared" si="10"/>
        <v>40</v>
      </c>
      <c r="X49" s="194">
        <f t="shared" si="11"/>
        <v>8</v>
      </c>
      <c r="Y49" s="114">
        <v>33</v>
      </c>
      <c r="Z49" s="108">
        <f t="shared" si="12"/>
        <v>26.40</v>
      </c>
      <c r="AA49" s="110">
        <f t="shared" si="13"/>
        <v>44</v>
      </c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09"/>
    </row>
    <row r="50" spans="1:44" s="107" customFormat="1" ht="20.25">
      <c r="A50" s="191">
        <v>44</v>
      </c>
      <c r="B50" s="125">
        <v>439492</v>
      </c>
      <c r="C50" s="126" t="s">
        <v>289</v>
      </c>
      <c r="D50" s="196">
        <v>2</v>
      </c>
      <c r="E50" s="196">
        <v>3</v>
      </c>
      <c r="F50" s="196">
        <v>2</v>
      </c>
      <c r="G50" s="196">
        <v>4</v>
      </c>
      <c r="H50" s="196">
        <v>3</v>
      </c>
      <c r="I50" s="196">
        <f t="shared" si="1"/>
        <v>14</v>
      </c>
      <c r="J50" s="196">
        <f t="shared" si="2"/>
        <v>2.10</v>
      </c>
      <c r="K50" s="197">
        <v>2</v>
      </c>
      <c r="L50" s="197">
        <v>1</v>
      </c>
      <c r="M50" s="197">
        <v>1</v>
      </c>
      <c r="N50" s="197">
        <v>2</v>
      </c>
      <c r="O50" s="197">
        <v>1</v>
      </c>
      <c r="P50" s="197">
        <f t="shared" si="3"/>
        <v>7</v>
      </c>
      <c r="Q50" s="197">
        <f t="shared" si="4"/>
        <v>0.35</v>
      </c>
      <c r="R50" s="104">
        <f t="shared" si="5"/>
        <v>0.40</v>
      </c>
      <c r="S50" s="104">
        <f t="shared" si="6"/>
        <v>0.49999999999999994</v>
      </c>
      <c r="T50" s="104">
        <f t="shared" si="7"/>
        <v>0.35</v>
      </c>
      <c r="U50" s="104">
        <f t="shared" si="8"/>
        <v>0.70</v>
      </c>
      <c r="V50" s="104">
        <f t="shared" si="9"/>
        <v>0.49999999999999994</v>
      </c>
      <c r="W50" s="26">
        <f t="shared" si="10"/>
        <v>21</v>
      </c>
      <c r="X50" s="194">
        <f t="shared" si="11"/>
        <v>4.20</v>
      </c>
      <c r="Y50" s="114">
        <v>11</v>
      </c>
      <c r="Z50" s="108">
        <f t="shared" si="12"/>
        <v>8.8000000000000007</v>
      </c>
      <c r="AA50" s="110">
        <f t="shared" si="13"/>
        <v>14.666666666666666</v>
      </c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09"/>
    </row>
    <row r="51" spans="1:44" s="107" customFormat="1" ht="20.25">
      <c r="A51" s="191">
        <v>45</v>
      </c>
      <c r="B51" s="125">
        <v>439493</v>
      </c>
      <c r="C51" s="126" t="s">
        <v>290</v>
      </c>
      <c r="D51" s="196">
        <v>8</v>
      </c>
      <c r="E51" s="196">
        <v>6</v>
      </c>
      <c r="F51" s="196">
        <v>9</v>
      </c>
      <c r="G51" s="196">
        <v>8</v>
      </c>
      <c r="H51" s="196">
        <v>9</v>
      </c>
      <c r="I51" s="196">
        <f t="shared" si="1"/>
        <v>40</v>
      </c>
      <c r="J51" s="196">
        <f t="shared" si="2"/>
        <v>6</v>
      </c>
      <c r="K51" s="197">
        <v>2</v>
      </c>
      <c r="L51" s="197">
        <v>1</v>
      </c>
      <c r="M51" s="197">
        <v>2</v>
      </c>
      <c r="N51" s="197">
        <v>3</v>
      </c>
      <c r="O51" s="197">
        <v>2</v>
      </c>
      <c r="P51" s="197">
        <f t="shared" si="3"/>
        <v>10</v>
      </c>
      <c r="Q51" s="197">
        <f t="shared" si="4"/>
        <v>0.50</v>
      </c>
      <c r="R51" s="104">
        <f t="shared" si="5"/>
        <v>1.30</v>
      </c>
      <c r="S51" s="104">
        <f t="shared" si="6"/>
        <v>0.95</v>
      </c>
      <c r="T51" s="104">
        <f t="shared" si="7"/>
        <v>1.45</v>
      </c>
      <c r="U51" s="104">
        <f t="shared" si="8"/>
        <v>1.35</v>
      </c>
      <c r="V51" s="104">
        <f t="shared" si="9"/>
        <v>1.45</v>
      </c>
      <c r="W51" s="26">
        <f t="shared" si="10"/>
        <v>50</v>
      </c>
      <c r="X51" s="194">
        <f t="shared" si="11"/>
        <v>10</v>
      </c>
      <c r="Y51" s="114">
        <v>33</v>
      </c>
      <c r="Z51" s="108">
        <f t="shared" si="12"/>
        <v>26.40</v>
      </c>
      <c r="AA51" s="110">
        <f t="shared" si="13"/>
        <v>44</v>
      </c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09"/>
    </row>
    <row r="52" spans="1:44" s="107" customFormat="1" ht="20.25">
      <c r="A52" s="191">
        <v>46</v>
      </c>
      <c r="B52" s="125">
        <v>439494</v>
      </c>
      <c r="C52" s="126" t="s">
        <v>291</v>
      </c>
      <c r="D52" s="196">
        <v>4</v>
      </c>
      <c r="E52" s="196">
        <v>3</v>
      </c>
      <c r="F52" s="196">
        <v>5</v>
      </c>
      <c r="G52" s="196">
        <v>6</v>
      </c>
      <c r="H52" s="196">
        <v>4</v>
      </c>
      <c r="I52" s="196">
        <f t="shared" si="1"/>
        <v>22</v>
      </c>
      <c r="J52" s="196">
        <f t="shared" si="2"/>
        <v>3.30</v>
      </c>
      <c r="K52" s="197">
        <v>3</v>
      </c>
      <c r="L52" s="197">
        <v>2</v>
      </c>
      <c r="M52" s="197">
        <v>3</v>
      </c>
      <c r="N52" s="197">
        <v>2</v>
      </c>
      <c r="O52" s="197">
        <v>3</v>
      </c>
      <c r="P52" s="197">
        <f t="shared" si="3"/>
        <v>13</v>
      </c>
      <c r="Q52" s="197">
        <f t="shared" si="4"/>
        <v>0.65</v>
      </c>
      <c r="R52" s="104">
        <f t="shared" si="5"/>
        <v>0.75</v>
      </c>
      <c r="S52" s="104">
        <f t="shared" si="6"/>
        <v>0.54999999999999993</v>
      </c>
      <c r="T52" s="104">
        <f t="shared" si="7"/>
        <v>0.90</v>
      </c>
      <c r="U52" s="104">
        <f t="shared" si="8"/>
        <v>0.99999999999999989</v>
      </c>
      <c r="V52" s="104">
        <f t="shared" si="9"/>
        <v>0.75</v>
      </c>
      <c r="W52" s="26">
        <f t="shared" si="10"/>
        <v>35</v>
      </c>
      <c r="X52" s="194">
        <f t="shared" si="11"/>
        <v>7</v>
      </c>
      <c r="Y52" s="114">
        <v>16</v>
      </c>
      <c r="Z52" s="108">
        <f t="shared" si="12"/>
        <v>12.80</v>
      </c>
      <c r="AA52" s="110">
        <f t="shared" si="13"/>
        <v>21.333333333333336</v>
      </c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09"/>
    </row>
    <row r="53" spans="1:44" s="107" customFormat="1" ht="20.25">
      <c r="A53" s="191">
        <v>47</v>
      </c>
      <c r="B53" s="125">
        <v>439495</v>
      </c>
      <c r="C53" s="126" t="s">
        <v>292</v>
      </c>
      <c r="D53" s="196">
        <v>6</v>
      </c>
      <c r="E53" s="196">
        <v>5</v>
      </c>
      <c r="F53" s="196">
        <v>6</v>
      </c>
      <c r="G53" s="196">
        <v>5</v>
      </c>
      <c r="H53" s="196">
        <v>6</v>
      </c>
      <c r="I53" s="196">
        <f t="shared" si="1"/>
        <v>28</v>
      </c>
      <c r="J53" s="196">
        <f t="shared" si="2"/>
        <v>4.20</v>
      </c>
      <c r="K53" s="197">
        <v>2</v>
      </c>
      <c r="L53" s="197">
        <v>1</v>
      </c>
      <c r="M53" s="197">
        <v>2</v>
      </c>
      <c r="N53" s="197">
        <v>1</v>
      </c>
      <c r="O53" s="197">
        <v>2</v>
      </c>
      <c r="P53" s="197">
        <f t="shared" si="3"/>
        <v>8</v>
      </c>
      <c r="Q53" s="197">
        <f t="shared" si="4"/>
        <v>0.40</v>
      </c>
      <c r="R53" s="104">
        <f t="shared" si="5"/>
        <v>0.99999999999999989</v>
      </c>
      <c r="S53" s="104">
        <f t="shared" si="6"/>
        <v>0.80</v>
      </c>
      <c r="T53" s="104">
        <f t="shared" si="7"/>
        <v>0.99999999999999989</v>
      </c>
      <c r="U53" s="104">
        <f t="shared" si="8"/>
        <v>0.80</v>
      </c>
      <c r="V53" s="104">
        <f t="shared" si="9"/>
        <v>0.99999999999999989</v>
      </c>
      <c r="W53" s="26">
        <f t="shared" si="10"/>
        <v>36</v>
      </c>
      <c r="X53" s="194">
        <f t="shared" si="11"/>
        <v>7.20</v>
      </c>
      <c r="Y53" s="114">
        <v>34</v>
      </c>
      <c r="Z53" s="108">
        <f t="shared" si="12"/>
        <v>27.200000000000003</v>
      </c>
      <c r="AA53" s="110">
        <f t="shared" si="13"/>
        <v>45.333333333333329</v>
      </c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09"/>
    </row>
    <row r="54" spans="1:44" s="107" customFormat="1" ht="20.25">
      <c r="A54" s="191">
        <v>48</v>
      </c>
      <c r="B54" s="125">
        <v>439496</v>
      </c>
      <c r="C54" s="126" t="s">
        <v>158</v>
      </c>
      <c r="D54" s="196">
        <v>5</v>
      </c>
      <c r="E54" s="196">
        <v>6</v>
      </c>
      <c r="F54" s="196">
        <v>5</v>
      </c>
      <c r="G54" s="196">
        <v>6</v>
      </c>
      <c r="H54" s="196">
        <v>5</v>
      </c>
      <c r="I54" s="196">
        <f t="shared" si="1"/>
        <v>27</v>
      </c>
      <c r="J54" s="196">
        <f t="shared" si="2"/>
        <v>4.05</v>
      </c>
      <c r="K54" s="197">
        <v>1</v>
      </c>
      <c r="L54" s="197">
        <v>1</v>
      </c>
      <c r="M54" s="197">
        <v>1</v>
      </c>
      <c r="N54" s="197">
        <v>1</v>
      </c>
      <c r="O54" s="197">
        <v>2</v>
      </c>
      <c r="P54" s="197">
        <f t="shared" si="3"/>
        <v>6</v>
      </c>
      <c r="Q54" s="197">
        <f t="shared" si="4"/>
        <v>0.30000000000000004</v>
      </c>
      <c r="R54" s="104">
        <f t="shared" si="5"/>
        <v>0.80</v>
      </c>
      <c r="S54" s="104">
        <f t="shared" si="6"/>
        <v>0.95</v>
      </c>
      <c r="T54" s="104">
        <f t="shared" si="7"/>
        <v>0.80</v>
      </c>
      <c r="U54" s="104">
        <f t="shared" si="8"/>
        <v>0.95</v>
      </c>
      <c r="V54" s="104">
        <f t="shared" si="9"/>
        <v>0.85</v>
      </c>
      <c r="W54" s="26">
        <f t="shared" si="10"/>
        <v>33</v>
      </c>
      <c r="X54" s="194">
        <f t="shared" si="11"/>
        <v>6.60</v>
      </c>
      <c r="Y54" s="114">
        <v>38</v>
      </c>
      <c r="Z54" s="108">
        <f t="shared" si="12"/>
        <v>30.40</v>
      </c>
      <c r="AA54" s="110">
        <f t="shared" si="13"/>
        <v>50.666666666666671</v>
      </c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09"/>
    </row>
    <row r="55" spans="1:44" s="107" customFormat="1" ht="20.25">
      <c r="A55" s="191">
        <v>49</v>
      </c>
      <c r="B55" s="125">
        <v>439497</v>
      </c>
      <c r="C55" s="126" t="s">
        <v>159</v>
      </c>
      <c r="D55" s="196">
        <v>12</v>
      </c>
      <c r="E55" s="196">
        <v>10</v>
      </c>
      <c r="F55" s="196">
        <v>13</v>
      </c>
      <c r="G55" s="196">
        <v>12</v>
      </c>
      <c r="H55" s="196">
        <v>12.50</v>
      </c>
      <c r="I55" s="196">
        <f t="shared" si="1"/>
        <v>59.50</v>
      </c>
      <c r="J55" s="196">
        <f t="shared" si="2"/>
        <v>8.9249999999999989</v>
      </c>
      <c r="K55" s="197">
        <v>5</v>
      </c>
      <c r="L55" s="197">
        <v>4</v>
      </c>
      <c r="M55" s="197">
        <v>5</v>
      </c>
      <c r="N55" s="197">
        <v>3</v>
      </c>
      <c r="O55" s="197">
        <v>5</v>
      </c>
      <c r="P55" s="197">
        <f t="shared" si="3"/>
        <v>22</v>
      </c>
      <c r="Q55" s="197">
        <f t="shared" si="4"/>
        <v>1.1000000000000001</v>
      </c>
      <c r="R55" s="104">
        <f t="shared" si="5"/>
        <v>2.0499999999999998</v>
      </c>
      <c r="S55" s="104">
        <f t="shared" si="6"/>
        <v>1.70</v>
      </c>
      <c r="T55" s="104">
        <f t="shared" si="7"/>
        <v>2.2000000000000002</v>
      </c>
      <c r="U55" s="104">
        <f t="shared" si="8"/>
        <v>1.9499999999999997</v>
      </c>
      <c r="V55" s="104">
        <f t="shared" si="9"/>
        <v>2.125</v>
      </c>
      <c r="W55" s="26">
        <f t="shared" si="10"/>
        <v>81.50</v>
      </c>
      <c r="X55" s="194">
        <f t="shared" si="11"/>
        <v>16.30</v>
      </c>
      <c r="Y55" s="114">
        <v>62</v>
      </c>
      <c r="Z55" s="108">
        <f t="shared" si="12"/>
        <v>49.60</v>
      </c>
      <c r="AA55" s="110">
        <f t="shared" si="13"/>
        <v>82.666666666666671</v>
      </c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09"/>
    </row>
    <row r="56" spans="1:44" s="107" customFormat="1" ht="20.25">
      <c r="A56" s="191">
        <v>50</v>
      </c>
      <c r="B56" s="125">
        <v>439499</v>
      </c>
      <c r="C56" s="126" t="s">
        <v>293</v>
      </c>
      <c r="D56" s="196">
        <v>8</v>
      </c>
      <c r="E56" s="196">
        <v>7</v>
      </c>
      <c r="F56" s="196">
        <v>9</v>
      </c>
      <c r="G56" s="196">
        <v>9</v>
      </c>
      <c r="H56" s="196">
        <v>8</v>
      </c>
      <c r="I56" s="196">
        <f t="shared" si="1"/>
        <v>41</v>
      </c>
      <c r="J56" s="196">
        <f t="shared" si="2"/>
        <v>6.15</v>
      </c>
      <c r="K56" s="197">
        <v>3</v>
      </c>
      <c r="L56" s="197">
        <v>2</v>
      </c>
      <c r="M56" s="197">
        <v>3</v>
      </c>
      <c r="N56" s="197">
        <v>4</v>
      </c>
      <c r="O56" s="197">
        <v>3</v>
      </c>
      <c r="P56" s="197">
        <f t="shared" si="3"/>
        <v>15</v>
      </c>
      <c r="Q56" s="197">
        <f t="shared" si="4"/>
        <v>0.75</v>
      </c>
      <c r="R56" s="104">
        <f t="shared" si="5"/>
        <v>1.35</v>
      </c>
      <c r="S56" s="104">
        <f t="shared" si="6"/>
        <v>1.1500000000000001</v>
      </c>
      <c r="T56" s="104">
        <f t="shared" si="7"/>
        <v>1.50</v>
      </c>
      <c r="U56" s="104">
        <f t="shared" si="8"/>
        <v>1.5499999999999998</v>
      </c>
      <c r="V56" s="104">
        <f t="shared" si="9"/>
        <v>1.35</v>
      </c>
      <c r="W56" s="26">
        <f t="shared" si="10"/>
        <v>56</v>
      </c>
      <c r="X56" s="194">
        <f t="shared" si="11"/>
        <v>11.20</v>
      </c>
      <c r="Y56" s="114">
        <v>44</v>
      </c>
      <c r="Z56" s="108">
        <f t="shared" si="12"/>
        <v>35.200000000000003</v>
      </c>
      <c r="AA56" s="110">
        <f t="shared" si="13"/>
        <v>58.666666666666664</v>
      </c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09"/>
    </row>
    <row r="57" spans="1:44" s="107" customFormat="1" ht="20.25">
      <c r="A57" s="191">
        <v>51</v>
      </c>
      <c r="B57" s="125">
        <v>439501</v>
      </c>
      <c r="C57" s="126" t="s">
        <v>294</v>
      </c>
      <c r="D57" s="196">
        <v>6</v>
      </c>
      <c r="E57" s="196">
        <v>5</v>
      </c>
      <c r="F57" s="196">
        <v>6</v>
      </c>
      <c r="G57" s="196">
        <v>5</v>
      </c>
      <c r="H57" s="196">
        <v>6</v>
      </c>
      <c r="I57" s="196">
        <f t="shared" si="1"/>
        <v>28</v>
      </c>
      <c r="J57" s="196">
        <f t="shared" si="2"/>
        <v>4.20</v>
      </c>
      <c r="K57" s="197">
        <v>2</v>
      </c>
      <c r="L57" s="197">
        <v>1</v>
      </c>
      <c r="M57" s="197">
        <v>2</v>
      </c>
      <c r="N57" s="197">
        <v>1</v>
      </c>
      <c r="O57" s="197">
        <v>2</v>
      </c>
      <c r="P57" s="197">
        <f t="shared" si="3"/>
        <v>8</v>
      </c>
      <c r="Q57" s="197">
        <f t="shared" si="4"/>
        <v>0.40</v>
      </c>
      <c r="R57" s="104">
        <f t="shared" si="5"/>
        <v>0.99999999999999989</v>
      </c>
      <c r="S57" s="104">
        <f t="shared" si="6"/>
        <v>0.80</v>
      </c>
      <c r="T57" s="104">
        <f t="shared" si="7"/>
        <v>0.99999999999999989</v>
      </c>
      <c r="U57" s="104">
        <f t="shared" si="8"/>
        <v>0.80</v>
      </c>
      <c r="V57" s="104">
        <f t="shared" si="9"/>
        <v>0.99999999999999989</v>
      </c>
      <c r="W57" s="26">
        <f t="shared" si="10"/>
        <v>36</v>
      </c>
      <c r="X57" s="194">
        <f t="shared" si="11"/>
        <v>7.20</v>
      </c>
      <c r="Y57" s="114">
        <v>36</v>
      </c>
      <c r="Z57" s="108">
        <f t="shared" si="12"/>
        <v>28.80</v>
      </c>
      <c r="AA57" s="110">
        <f t="shared" si="13"/>
        <v>48</v>
      </c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09"/>
    </row>
    <row r="58" spans="1:44" s="107" customFormat="1" ht="20.25">
      <c r="A58" s="191">
        <v>52</v>
      </c>
      <c r="B58" s="125">
        <v>439502</v>
      </c>
      <c r="C58" s="126" t="s">
        <v>295</v>
      </c>
      <c r="D58" s="196">
        <v>7</v>
      </c>
      <c r="E58" s="196">
        <v>8</v>
      </c>
      <c r="F58" s="196">
        <v>7</v>
      </c>
      <c r="G58" s="196">
        <v>8</v>
      </c>
      <c r="H58" s="196">
        <v>7</v>
      </c>
      <c r="I58" s="196">
        <f t="shared" si="1"/>
        <v>37</v>
      </c>
      <c r="J58" s="196">
        <f t="shared" si="2"/>
        <v>5.55</v>
      </c>
      <c r="K58" s="197">
        <v>2</v>
      </c>
      <c r="L58" s="197">
        <v>3</v>
      </c>
      <c r="M58" s="197">
        <v>2</v>
      </c>
      <c r="N58" s="197">
        <v>3</v>
      </c>
      <c r="O58" s="197">
        <v>2</v>
      </c>
      <c r="P58" s="197">
        <f t="shared" si="3"/>
        <v>12</v>
      </c>
      <c r="Q58" s="197">
        <f t="shared" si="4"/>
        <v>0.60000000000000009</v>
      </c>
      <c r="R58" s="104">
        <f t="shared" si="5"/>
        <v>1.1500000000000001</v>
      </c>
      <c r="S58" s="104">
        <f t="shared" si="6"/>
        <v>1.35</v>
      </c>
      <c r="T58" s="104">
        <f t="shared" si="7"/>
        <v>1.1500000000000001</v>
      </c>
      <c r="U58" s="104">
        <f t="shared" si="8"/>
        <v>1.35</v>
      </c>
      <c r="V58" s="104">
        <f t="shared" si="9"/>
        <v>1.1500000000000001</v>
      </c>
      <c r="W58" s="26">
        <f t="shared" si="10"/>
        <v>49</v>
      </c>
      <c r="X58" s="194">
        <f t="shared" si="11"/>
        <v>9.8000000000000007</v>
      </c>
      <c r="Y58" s="114">
        <v>41</v>
      </c>
      <c r="Z58" s="108">
        <f t="shared" si="12"/>
        <v>32.800000000000004</v>
      </c>
      <c r="AA58" s="110">
        <f t="shared" si="13"/>
        <v>54.666666666666664</v>
      </c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09"/>
    </row>
    <row r="59" spans="1:44" s="107" customFormat="1" ht="20.25">
      <c r="A59" s="191">
        <v>53</v>
      </c>
      <c r="B59" s="125">
        <v>439503</v>
      </c>
      <c r="C59" s="126" t="s">
        <v>296</v>
      </c>
      <c r="D59" s="196">
        <v>8</v>
      </c>
      <c r="E59" s="196">
        <v>6</v>
      </c>
      <c r="F59" s="196">
        <v>5</v>
      </c>
      <c r="G59" s="196">
        <v>8</v>
      </c>
      <c r="H59" s="196">
        <v>6</v>
      </c>
      <c r="I59" s="196">
        <f t="shared" si="1"/>
        <v>33</v>
      </c>
      <c r="J59" s="196">
        <f t="shared" si="2"/>
        <v>4.95</v>
      </c>
      <c r="K59" s="197">
        <v>1</v>
      </c>
      <c r="L59" s="197">
        <v>2</v>
      </c>
      <c r="M59" s="197">
        <v>3</v>
      </c>
      <c r="N59" s="197">
        <v>2</v>
      </c>
      <c r="O59" s="197">
        <v>3</v>
      </c>
      <c r="P59" s="197">
        <f t="shared" si="3"/>
        <v>11</v>
      </c>
      <c r="Q59" s="197">
        <f t="shared" si="4"/>
        <v>0.55000000000000004</v>
      </c>
      <c r="R59" s="104">
        <f t="shared" si="5"/>
        <v>1.25</v>
      </c>
      <c r="S59" s="104">
        <f t="shared" si="6"/>
        <v>0.99999999999999989</v>
      </c>
      <c r="T59" s="104">
        <f t="shared" si="7"/>
        <v>0.90</v>
      </c>
      <c r="U59" s="104">
        <f t="shared" si="8"/>
        <v>1.30</v>
      </c>
      <c r="V59" s="104">
        <f t="shared" si="9"/>
        <v>1.0499999999999998</v>
      </c>
      <c r="W59" s="26">
        <f t="shared" si="10"/>
        <v>44</v>
      </c>
      <c r="X59" s="194">
        <f t="shared" si="11"/>
        <v>8.8000000000000007</v>
      </c>
      <c r="Y59" s="114">
        <v>34</v>
      </c>
      <c r="Z59" s="108">
        <f t="shared" si="12"/>
        <v>27.200000000000003</v>
      </c>
      <c r="AA59" s="110">
        <f t="shared" si="13"/>
        <v>45.333333333333329</v>
      </c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09"/>
    </row>
    <row r="60" spans="1:44" s="107" customFormat="1" ht="20.25">
      <c r="A60" s="191">
        <v>54</v>
      </c>
      <c r="B60" s="125">
        <v>439504</v>
      </c>
      <c r="C60" s="126" t="s">
        <v>297</v>
      </c>
      <c r="D60" s="196">
        <v>9</v>
      </c>
      <c r="E60" s="196">
        <v>10</v>
      </c>
      <c r="F60" s="196">
        <v>8</v>
      </c>
      <c r="G60" s="196">
        <v>9</v>
      </c>
      <c r="H60" s="196">
        <v>8</v>
      </c>
      <c r="I60" s="196">
        <f t="shared" si="1"/>
        <v>44</v>
      </c>
      <c r="J60" s="196">
        <f t="shared" si="2"/>
        <v>6.60</v>
      </c>
      <c r="K60" s="197">
        <v>3</v>
      </c>
      <c r="L60" s="197">
        <v>2</v>
      </c>
      <c r="M60" s="197">
        <v>3.50</v>
      </c>
      <c r="N60" s="197">
        <v>4</v>
      </c>
      <c r="O60" s="197">
        <v>2</v>
      </c>
      <c r="P60" s="197">
        <f t="shared" si="3"/>
        <v>14.50</v>
      </c>
      <c r="Q60" s="197">
        <f t="shared" si="4"/>
        <v>0.72500000000000009</v>
      </c>
      <c r="R60" s="104">
        <f t="shared" si="5"/>
        <v>1.50</v>
      </c>
      <c r="S60" s="104">
        <f t="shared" si="6"/>
        <v>1.60</v>
      </c>
      <c r="T60" s="104">
        <f t="shared" si="7"/>
        <v>1.375</v>
      </c>
      <c r="U60" s="104">
        <f t="shared" si="8"/>
        <v>1.5499999999999998</v>
      </c>
      <c r="V60" s="104">
        <f t="shared" si="9"/>
        <v>1.30</v>
      </c>
      <c r="W60" s="26">
        <f t="shared" si="10"/>
        <v>58.50</v>
      </c>
      <c r="X60" s="194">
        <f t="shared" si="11"/>
        <v>11.70</v>
      </c>
      <c r="Y60" s="114">
        <v>43</v>
      </c>
      <c r="Z60" s="108">
        <f t="shared" si="12"/>
        <v>34.40</v>
      </c>
      <c r="AA60" s="110">
        <f t="shared" si="13"/>
        <v>57.333333333333336</v>
      </c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09"/>
    </row>
    <row r="61" spans="1:44" s="107" customFormat="1" ht="20.25">
      <c r="A61" s="191">
        <v>55</v>
      </c>
      <c r="B61" s="125">
        <v>439505</v>
      </c>
      <c r="C61" s="126" t="s">
        <v>298</v>
      </c>
      <c r="D61" s="196">
        <v>6</v>
      </c>
      <c r="E61" s="196">
        <v>8</v>
      </c>
      <c r="F61" s="196">
        <v>4</v>
      </c>
      <c r="G61" s="196">
        <v>8</v>
      </c>
      <c r="H61" s="196">
        <v>8</v>
      </c>
      <c r="I61" s="196">
        <f t="shared" si="1"/>
        <v>34</v>
      </c>
      <c r="J61" s="196">
        <f t="shared" si="2"/>
        <v>5.0999999999999996</v>
      </c>
      <c r="K61" s="197">
        <v>1</v>
      </c>
      <c r="L61" s="197">
        <v>4</v>
      </c>
      <c r="M61" s="197">
        <v>2</v>
      </c>
      <c r="N61" s="197">
        <v>0</v>
      </c>
      <c r="O61" s="197">
        <v>5</v>
      </c>
      <c r="P61" s="197">
        <f t="shared" si="3"/>
        <v>12</v>
      </c>
      <c r="Q61" s="197">
        <f t="shared" si="4"/>
        <v>0.60000000000000009</v>
      </c>
      <c r="R61" s="104">
        <f t="shared" si="5"/>
        <v>0.95</v>
      </c>
      <c r="S61" s="104">
        <f t="shared" si="6"/>
        <v>1.40</v>
      </c>
      <c r="T61" s="104">
        <f t="shared" si="7"/>
        <v>0.70</v>
      </c>
      <c r="U61" s="104">
        <f t="shared" si="8"/>
        <v>1.20</v>
      </c>
      <c r="V61" s="104">
        <f t="shared" si="9"/>
        <v>1.45</v>
      </c>
      <c r="W61" s="26">
        <f t="shared" si="10"/>
        <v>46</v>
      </c>
      <c r="X61" s="194">
        <f t="shared" si="11"/>
        <v>9.2000000000000011</v>
      </c>
      <c r="Y61" s="114">
        <v>32</v>
      </c>
      <c r="Z61" s="108">
        <f t="shared" si="12"/>
        <v>25.60</v>
      </c>
      <c r="AA61" s="110">
        <f t="shared" si="13"/>
        <v>42.666666666666671</v>
      </c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09"/>
    </row>
    <row r="62" spans="1:44" s="107" customFormat="1" ht="20.25">
      <c r="A62" s="191">
        <v>56</v>
      </c>
      <c r="B62" s="125">
        <v>439506</v>
      </c>
      <c r="C62" s="126" t="s">
        <v>160</v>
      </c>
      <c r="D62" s="196">
        <v>8</v>
      </c>
      <c r="E62" s="196">
        <v>9</v>
      </c>
      <c r="F62" s="196">
        <v>8</v>
      </c>
      <c r="G62" s="196">
        <v>9</v>
      </c>
      <c r="H62" s="196">
        <v>8</v>
      </c>
      <c r="I62" s="196">
        <f t="shared" si="1"/>
        <v>42</v>
      </c>
      <c r="J62" s="196">
        <f t="shared" si="2"/>
        <v>6.30</v>
      </c>
      <c r="K62" s="197">
        <v>3</v>
      </c>
      <c r="L62" s="197">
        <v>2</v>
      </c>
      <c r="M62" s="197">
        <v>3</v>
      </c>
      <c r="N62" s="197">
        <v>2</v>
      </c>
      <c r="O62" s="197">
        <v>3.50</v>
      </c>
      <c r="P62" s="197">
        <f t="shared" si="3"/>
        <v>13.50</v>
      </c>
      <c r="Q62" s="197">
        <f t="shared" si="4"/>
        <v>0.675</v>
      </c>
      <c r="R62" s="104">
        <f t="shared" si="5"/>
        <v>1.35</v>
      </c>
      <c r="S62" s="104">
        <f t="shared" si="6"/>
        <v>1.45</v>
      </c>
      <c r="T62" s="104">
        <f t="shared" si="7"/>
        <v>1.35</v>
      </c>
      <c r="U62" s="104">
        <f t="shared" si="8"/>
        <v>1.45</v>
      </c>
      <c r="V62" s="104">
        <f t="shared" si="9"/>
        <v>1.375</v>
      </c>
      <c r="W62" s="26">
        <f t="shared" si="10"/>
        <v>55.50</v>
      </c>
      <c r="X62" s="194">
        <f t="shared" si="11"/>
        <v>11.10</v>
      </c>
      <c r="Y62" s="114">
        <v>35</v>
      </c>
      <c r="Z62" s="108">
        <f t="shared" si="12"/>
        <v>28</v>
      </c>
      <c r="AA62" s="110">
        <f t="shared" si="13"/>
        <v>46.666666666666664</v>
      </c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09"/>
    </row>
    <row r="63" spans="1:44" s="107" customFormat="1" ht="20.25">
      <c r="A63" s="191">
        <v>57</v>
      </c>
      <c r="B63" s="125">
        <v>439509</v>
      </c>
      <c r="C63" s="126" t="s">
        <v>299</v>
      </c>
      <c r="D63" s="196">
        <v>6</v>
      </c>
      <c r="E63" s="196">
        <v>8</v>
      </c>
      <c r="F63" s="196">
        <v>6</v>
      </c>
      <c r="G63" s="196">
        <v>8</v>
      </c>
      <c r="H63" s="196">
        <v>6</v>
      </c>
      <c r="I63" s="196">
        <f t="shared" si="1"/>
        <v>34</v>
      </c>
      <c r="J63" s="196">
        <f t="shared" si="2"/>
        <v>5.0999999999999996</v>
      </c>
      <c r="K63" s="197">
        <v>2</v>
      </c>
      <c r="L63" s="197">
        <v>1.50</v>
      </c>
      <c r="M63" s="197">
        <v>3</v>
      </c>
      <c r="N63" s="197">
        <v>2</v>
      </c>
      <c r="O63" s="197">
        <v>3</v>
      </c>
      <c r="P63" s="197">
        <f t="shared" si="3"/>
        <v>11.50</v>
      </c>
      <c r="Q63" s="197">
        <f t="shared" si="4"/>
        <v>0.57500000000000007</v>
      </c>
      <c r="R63" s="104">
        <f t="shared" si="5"/>
        <v>0.99999999999999989</v>
      </c>
      <c r="S63" s="104">
        <f t="shared" si="6"/>
        <v>1.2749999999999999</v>
      </c>
      <c r="T63" s="104">
        <f t="shared" si="7"/>
        <v>1.0499999999999998</v>
      </c>
      <c r="U63" s="104">
        <f t="shared" si="8"/>
        <v>1.30</v>
      </c>
      <c r="V63" s="104">
        <f t="shared" si="9"/>
        <v>1.0499999999999998</v>
      </c>
      <c r="W63" s="26">
        <f t="shared" si="10"/>
        <v>45.50</v>
      </c>
      <c r="X63" s="194">
        <f t="shared" si="11"/>
        <v>9.10</v>
      </c>
      <c r="Y63" s="114">
        <v>31</v>
      </c>
      <c r="Z63" s="108">
        <f t="shared" si="12"/>
        <v>24.80</v>
      </c>
      <c r="AA63" s="110">
        <f t="shared" si="13"/>
        <v>41.333333333333336</v>
      </c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09"/>
    </row>
    <row r="64" spans="1:44" s="107" customFormat="1" ht="20.25">
      <c r="A64" s="191">
        <v>58</v>
      </c>
      <c r="B64" s="125">
        <v>439510</v>
      </c>
      <c r="C64" s="126" t="s">
        <v>300</v>
      </c>
      <c r="D64" s="196">
        <v>9</v>
      </c>
      <c r="E64" s="196">
        <v>8</v>
      </c>
      <c r="F64" s="196">
        <v>9</v>
      </c>
      <c r="G64" s="196">
        <v>7</v>
      </c>
      <c r="H64" s="196">
        <v>9</v>
      </c>
      <c r="I64" s="196">
        <f t="shared" si="1"/>
        <v>42</v>
      </c>
      <c r="J64" s="196">
        <f t="shared" si="2"/>
        <v>6.30</v>
      </c>
      <c r="K64" s="197">
        <v>2.50</v>
      </c>
      <c r="L64" s="197">
        <v>3</v>
      </c>
      <c r="M64" s="197">
        <v>2</v>
      </c>
      <c r="N64" s="197">
        <v>3</v>
      </c>
      <c r="O64" s="197">
        <v>2</v>
      </c>
      <c r="P64" s="197">
        <f t="shared" si="3"/>
        <v>12.50</v>
      </c>
      <c r="Q64" s="197">
        <f t="shared" si="4"/>
        <v>0.625</v>
      </c>
      <c r="R64" s="104">
        <f t="shared" si="5"/>
        <v>1.475</v>
      </c>
      <c r="S64" s="104">
        <f t="shared" si="6"/>
        <v>1.35</v>
      </c>
      <c r="T64" s="104">
        <f t="shared" si="7"/>
        <v>1.45</v>
      </c>
      <c r="U64" s="104">
        <f t="shared" si="8"/>
        <v>1.2000000000000002</v>
      </c>
      <c r="V64" s="104">
        <f t="shared" si="9"/>
        <v>1.45</v>
      </c>
      <c r="W64" s="26">
        <f t="shared" si="10"/>
        <v>54.50</v>
      </c>
      <c r="X64" s="194">
        <f t="shared" si="11"/>
        <v>10.90</v>
      </c>
      <c r="Y64" s="114">
        <v>33</v>
      </c>
      <c r="Z64" s="108">
        <f t="shared" si="12"/>
        <v>26.40</v>
      </c>
      <c r="AA64" s="110">
        <f t="shared" si="13"/>
        <v>44</v>
      </c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09"/>
    </row>
    <row r="65" spans="1:44" s="107" customFormat="1" ht="20.25">
      <c r="A65" s="191">
        <v>59</v>
      </c>
      <c r="B65" s="125">
        <v>439511</v>
      </c>
      <c r="C65" s="126" t="s">
        <v>162</v>
      </c>
      <c r="D65" s="196">
        <v>6</v>
      </c>
      <c r="E65" s="196">
        <v>8</v>
      </c>
      <c r="F65" s="196">
        <v>9</v>
      </c>
      <c r="G65" s="196">
        <v>7</v>
      </c>
      <c r="H65" s="196">
        <v>9</v>
      </c>
      <c r="I65" s="196">
        <f t="shared" si="1"/>
        <v>39</v>
      </c>
      <c r="J65" s="196">
        <f t="shared" si="2"/>
        <v>5.85</v>
      </c>
      <c r="K65" s="197">
        <v>3</v>
      </c>
      <c r="L65" s="197">
        <v>2.50</v>
      </c>
      <c r="M65" s="197">
        <v>3</v>
      </c>
      <c r="N65" s="197">
        <v>2</v>
      </c>
      <c r="O65" s="197">
        <v>4</v>
      </c>
      <c r="P65" s="197">
        <f t="shared" si="3"/>
        <v>14.50</v>
      </c>
      <c r="Q65" s="197">
        <f t="shared" si="4"/>
        <v>0.72500000000000009</v>
      </c>
      <c r="R65" s="104">
        <f t="shared" si="5"/>
        <v>1.0499999999999998</v>
      </c>
      <c r="S65" s="104">
        <f t="shared" si="6"/>
        <v>1.325</v>
      </c>
      <c r="T65" s="104">
        <f t="shared" si="7"/>
        <v>1.50</v>
      </c>
      <c r="U65" s="104">
        <f t="shared" si="8"/>
        <v>1.1500000000000001</v>
      </c>
      <c r="V65" s="104">
        <f t="shared" si="9"/>
        <v>1.5499999999999998</v>
      </c>
      <c r="W65" s="26">
        <f t="shared" si="10"/>
        <v>53.50</v>
      </c>
      <c r="X65" s="194">
        <f t="shared" si="11"/>
        <v>10.70</v>
      </c>
      <c r="Y65" s="114">
        <v>36</v>
      </c>
      <c r="Z65" s="108">
        <f t="shared" si="12"/>
        <v>28.80</v>
      </c>
      <c r="AA65" s="110">
        <f t="shared" si="13"/>
        <v>48</v>
      </c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09"/>
    </row>
    <row r="66" spans="1:44" s="107" customFormat="1" ht="20.25">
      <c r="A66" s="191">
        <v>60</v>
      </c>
      <c r="B66" s="125">
        <v>439512</v>
      </c>
      <c r="C66" s="126" t="s">
        <v>163</v>
      </c>
      <c r="D66" s="196">
        <v>6</v>
      </c>
      <c r="E66" s="196">
        <v>5</v>
      </c>
      <c r="F66" s="196">
        <v>6</v>
      </c>
      <c r="G66" s="196">
        <v>8</v>
      </c>
      <c r="H66" s="196">
        <v>6</v>
      </c>
      <c r="I66" s="196">
        <f t="shared" si="1"/>
        <v>31</v>
      </c>
      <c r="J66" s="196">
        <f t="shared" si="2"/>
        <v>4.6499999999999995</v>
      </c>
      <c r="K66" s="197">
        <v>2</v>
      </c>
      <c r="L66" s="197">
        <v>3.50</v>
      </c>
      <c r="M66" s="197">
        <v>2</v>
      </c>
      <c r="N66" s="197">
        <v>2.50</v>
      </c>
      <c r="O66" s="197">
        <v>3</v>
      </c>
      <c r="P66" s="197">
        <f t="shared" si="3"/>
        <v>13</v>
      </c>
      <c r="Q66" s="197">
        <f t="shared" si="4"/>
        <v>0.65</v>
      </c>
      <c r="R66" s="104">
        <f t="shared" si="5"/>
        <v>0.99999999999999989</v>
      </c>
      <c r="S66" s="104">
        <f t="shared" si="6"/>
        <v>0.925</v>
      </c>
      <c r="T66" s="104">
        <f t="shared" si="7"/>
        <v>0.99999999999999989</v>
      </c>
      <c r="U66" s="104">
        <f t="shared" si="8"/>
        <v>1.325</v>
      </c>
      <c r="V66" s="104">
        <f t="shared" si="9"/>
        <v>1.0499999999999998</v>
      </c>
      <c r="W66" s="26">
        <f t="shared" si="10"/>
        <v>44</v>
      </c>
      <c r="X66" s="194">
        <f t="shared" si="11"/>
        <v>8.8000000000000007</v>
      </c>
      <c r="Y66" s="114">
        <v>37</v>
      </c>
      <c r="Z66" s="108">
        <f t="shared" si="12"/>
        <v>29.60</v>
      </c>
      <c r="AA66" s="110">
        <f t="shared" si="13"/>
        <v>49.333333333333336</v>
      </c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09"/>
    </row>
    <row r="67" spans="1:44" s="107" customFormat="1" ht="20.25">
      <c r="A67" s="191">
        <v>61</v>
      </c>
      <c r="B67" s="125">
        <v>439513</v>
      </c>
      <c r="C67" s="126" t="s">
        <v>164</v>
      </c>
      <c r="D67" s="196">
        <v>1</v>
      </c>
      <c r="E67" s="196">
        <v>2</v>
      </c>
      <c r="F67" s="196">
        <v>3</v>
      </c>
      <c r="G67" s="196">
        <v>2</v>
      </c>
      <c r="H67" s="196">
        <v>2</v>
      </c>
      <c r="I67" s="196">
        <f t="shared" si="1"/>
        <v>10</v>
      </c>
      <c r="J67" s="196">
        <f t="shared" si="2"/>
        <v>1.50</v>
      </c>
      <c r="K67" s="197">
        <v>0</v>
      </c>
      <c r="L67" s="197">
        <v>2</v>
      </c>
      <c r="M67" s="197">
        <v>1</v>
      </c>
      <c r="N67" s="197">
        <v>0</v>
      </c>
      <c r="O67" s="197">
        <v>2</v>
      </c>
      <c r="P67" s="197">
        <f t="shared" si="3"/>
        <v>5</v>
      </c>
      <c r="Q67" s="197">
        <f t="shared" si="4"/>
        <v>0.25</v>
      </c>
      <c r="R67" s="104">
        <f t="shared" si="5"/>
        <v>0.15</v>
      </c>
      <c r="S67" s="104">
        <f t="shared" si="6"/>
        <v>0.40</v>
      </c>
      <c r="T67" s="104">
        <f t="shared" si="7"/>
        <v>0.49999999999999994</v>
      </c>
      <c r="U67" s="104">
        <f t="shared" si="8"/>
        <v>0.30</v>
      </c>
      <c r="V67" s="104">
        <f t="shared" si="9"/>
        <v>0.40</v>
      </c>
      <c r="W67" s="26">
        <f t="shared" si="10"/>
        <v>15</v>
      </c>
      <c r="X67" s="194">
        <f t="shared" si="11"/>
        <v>3</v>
      </c>
      <c r="Y67" s="114">
        <v>5</v>
      </c>
      <c r="Z67" s="108">
        <f t="shared" si="12"/>
        <v>4</v>
      </c>
      <c r="AA67" s="110">
        <f t="shared" si="13"/>
        <v>6.666666666666667</v>
      </c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09"/>
    </row>
    <row r="68" spans="1:44" s="107" customFormat="1" ht="20.25">
      <c r="A68" s="191">
        <v>62</v>
      </c>
      <c r="B68" s="125">
        <v>439514</v>
      </c>
      <c r="C68" s="126" t="s">
        <v>301</v>
      </c>
      <c r="D68" s="196">
        <v>3</v>
      </c>
      <c r="E68" s="196">
        <v>2</v>
      </c>
      <c r="F68" s="196">
        <v>1</v>
      </c>
      <c r="G68" s="196">
        <v>2</v>
      </c>
      <c r="H68" s="196">
        <v>3</v>
      </c>
      <c r="I68" s="196">
        <f t="shared" si="1"/>
        <v>11</v>
      </c>
      <c r="J68" s="196">
        <f t="shared" si="2"/>
        <v>1.65</v>
      </c>
      <c r="K68" s="197">
        <v>3</v>
      </c>
      <c r="L68" s="197">
        <v>0</v>
      </c>
      <c r="M68" s="197">
        <v>2</v>
      </c>
      <c r="N68" s="197">
        <v>1</v>
      </c>
      <c r="O68" s="197">
        <v>0</v>
      </c>
      <c r="P68" s="197">
        <f t="shared" si="3"/>
        <v>6</v>
      </c>
      <c r="Q68" s="197">
        <f t="shared" si="4"/>
        <v>0.30000000000000004</v>
      </c>
      <c r="R68" s="104">
        <f t="shared" si="5"/>
        <v>0.60</v>
      </c>
      <c r="S68" s="104">
        <f t="shared" si="6"/>
        <v>0.30</v>
      </c>
      <c r="T68" s="104">
        <f t="shared" si="7"/>
        <v>0.25</v>
      </c>
      <c r="U68" s="104">
        <f t="shared" si="8"/>
        <v>0.35</v>
      </c>
      <c r="V68" s="104">
        <f t="shared" si="9"/>
        <v>0.44999999999999996</v>
      </c>
      <c r="W68" s="26">
        <f t="shared" si="10"/>
        <v>17</v>
      </c>
      <c r="X68" s="194">
        <f t="shared" si="11"/>
        <v>3.4000000000000004</v>
      </c>
      <c r="Y68" s="114">
        <v>9</v>
      </c>
      <c r="Z68" s="108">
        <f t="shared" si="12"/>
        <v>7.20</v>
      </c>
      <c r="AA68" s="110">
        <f t="shared" si="13"/>
        <v>12</v>
      </c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09"/>
    </row>
    <row r="69" spans="1:44" s="107" customFormat="1" ht="20.25">
      <c r="A69" s="191">
        <v>63</v>
      </c>
      <c r="B69" s="125">
        <v>439515</v>
      </c>
      <c r="C69" s="126" t="s">
        <v>302</v>
      </c>
      <c r="D69" s="196">
        <v>2</v>
      </c>
      <c r="E69" s="196">
        <v>1</v>
      </c>
      <c r="F69" s="196">
        <v>2</v>
      </c>
      <c r="G69" s="196">
        <v>3</v>
      </c>
      <c r="H69" s="196">
        <v>2</v>
      </c>
      <c r="I69" s="196">
        <f t="shared" si="1"/>
        <v>10</v>
      </c>
      <c r="J69" s="196">
        <f t="shared" si="2"/>
        <v>1.50</v>
      </c>
      <c r="K69" s="197">
        <v>1</v>
      </c>
      <c r="L69" s="197">
        <v>2</v>
      </c>
      <c r="M69" s="197">
        <v>0</v>
      </c>
      <c r="N69" s="197">
        <v>2</v>
      </c>
      <c r="O69" s="197">
        <v>2</v>
      </c>
      <c r="P69" s="197">
        <f t="shared" si="3"/>
        <v>7</v>
      </c>
      <c r="Q69" s="197">
        <f t="shared" si="4"/>
        <v>0.35</v>
      </c>
      <c r="R69" s="104">
        <f t="shared" si="5"/>
        <v>0.35</v>
      </c>
      <c r="S69" s="104">
        <f t="shared" si="6"/>
        <v>0.25</v>
      </c>
      <c r="T69" s="104">
        <f t="shared" si="7"/>
        <v>0.30</v>
      </c>
      <c r="U69" s="104">
        <f t="shared" si="8"/>
        <v>0.54999999999999993</v>
      </c>
      <c r="V69" s="104">
        <f t="shared" si="9"/>
        <v>0.40</v>
      </c>
      <c r="W69" s="26">
        <f t="shared" si="10"/>
        <v>17</v>
      </c>
      <c r="X69" s="194">
        <f t="shared" si="11"/>
        <v>3.4000000000000004</v>
      </c>
      <c r="Y69" s="114">
        <v>8</v>
      </c>
      <c r="Z69" s="108">
        <f t="shared" si="12"/>
        <v>6.40</v>
      </c>
      <c r="AA69" s="110">
        <f t="shared" si="13"/>
        <v>10.666666666666668</v>
      </c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09"/>
    </row>
    <row r="70" spans="1:44" s="107" customFormat="1" ht="20.25">
      <c r="A70" s="191">
        <v>64</v>
      </c>
      <c r="B70" s="125">
        <v>439520</v>
      </c>
      <c r="C70" s="126" t="s">
        <v>303</v>
      </c>
      <c r="D70" s="196">
        <v>8</v>
      </c>
      <c r="E70" s="196">
        <v>9</v>
      </c>
      <c r="F70" s="196">
        <v>8</v>
      </c>
      <c r="G70" s="196">
        <v>9</v>
      </c>
      <c r="H70" s="196">
        <v>8</v>
      </c>
      <c r="I70" s="196">
        <f t="shared" si="1"/>
        <v>42</v>
      </c>
      <c r="J70" s="196">
        <f t="shared" si="2"/>
        <v>6.30</v>
      </c>
      <c r="K70" s="197">
        <v>3</v>
      </c>
      <c r="L70" s="197">
        <v>4</v>
      </c>
      <c r="M70" s="197">
        <v>3.50</v>
      </c>
      <c r="N70" s="197">
        <v>2.50</v>
      </c>
      <c r="O70" s="197">
        <v>3</v>
      </c>
      <c r="P70" s="197">
        <f t="shared" si="3"/>
        <v>16</v>
      </c>
      <c r="Q70" s="197">
        <f t="shared" si="4"/>
        <v>0.80</v>
      </c>
      <c r="R70" s="104">
        <f t="shared" si="5"/>
        <v>1.35</v>
      </c>
      <c r="S70" s="104">
        <f t="shared" si="6"/>
        <v>1.5499999999999998</v>
      </c>
      <c r="T70" s="104">
        <f t="shared" si="7"/>
        <v>1.375</v>
      </c>
      <c r="U70" s="104">
        <f t="shared" si="8"/>
        <v>1.475</v>
      </c>
      <c r="V70" s="104">
        <f t="shared" si="9"/>
        <v>1.35</v>
      </c>
      <c r="W70" s="26">
        <f t="shared" si="10"/>
        <v>58</v>
      </c>
      <c r="X70" s="194">
        <f t="shared" si="11"/>
        <v>11.60</v>
      </c>
      <c r="Y70" s="114">
        <v>42</v>
      </c>
      <c r="Z70" s="108">
        <f t="shared" si="12"/>
        <v>33.60</v>
      </c>
      <c r="AA70" s="110">
        <f t="shared" si="13"/>
        <v>56.000000000000007</v>
      </c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09"/>
    </row>
    <row r="71" spans="1:44" s="107" customFormat="1" ht="20.25">
      <c r="A71" s="191">
        <v>65</v>
      </c>
      <c r="B71" s="125">
        <v>439522</v>
      </c>
      <c r="C71" s="126" t="s">
        <v>304</v>
      </c>
      <c r="D71" s="196"/>
      <c r="E71" s="196"/>
      <c r="F71" s="196"/>
      <c r="G71" s="196"/>
      <c r="H71" s="196"/>
      <c r="I71" s="196"/>
      <c r="J71" s="196"/>
      <c r="K71" s="197"/>
      <c r="L71" s="197"/>
      <c r="M71" s="197"/>
      <c r="N71" s="197"/>
      <c r="O71" s="197"/>
      <c r="P71" s="197">
        <f t="shared" si="3"/>
        <v>0</v>
      </c>
      <c r="Q71" s="197">
        <f t="shared" si="4"/>
        <v>0</v>
      </c>
      <c r="R71" s="104">
        <f t="shared" si="5"/>
        <v>0</v>
      </c>
      <c r="S71" s="104">
        <f t="shared" si="6"/>
        <v>0</v>
      </c>
      <c r="T71" s="104">
        <f t="shared" si="7"/>
        <v>0</v>
      </c>
      <c r="U71" s="104">
        <f t="shared" si="8"/>
        <v>0</v>
      </c>
      <c r="V71" s="104">
        <f t="shared" si="9"/>
        <v>0</v>
      </c>
      <c r="W71" s="26">
        <f t="shared" si="10"/>
        <v>0</v>
      </c>
      <c r="X71" s="194">
        <f t="shared" si="11"/>
        <v>0</v>
      </c>
      <c r="Y71" s="114" t="s">
        <v>147</v>
      </c>
      <c r="Z71" s="108" t="e">
        <f t="shared" si="12"/>
        <v>#VALUE!</v>
      </c>
      <c r="AA71" s="110" t="e">
        <f t="shared" si="13"/>
        <v>#VALUE!</v>
      </c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09"/>
    </row>
    <row r="72" spans="1:44" s="107" customFormat="1" ht="20.25">
      <c r="A72" s="191">
        <v>66</v>
      </c>
      <c r="B72" s="125">
        <v>439524</v>
      </c>
      <c r="C72" s="126" t="s">
        <v>305</v>
      </c>
      <c r="D72" s="196">
        <v>5</v>
      </c>
      <c r="E72" s="196">
        <v>4</v>
      </c>
      <c r="F72" s="196">
        <v>6</v>
      </c>
      <c r="G72" s="196">
        <v>4</v>
      </c>
      <c r="H72" s="196">
        <v>4</v>
      </c>
      <c r="I72" s="196">
        <f t="shared" si="14" ref="I72:I135">SUM(D72:H72)</f>
        <v>23</v>
      </c>
      <c r="J72" s="196">
        <f t="shared" si="15" ref="J72:J135">I72*0.15</f>
        <v>3.4499999999999997</v>
      </c>
      <c r="K72" s="197">
        <v>2</v>
      </c>
      <c r="L72" s="197">
        <v>1.50</v>
      </c>
      <c r="M72" s="197">
        <v>3</v>
      </c>
      <c r="N72" s="197">
        <v>2</v>
      </c>
      <c r="O72" s="197">
        <v>2.50</v>
      </c>
      <c r="P72" s="197">
        <f t="shared" si="16" ref="P72:P135">SUM(K72:O72)</f>
        <v>11</v>
      </c>
      <c r="Q72" s="197">
        <f t="shared" si="17" ref="Q72:Q135">P72*0.05</f>
        <v>0.55000000000000004</v>
      </c>
      <c r="R72" s="104">
        <f t="shared" si="18" ref="R72:R135">D72*0.15+K72:K72*0.05</f>
        <v>0.85</v>
      </c>
      <c r="S72" s="104">
        <f t="shared" si="19" ref="S72:S135">E72*0.15+L72:L72*0.05</f>
        <v>0.675</v>
      </c>
      <c r="T72" s="104">
        <f t="shared" si="20" ref="T72:T135">F72*0.15+M72:M72*0.05</f>
        <v>1.0499999999999998</v>
      </c>
      <c r="U72" s="104">
        <f t="shared" si="21" ref="U72:U135">G72*0.15+N72:N72*0.05</f>
        <v>0.70</v>
      </c>
      <c r="V72" s="104">
        <f t="shared" si="22" ref="V72:V135">H72*0.15+O72:O72*0.05</f>
        <v>0.725</v>
      </c>
      <c r="W72" s="26">
        <f t="shared" si="23" ref="W72:W135">I72+P72</f>
        <v>34</v>
      </c>
      <c r="X72" s="194">
        <f t="shared" si="24" ref="X72:X135">W72*0.2</f>
        <v>6.8000000000000007</v>
      </c>
      <c r="Y72" s="114">
        <v>27</v>
      </c>
      <c r="Z72" s="108">
        <f t="shared" si="25" ref="Z72:Z135">Y72*0.8</f>
        <v>21.60</v>
      </c>
      <c r="AA72" s="110">
        <f t="shared" si="26" ref="AA72:AA135">Y72/75*100</f>
        <v>36</v>
      </c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09"/>
    </row>
    <row r="73" spans="1:44" s="107" customFormat="1" ht="20.25">
      <c r="A73" s="191">
        <v>67</v>
      </c>
      <c r="B73" s="125">
        <v>439525</v>
      </c>
      <c r="C73" s="126" t="s">
        <v>165</v>
      </c>
      <c r="D73" s="196"/>
      <c r="E73" s="196"/>
      <c r="F73" s="196"/>
      <c r="G73" s="196"/>
      <c r="H73" s="196"/>
      <c r="I73" s="196"/>
      <c r="J73" s="196"/>
      <c r="K73" s="197"/>
      <c r="L73" s="197"/>
      <c r="M73" s="197"/>
      <c r="N73" s="197"/>
      <c r="O73" s="197"/>
      <c r="P73" s="197">
        <f t="shared" si="16"/>
        <v>0</v>
      </c>
      <c r="Q73" s="197">
        <f t="shared" si="17"/>
        <v>0</v>
      </c>
      <c r="R73" s="104">
        <f t="shared" si="18"/>
        <v>0</v>
      </c>
      <c r="S73" s="104">
        <f t="shared" si="19"/>
        <v>0</v>
      </c>
      <c r="T73" s="104">
        <f t="shared" si="20"/>
        <v>0</v>
      </c>
      <c r="U73" s="104">
        <f t="shared" si="21"/>
        <v>0</v>
      </c>
      <c r="V73" s="104">
        <f t="shared" si="22"/>
        <v>0</v>
      </c>
      <c r="W73" s="26">
        <f t="shared" si="23"/>
        <v>0</v>
      </c>
      <c r="X73" s="194">
        <f t="shared" si="24"/>
        <v>0</v>
      </c>
      <c r="Y73" s="114" t="s">
        <v>147</v>
      </c>
      <c r="Z73" s="108" t="e">
        <f t="shared" si="25"/>
        <v>#VALUE!</v>
      </c>
      <c r="AA73" s="110" t="e">
        <f t="shared" si="26"/>
        <v>#VALUE!</v>
      </c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09"/>
    </row>
    <row r="74" spans="1:44" s="107" customFormat="1" ht="20.25">
      <c r="A74" s="191">
        <v>68</v>
      </c>
      <c r="B74" s="125">
        <v>439527</v>
      </c>
      <c r="C74" s="126" t="s">
        <v>306</v>
      </c>
      <c r="D74" s="196">
        <v>2</v>
      </c>
      <c r="E74" s="196">
        <v>3</v>
      </c>
      <c r="F74" s="196">
        <v>4</v>
      </c>
      <c r="G74" s="196">
        <v>2</v>
      </c>
      <c r="H74" s="196">
        <v>2</v>
      </c>
      <c r="I74" s="196">
        <f t="shared" si="14"/>
        <v>13</v>
      </c>
      <c r="J74" s="196">
        <f t="shared" si="15"/>
        <v>1.95</v>
      </c>
      <c r="K74" s="197">
        <v>1</v>
      </c>
      <c r="L74" s="197">
        <v>2</v>
      </c>
      <c r="M74" s="197">
        <v>2.50</v>
      </c>
      <c r="N74" s="197">
        <v>0.50</v>
      </c>
      <c r="O74" s="197">
        <v>3</v>
      </c>
      <c r="P74" s="197">
        <f t="shared" si="16"/>
        <v>9</v>
      </c>
      <c r="Q74" s="197">
        <f t="shared" si="17"/>
        <v>0.45</v>
      </c>
      <c r="R74" s="104">
        <f t="shared" si="18"/>
        <v>0.35</v>
      </c>
      <c r="S74" s="104">
        <f t="shared" si="19"/>
        <v>0.54999999999999993</v>
      </c>
      <c r="T74" s="104">
        <f t="shared" si="20"/>
        <v>0.725</v>
      </c>
      <c r="U74" s="104">
        <f t="shared" si="21"/>
        <v>0.325</v>
      </c>
      <c r="V74" s="104">
        <f t="shared" si="22"/>
        <v>0.45</v>
      </c>
      <c r="W74" s="26">
        <f t="shared" si="23"/>
        <v>22</v>
      </c>
      <c r="X74" s="194">
        <f t="shared" si="24"/>
        <v>4.4000000000000004</v>
      </c>
      <c r="Y74" s="114">
        <v>16</v>
      </c>
      <c r="Z74" s="108">
        <f t="shared" si="25"/>
        <v>12.80</v>
      </c>
      <c r="AA74" s="110">
        <f t="shared" si="26"/>
        <v>21.333333333333336</v>
      </c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09"/>
    </row>
    <row r="75" spans="1:44" s="107" customFormat="1" ht="20.25">
      <c r="A75" s="191">
        <v>69</v>
      </c>
      <c r="B75" s="125">
        <v>439530</v>
      </c>
      <c r="C75" s="126" t="s">
        <v>307</v>
      </c>
      <c r="D75" s="196">
        <v>6</v>
      </c>
      <c r="E75" s="196">
        <v>5</v>
      </c>
      <c r="F75" s="196">
        <v>7</v>
      </c>
      <c r="G75" s="196">
        <v>6</v>
      </c>
      <c r="H75" s="196">
        <v>5</v>
      </c>
      <c r="I75" s="196">
        <f t="shared" si="14"/>
        <v>29</v>
      </c>
      <c r="J75" s="196">
        <f t="shared" si="15"/>
        <v>4.3499999999999996</v>
      </c>
      <c r="K75" s="197">
        <v>1.50</v>
      </c>
      <c r="L75" s="197">
        <v>3</v>
      </c>
      <c r="M75" s="197">
        <v>2</v>
      </c>
      <c r="N75" s="197">
        <v>2.50</v>
      </c>
      <c r="O75" s="197">
        <v>3.50</v>
      </c>
      <c r="P75" s="197">
        <f t="shared" si="16"/>
        <v>12.50</v>
      </c>
      <c r="Q75" s="197">
        <f t="shared" si="17"/>
        <v>0.625</v>
      </c>
      <c r="R75" s="104">
        <f t="shared" si="18"/>
        <v>0.97499999999999987</v>
      </c>
      <c r="S75" s="104">
        <f t="shared" si="19"/>
        <v>0.90</v>
      </c>
      <c r="T75" s="104">
        <f t="shared" si="20"/>
        <v>1.1500000000000001</v>
      </c>
      <c r="U75" s="104">
        <f t="shared" si="21"/>
        <v>1.0249999999999999</v>
      </c>
      <c r="V75" s="104">
        <f t="shared" si="22"/>
        <v>0.925</v>
      </c>
      <c r="W75" s="26">
        <f t="shared" si="23"/>
        <v>41.50</v>
      </c>
      <c r="X75" s="194">
        <f t="shared" si="24"/>
        <v>8.3000000000000007</v>
      </c>
      <c r="Y75" s="114">
        <v>33</v>
      </c>
      <c r="Z75" s="108">
        <f t="shared" si="25"/>
        <v>26.40</v>
      </c>
      <c r="AA75" s="110">
        <f t="shared" si="26"/>
        <v>44</v>
      </c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09"/>
    </row>
    <row r="76" spans="1:44" s="107" customFormat="1" ht="20.25">
      <c r="A76" s="191">
        <v>70</v>
      </c>
      <c r="B76" s="125">
        <v>439533</v>
      </c>
      <c r="C76" s="126" t="s">
        <v>167</v>
      </c>
      <c r="D76" s="196">
        <v>4</v>
      </c>
      <c r="E76" s="196">
        <v>3</v>
      </c>
      <c r="F76" s="196">
        <v>2</v>
      </c>
      <c r="G76" s="196">
        <v>4</v>
      </c>
      <c r="H76" s="196">
        <v>3</v>
      </c>
      <c r="I76" s="196">
        <f t="shared" si="14"/>
        <v>16</v>
      </c>
      <c r="J76" s="196">
        <f t="shared" si="15"/>
        <v>2.40</v>
      </c>
      <c r="K76" s="197">
        <v>2</v>
      </c>
      <c r="L76" s="197">
        <v>0</v>
      </c>
      <c r="M76" s="197">
        <v>5</v>
      </c>
      <c r="N76" s="197">
        <v>0</v>
      </c>
      <c r="O76" s="197">
        <v>4</v>
      </c>
      <c r="P76" s="197">
        <f t="shared" si="16"/>
        <v>11</v>
      </c>
      <c r="Q76" s="197">
        <f t="shared" si="17"/>
        <v>0.55000000000000004</v>
      </c>
      <c r="R76" s="104">
        <f t="shared" si="18"/>
        <v>0.70</v>
      </c>
      <c r="S76" s="104">
        <f t="shared" si="19"/>
        <v>0.44999999999999996</v>
      </c>
      <c r="T76" s="104">
        <f t="shared" si="20"/>
        <v>0.55000000000000004</v>
      </c>
      <c r="U76" s="104">
        <f t="shared" si="21"/>
        <v>0.60</v>
      </c>
      <c r="V76" s="104">
        <f t="shared" si="22"/>
        <v>0.64999999999999991</v>
      </c>
      <c r="W76" s="26">
        <f t="shared" si="23"/>
        <v>27</v>
      </c>
      <c r="X76" s="194">
        <f t="shared" si="24"/>
        <v>5.40</v>
      </c>
      <c r="Y76" s="114">
        <v>37</v>
      </c>
      <c r="Z76" s="108">
        <f t="shared" si="25"/>
        <v>29.60</v>
      </c>
      <c r="AA76" s="110">
        <f t="shared" si="26"/>
        <v>49.333333333333336</v>
      </c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09"/>
    </row>
    <row r="77" spans="1:44" s="107" customFormat="1" ht="20.25">
      <c r="A77" s="191">
        <v>71</v>
      </c>
      <c r="B77" s="125">
        <v>439534</v>
      </c>
      <c r="C77" s="126" t="s">
        <v>308</v>
      </c>
      <c r="D77" s="196">
        <v>4</v>
      </c>
      <c r="E77" s="196">
        <v>3</v>
      </c>
      <c r="F77" s="196">
        <v>5</v>
      </c>
      <c r="G77" s="196">
        <v>4</v>
      </c>
      <c r="H77" s="196">
        <v>6</v>
      </c>
      <c r="I77" s="196">
        <f t="shared" si="14"/>
        <v>22</v>
      </c>
      <c r="J77" s="196">
        <f t="shared" si="15"/>
        <v>3.30</v>
      </c>
      <c r="K77" s="197">
        <v>3</v>
      </c>
      <c r="L77" s="197">
        <v>2</v>
      </c>
      <c r="M77" s="197">
        <v>4</v>
      </c>
      <c r="N77" s="197">
        <v>0</v>
      </c>
      <c r="O77" s="197">
        <v>3</v>
      </c>
      <c r="P77" s="197">
        <f t="shared" si="16"/>
        <v>12</v>
      </c>
      <c r="Q77" s="197">
        <f t="shared" si="17"/>
        <v>0.60000000000000009</v>
      </c>
      <c r="R77" s="104">
        <f t="shared" si="18"/>
        <v>0.75</v>
      </c>
      <c r="S77" s="104">
        <f t="shared" si="19"/>
        <v>0.54999999999999993</v>
      </c>
      <c r="T77" s="104">
        <f t="shared" si="20"/>
        <v>0.95</v>
      </c>
      <c r="U77" s="104">
        <f t="shared" si="21"/>
        <v>0.60</v>
      </c>
      <c r="V77" s="104">
        <f t="shared" si="22"/>
        <v>1.0499999999999998</v>
      </c>
      <c r="W77" s="26">
        <f t="shared" si="23"/>
        <v>34</v>
      </c>
      <c r="X77" s="194">
        <f t="shared" si="24"/>
        <v>6.8000000000000007</v>
      </c>
      <c r="Y77" s="114">
        <v>25</v>
      </c>
      <c r="Z77" s="108">
        <f t="shared" si="25"/>
        <v>20</v>
      </c>
      <c r="AA77" s="110">
        <f t="shared" si="26"/>
        <v>33.333333333333329</v>
      </c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09"/>
    </row>
    <row r="78" spans="1:44" s="107" customFormat="1" ht="20.25">
      <c r="A78" s="191">
        <v>72</v>
      </c>
      <c r="B78" s="125">
        <v>439535</v>
      </c>
      <c r="C78" s="126" t="s">
        <v>309</v>
      </c>
      <c r="D78" s="196">
        <v>8</v>
      </c>
      <c r="E78" s="196">
        <v>7</v>
      </c>
      <c r="F78" s="196">
        <v>12</v>
      </c>
      <c r="G78" s="196">
        <v>8</v>
      </c>
      <c r="H78" s="196">
        <v>8</v>
      </c>
      <c r="I78" s="196">
        <f t="shared" si="14"/>
        <v>43</v>
      </c>
      <c r="J78" s="196">
        <f t="shared" si="15"/>
        <v>6.45</v>
      </c>
      <c r="K78" s="197">
        <v>3</v>
      </c>
      <c r="L78" s="197">
        <v>2.50</v>
      </c>
      <c r="M78" s="197">
        <v>3.50</v>
      </c>
      <c r="N78" s="197">
        <v>2</v>
      </c>
      <c r="O78" s="197">
        <v>1</v>
      </c>
      <c r="P78" s="197">
        <f t="shared" si="16"/>
        <v>12</v>
      </c>
      <c r="Q78" s="197">
        <f t="shared" si="17"/>
        <v>0.60000000000000009</v>
      </c>
      <c r="R78" s="104">
        <f t="shared" si="18"/>
        <v>1.35</v>
      </c>
      <c r="S78" s="104">
        <f t="shared" si="19"/>
        <v>1.175</v>
      </c>
      <c r="T78" s="104">
        <f t="shared" si="20"/>
        <v>1.975</v>
      </c>
      <c r="U78" s="104">
        <f t="shared" si="21"/>
        <v>1.30</v>
      </c>
      <c r="V78" s="104">
        <f t="shared" si="22"/>
        <v>1.25</v>
      </c>
      <c r="W78" s="26">
        <f t="shared" si="23"/>
        <v>55</v>
      </c>
      <c r="X78" s="194">
        <f t="shared" si="24"/>
        <v>11</v>
      </c>
      <c r="Y78" s="114">
        <v>46</v>
      </c>
      <c r="Z78" s="108">
        <f t="shared" si="25"/>
        <v>36.800000000000004</v>
      </c>
      <c r="AA78" s="110">
        <f t="shared" si="26"/>
        <v>61.333333333333329</v>
      </c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09"/>
    </row>
    <row r="79" spans="1:44" s="107" customFormat="1" ht="20.25">
      <c r="A79" s="191">
        <v>73</v>
      </c>
      <c r="B79" s="125">
        <v>439536</v>
      </c>
      <c r="C79" s="126" t="s">
        <v>310</v>
      </c>
      <c r="D79" s="196">
        <v>6</v>
      </c>
      <c r="E79" s="196">
        <v>5</v>
      </c>
      <c r="F79" s="196">
        <v>6</v>
      </c>
      <c r="G79" s="196">
        <v>7</v>
      </c>
      <c r="H79" s="196">
        <v>6</v>
      </c>
      <c r="I79" s="196">
        <f t="shared" si="14"/>
        <v>30</v>
      </c>
      <c r="J79" s="196">
        <f t="shared" si="15"/>
        <v>4.50</v>
      </c>
      <c r="K79" s="197">
        <v>2</v>
      </c>
      <c r="L79" s="197">
        <v>1</v>
      </c>
      <c r="M79" s="197">
        <v>3</v>
      </c>
      <c r="N79" s="197">
        <v>2.50</v>
      </c>
      <c r="O79" s="197">
        <v>0.50</v>
      </c>
      <c r="P79" s="197">
        <f t="shared" si="16"/>
        <v>9</v>
      </c>
      <c r="Q79" s="197">
        <f t="shared" si="17"/>
        <v>0.45</v>
      </c>
      <c r="R79" s="104">
        <f t="shared" si="18"/>
        <v>0.99999999999999989</v>
      </c>
      <c r="S79" s="104">
        <f t="shared" si="19"/>
        <v>0.80</v>
      </c>
      <c r="T79" s="104">
        <f t="shared" si="20"/>
        <v>1.0499999999999998</v>
      </c>
      <c r="U79" s="104">
        <f t="shared" si="21"/>
        <v>1.175</v>
      </c>
      <c r="V79" s="104">
        <f t="shared" si="22"/>
        <v>0.925</v>
      </c>
      <c r="W79" s="26">
        <f t="shared" si="23"/>
        <v>39</v>
      </c>
      <c r="X79" s="194">
        <f t="shared" si="24"/>
        <v>7.8000000000000007</v>
      </c>
      <c r="Y79" s="114">
        <v>27</v>
      </c>
      <c r="Z79" s="108">
        <f t="shared" si="25"/>
        <v>21.60</v>
      </c>
      <c r="AA79" s="110">
        <f t="shared" si="26"/>
        <v>36</v>
      </c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09"/>
    </row>
    <row r="80" spans="1:44" s="107" customFormat="1" ht="20.25">
      <c r="A80" s="191">
        <v>74</v>
      </c>
      <c r="B80" s="125">
        <v>439537</v>
      </c>
      <c r="C80" s="126" t="s">
        <v>311</v>
      </c>
      <c r="D80" s="196">
        <v>9</v>
      </c>
      <c r="E80" s="196">
        <v>8</v>
      </c>
      <c r="F80" s="196">
        <v>6</v>
      </c>
      <c r="G80" s="196">
        <v>8</v>
      </c>
      <c r="H80" s="196">
        <v>7</v>
      </c>
      <c r="I80" s="196">
        <f t="shared" si="14"/>
        <v>38</v>
      </c>
      <c r="J80" s="196">
        <f t="shared" si="15"/>
        <v>5.70</v>
      </c>
      <c r="K80" s="197">
        <v>0.50</v>
      </c>
      <c r="L80" s="197">
        <v>4</v>
      </c>
      <c r="M80" s="197">
        <v>3</v>
      </c>
      <c r="N80" s="197">
        <v>2</v>
      </c>
      <c r="O80" s="197">
        <v>3</v>
      </c>
      <c r="P80" s="197">
        <f t="shared" si="16"/>
        <v>12.50</v>
      </c>
      <c r="Q80" s="197">
        <f t="shared" si="17"/>
        <v>0.625</v>
      </c>
      <c r="R80" s="104">
        <f t="shared" si="18"/>
        <v>1.3749999999999998</v>
      </c>
      <c r="S80" s="104">
        <f t="shared" si="19"/>
        <v>1.40</v>
      </c>
      <c r="T80" s="104">
        <f t="shared" si="20"/>
        <v>1.0499999999999998</v>
      </c>
      <c r="U80" s="104">
        <f t="shared" si="21"/>
        <v>1.30</v>
      </c>
      <c r="V80" s="104">
        <f t="shared" si="22"/>
        <v>1.2000000000000002</v>
      </c>
      <c r="W80" s="26">
        <f t="shared" si="23"/>
        <v>50.50</v>
      </c>
      <c r="X80" s="194">
        <f t="shared" si="24"/>
        <v>10.100000000000001</v>
      </c>
      <c r="Y80" s="114">
        <v>28</v>
      </c>
      <c r="Z80" s="108">
        <f t="shared" si="25"/>
        <v>22.40</v>
      </c>
      <c r="AA80" s="110">
        <f t="shared" si="26"/>
        <v>37.333333333333336</v>
      </c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09"/>
    </row>
    <row r="81" spans="1:44" s="107" customFormat="1" ht="20.25">
      <c r="A81" s="191">
        <v>75</v>
      </c>
      <c r="B81" s="125">
        <v>439539</v>
      </c>
      <c r="C81" s="126" t="s">
        <v>312</v>
      </c>
      <c r="D81" s="196">
        <v>10</v>
      </c>
      <c r="E81" s="196">
        <v>9</v>
      </c>
      <c r="F81" s="196">
        <v>8</v>
      </c>
      <c r="G81" s="196">
        <v>9</v>
      </c>
      <c r="H81" s="196">
        <v>8</v>
      </c>
      <c r="I81" s="196">
        <f t="shared" si="14"/>
        <v>44</v>
      </c>
      <c r="J81" s="196">
        <f t="shared" si="15"/>
        <v>6.60</v>
      </c>
      <c r="K81" s="197">
        <v>2</v>
      </c>
      <c r="L81" s="197">
        <v>3</v>
      </c>
      <c r="M81" s="197">
        <v>1.50</v>
      </c>
      <c r="N81" s="197">
        <v>2.50</v>
      </c>
      <c r="O81" s="197">
        <v>2</v>
      </c>
      <c r="P81" s="197">
        <f t="shared" si="16"/>
        <v>11</v>
      </c>
      <c r="Q81" s="197">
        <f t="shared" si="17"/>
        <v>0.55000000000000004</v>
      </c>
      <c r="R81" s="104">
        <f t="shared" si="18"/>
        <v>1.60</v>
      </c>
      <c r="S81" s="104">
        <f t="shared" si="19"/>
        <v>1.50</v>
      </c>
      <c r="T81" s="104">
        <f t="shared" si="20"/>
        <v>1.2749999999999999</v>
      </c>
      <c r="U81" s="104">
        <f t="shared" si="21"/>
        <v>1.475</v>
      </c>
      <c r="V81" s="104">
        <f t="shared" si="22"/>
        <v>1.30</v>
      </c>
      <c r="W81" s="26">
        <f t="shared" si="23"/>
        <v>55</v>
      </c>
      <c r="X81" s="194">
        <f t="shared" si="24"/>
        <v>11</v>
      </c>
      <c r="Y81" s="114">
        <v>51</v>
      </c>
      <c r="Z81" s="108">
        <f t="shared" si="25"/>
        <v>40.800000000000004</v>
      </c>
      <c r="AA81" s="110">
        <f t="shared" si="26"/>
        <v>68</v>
      </c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09"/>
    </row>
    <row r="82" spans="1:44" s="107" customFormat="1" ht="20.25">
      <c r="A82" s="191">
        <v>76</v>
      </c>
      <c r="B82" s="125">
        <v>439540</v>
      </c>
      <c r="C82" s="126" t="s">
        <v>313</v>
      </c>
      <c r="D82" s="196">
        <v>10</v>
      </c>
      <c r="E82" s="196">
        <v>12</v>
      </c>
      <c r="F82" s="196">
        <v>13</v>
      </c>
      <c r="G82" s="196">
        <v>14</v>
      </c>
      <c r="H82" s="196">
        <v>12</v>
      </c>
      <c r="I82" s="196">
        <f t="shared" si="14"/>
        <v>61</v>
      </c>
      <c r="J82" s="196">
        <f t="shared" si="15"/>
        <v>9.15</v>
      </c>
      <c r="K82" s="197">
        <v>4.50</v>
      </c>
      <c r="L82" s="197">
        <v>5</v>
      </c>
      <c r="M82" s="197">
        <v>5.50</v>
      </c>
      <c r="N82" s="197">
        <v>4</v>
      </c>
      <c r="O82" s="197">
        <v>3</v>
      </c>
      <c r="P82" s="197">
        <f t="shared" si="16"/>
        <v>22</v>
      </c>
      <c r="Q82" s="197">
        <f t="shared" si="17"/>
        <v>1.1000000000000001</v>
      </c>
      <c r="R82" s="104">
        <f t="shared" si="18"/>
        <v>1.725</v>
      </c>
      <c r="S82" s="104">
        <f t="shared" si="19"/>
        <v>2.0499999999999998</v>
      </c>
      <c r="T82" s="104">
        <f t="shared" si="20"/>
        <v>2.225</v>
      </c>
      <c r="U82" s="104">
        <f t="shared" si="21"/>
        <v>2.3000000000000003</v>
      </c>
      <c r="V82" s="104">
        <f t="shared" si="22"/>
        <v>1.9499999999999997</v>
      </c>
      <c r="W82" s="26">
        <f t="shared" si="23"/>
        <v>83</v>
      </c>
      <c r="X82" s="194">
        <f t="shared" si="24"/>
        <v>16.60</v>
      </c>
      <c r="Y82" s="114">
        <v>53</v>
      </c>
      <c r="Z82" s="108">
        <f t="shared" si="25"/>
        <v>42.400000000000006</v>
      </c>
      <c r="AA82" s="110">
        <f t="shared" si="26"/>
        <v>70.666666666666671</v>
      </c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09"/>
    </row>
    <row r="83" spans="1:44" s="107" customFormat="1" ht="20.25">
      <c r="A83" s="191">
        <v>77</v>
      </c>
      <c r="B83" s="125">
        <v>439542</v>
      </c>
      <c r="C83" s="126" t="s">
        <v>314</v>
      </c>
      <c r="D83" s="196">
        <v>6</v>
      </c>
      <c r="E83" s="196">
        <v>5</v>
      </c>
      <c r="F83" s="196">
        <v>8</v>
      </c>
      <c r="G83" s="196">
        <v>6</v>
      </c>
      <c r="H83" s="196">
        <v>8</v>
      </c>
      <c r="I83" s="196">
        <f t="shared" si="14"/>
        <v>33</v>
      </c>
      <c r="J83" s="196">
        <f t="shared" si="15"/>
        <v>4.95</v>
      </c>
      <c r="K83" s="197">
        <v>3</v>
      </c>
      <c r="L83" s="197">
        <v>2</v>
      </c>
      <c r="M83" s="197">
        <v>1</v>
      </c>
      <c r="N83" s="197">
        <v>3</v>
      </c>
      <c r="O83" s="197">
        <v>2</v>
      </c>
      <c r="P83" s="197">
        <f t="shared" si="16"/>
        <v>11</v>
      </c>
      <c r="Q83" s="197">
        <f t="shared" si="17"/>
        <v>0.55000000000000004</v>
      </c>
      <c r="R83" s="104">
        <f t="shared" si="18"/>
        <v>1.0499999999999998</v>
      </c>
      <c r="S83" s="104">
        <f t="shared" si="19"/>
        <v>0.85</v>
      </c>
      <c r="T83" s="104">
        <f t="shared" si="20"/>
        <v>1.25</v>
      </c>
      <c r="U83" s="104">
        <f t="shared" si="21"/>
        <v>1.0499999999999998</v>
      </c>
      <c r="V83" s="104">
        <f t="shared" si="22"/>
        <v>1.30</v>
      </c>
      <c r="W83" s="26">
        <f t="shared" si="23"/>
        <v>44</v>
      </c>
      <c r="X83" s="194">
        <f t="shared" si="24"/>
        <v>8.8000000000000007</v>
      </c>
      <c r="Y83" s="114">
        <v>33</v>
      </c>
      <c r="Z83" s="108">
        <f t="shared" si="25"/>
        <v>26.40</v>
      </c>
      <c r="AA83" s="110">
        <f t="shared" si="26"/>
        <v>44</v>
      </c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09"/>
    </row>
    <row r="84" spans="1:44" s="107" customFormat="1" ht="20.25">
      <c r="A84" s="191">
        <v>78</v>
      </c>
      <c r="B84" s="125">
        <v>439543</v>
      </c>
      <c r="C84" s="126" t="s">
        <v>170</v>
      </c>
      <c r="D84" s="196">
        <v>10</v>
      </c>
      <c r="E84" s="196">
        <v>13</v>
      </c>
      <c r="F84" s="196">
        <v>12</v>
      </c>
      <c r="G84" s="196">
        <v>10</v>
      </c>
      <c r="H84" s="196">
        <v>7</v>
      </c>
      <c r="I84" s="196">
        <f t="shared" si="14"/>
        <v>52</v>
      </c>
      <c r="J84" s="196">
        <f t="shared" si="15"/>
        <v>7.80</v>
      </c>
      <c r="K84" s="197">
        <v>4</v>
      </c>
      <c r="L84" s="197">
        <v>3</v>
      </c>
      <c r="M84" s="197">
        <v>5</v>
      </c>
      <c r="N84" s="197">
        <v>2</v>
      </c>
      <c r="O84" s="197">
        <v>3</v>
      </c>
      <c r="P84" s="197">
        <f t="shared" si="16"/>
        <v>17</v>
      </c>
      <c r="Q84" s="197">
        <f t="shared" si="17"/>
        <v>0.85000000000000009</v>
      </c>
      <c r="R84" s="104">
        <f t="shared" si="18"/>
        <v>1.70</v>
      </c>
      <c r="S84" s="104">
        <f t="shared" si="19"/>
        <v>2.10</v>
      </c>
      <c r="T84" s="104">
        <f t="shared" si="20"/>
        <v>2.0499999999999998</v>
      </c>
      <c r="U84" s="104">
        <f t="shared" si="21"/>
        <v>1.60</v>
      </c>
      <c r="V84" s="104">
        <f t="shared" si="22"/>
        <v>1.2000000000000002</v>
      </c>
      <c r="W84" s="26">
        <f t="shared" si="23"/>
        <v>69</v>
      </c>
      <c r="X84" s="194">
        <f t="shared" si="24"/>
        <v>13.80</v>
      </c>
      <c r="Y84" s="114">
        <v>55</v>
      </c>
      <c r="Z84" s="108">
        <f t="shared" si="25"/>
        <v>44</v>
      </c>
      <c r="AA84" s="110">
        <f t="shared" si="26"/>
        <v>73.333333333333329</v>
      </c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09"/>
    </row>
    <row r="85" spans="1:44" s="107" customFormat="1" ht="20.25">
      <c r="A85" s="191">
        <v>79</v>
      </c>
      <c r="B85" s="125">
        <v>439546</v>
      </c>
      <c r="C85" s="126" t="s">
        <v>172</v>
      </c>
      <c r="D85" s="196"/>
      <c r="E85" s="196"/>
      <c r="F85" s="196"/>
      <c r="G85" s="196"/>
      <c r="H85" s="196"/>
      <c r="I85" s="196"/>
      <c r="J85" s="196"/>
      <c r="K85" s="197"/>
      <c r="L85" s="197"/>
      <c r="M85" s="197"/>
      <c r="N85" s="197"/>
      <c r="O85" s="197"/>
      <c r="P85" s="197">
        <f t="shared" si="16"/>
        <v>0</v>
      </c>
      <c r="Q85" s="197">
        <f t="shared" si="17"/>
        <v>0</v>
      </c>
      <c r="R85" s="104">
        <f t="shared" si="18"/>
        <v>0</v>
      </c>
      <c r="S85" s="104">
        <f t="shared" si="19"/>
        <v>0</v>
      </c>
      <c r="T85" s="104">
        <f t="shared" si="20"/>
        <v>0</v>
      </c>
      <c r="U85" s="104">
        <f t="shared" si="21"/>
        <v>0</v>
      </c>
      <c r="V85" s="104">
        <f t="shared" si="22"/>
        <v>0</v>
      </c>
      <c r="W85" s="26">
        <f t="shared" si="23"/>
        <v>0</v>
      </c>
      <c r="X85" s="194">
        <f t="shared" si="24"/>
        <v>0</v>
      </c>
      <c r="Y85" s="114" t="s">
        <v>147</v>
      </c>
      <c r="Z85" s="108" t="e">
        <f t="shared" si="25"/>
        <v>#VALUE!</v>
      </c>
      <c r="AA85" s="110" t="e">
        <f t="shared" si="26"/>
        <v>#VALUE!</v>
      </c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09"/>
    </row>
    <row r="86" spans="1:44" s="107" customFormat="1" ht="20.25">
      <c r="A86" s="191">
        <v>80</v>
      </c>
      <c r="B86" s="125">
        <v>439550</v>
      </c>
      <c r="C86" s="126" t="s">
        <v>315</v>
      </c>
      <c r="D86" s="196">
        <v>8</v>
      </c>
      <c r="E86" s="196">
        <v>8</v>
      </c>
      <c r="F86" s="196">
        <v>7</v>
      </c>
      <c r="G86" s="196">
        <v>6</v>
      </c>
      <c r="H86" s="196">
        <v>8</v>
      </c>
      <c r="I86" s="196">
        <f t="shared" si="14"/>
        <v>37</v>
      </c>
      <c r="J86" s="196">
        <f t="shared" si="15"/>
        <v>5.55</v>
      </c>
      <c r="K86" s="197">
        <v>3</v>
      </c>
      <c r="L86" s="197">
        <v>4</v>
      </c>
      <c r="M86" s="197">
        <v>2</v>
      </c>
      <c r="N86" s="197">
        <v>1</v>
      </c>
      <c r="O86" s="197">
        <v>3</v>
      </c>
      <c r="P86" s="197">
        <f t="shared" si="16"/>
        <v>13</v>
      </c>
      <c r="Q86" s="197">
        <f t="shared" si="17"/>
        <v>0.65</v>
      </c>
      <c r="R86" s="104">
        <f t="shared" si="18"/>
        <v>1.35</v>
      </c>
      <c r="S86" s="104">
        <f t="shared" si="19"/>
        <v>1.40</v>
      </c>
      <c r="T86" s="104">
        <f t="shared" si="20"/>
        <v>1.1500000000000001</v>
      </c>
      <c r="U86" s="104">
        <f t="shared" si="21"/>
        <v>0.95</v>
      </c>
      <c r="V86" s="104">
        <f t="shared" si="22"/>
        <v>1.35</v>
      </c>
      <c r="W86" s="26">
        <f t="shared" si="23"/>
        <v>50</v>
      </c>
      <c r="X86" s="194">
        <f t="shared" si="24"/>
        <v>10</v>
      </c>
      <c r="Y86" s="114">
        <v>40</v>
      </c>
      <c r="Z86" s="108">
        <f t="shared" si="25"/>
        <v>32</v>
      </c>
      <c r="AA86" s="110">
        <f t="shared" si="26"/>
        <v>53.333333333333336</v>
      </c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09"/>
    </row>
    <row r="87" spans="1:44" s="107" customFormat="1" ht="20.25">
      <c r="A87" s="191">
        <v>81</v>
      </c>
      <c r="B87" s="125">
        <v>439551</v>
      </c>
      <c r="C87" s="126" t="s">
        <v>175</v>
      </c>
      <c r="D87" s="196">
        <v>12</v>
      </c>
      <c r="E87" s="196">
        <v>13</v>
      </c>
      <c r="F87" s="196">
        <v>10</v>
      </c>
      <c r="G87" s="196">
        <v>8</v>
      </c>
      <c r="H87" s="196">
        <v>9</v>
      </c>
      <c r="I87" s="196">
        <f t="shared" si="14"/>
        <v>52</v>
      </c>
      <c r="J87" s="196">
        <f t="shared" si="15"/>
        <v>7.80</v>
      </c>
      <c r="K87" s="197">
        <v>2</v>
      </c>
      <c r="L87" s="197">
        <v>3</v>
      </c>
      <c r="M87" s="197">
        <v>4</v>
      </c>
      <c r="N87" s="197">
        <v>3.50</v>
      </c>
      <c r="O87" s="197">
        <v>2.50</v>
      </c>
      <c r="P87" s="197">
        <f t="shared" si="16"/>
        <v>15</v>
      </c>
      <c r="Q87" s="197">
        <f t="shared" si="17"/>
        <v>0.75</v>
      </c>
      <c r="R87" s="104">
        <f t="shared" si="18"/>
        <v>1.90</v>
      </c>
      <c r="S87" s="104">
        <f t="shared" si="19"/>
        <v>2.10</v>
      </c>
      <c r="T87" s="104">
        <f t="shared" si="20"/>
        <v>1.70</v>
      </c>
      <c r="U87" s="104">
        <f t="shared" si="21"/>
        <v>1.375</v>
      </c>
      <c r="V87" s="104">
        <f t="shared" si="22"/>
        <v>1.475</v>
      </c>
      <c r="W87" s="26">
        <f t="shared" si="23"/>
        <v>67</v>
      </c>
      <c r="X87" s="194">
        <f t="shared" si="24"/>
        <v>13.40</v>
      </c>
      <c r="Y87" s="114">
        <v>57</v>
      </c>
      <c r="Z87" s="108">
        <f t="shared" si="25"/>
        <v>45.60</v>
      </c>
      <c r="AA87" s="110">
        <f t="shared" si="26"/>
        <v>76</v>
      </c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09"/>
    </row>
    <row r="88" spans="1:44" s="107" customFormat="1" ht="20.25">
      <c r="A88" s="191">
        <v>82</v>
      </c>
      <c r="B88" s="125">
        <v>439554</v>
      </c>
      <c r="C88" s="126" t="s">
        <v>178</v>
      </c>
      <c r="D88" s="196">
        <v>6</v>
      </c>
      <c r="E88" s="196">
        <v>8</v>
      </c>
      <c r="F88" s="196">
        <v>9</v>
      </c>
      <c r="G88" s="196">
        <v>8</v>
      </c>
      <c r="H88" s="196">
        <v>9</v>
      </c>
      <c r="I88" s="196">
        <f t="shared" si="14"/>
        <v>40</v>
      </c>
      <c r="J88" s="196">
        <f t="shared" si="15"/>
        <v>6</v>
      </c>
      <c r="K88" s="197">
        <v>1.50</v>
      </c>
      <c r="L88" s="197">
        <v>2.50</v>
      </c>
      <c r="M88" s="197">
        <v>3</v>
      </c>
      <c r="N88" s="197">
        <v>2</v>
      </c>
      <c r="O88" s="197">
        <v>3.50</v>
      </c>
      <c r="P88" s="197">
        <f t="shared" si="16"/>
        <v>12.50</v>
      </c>
      <c r="Q88" s="197">
        <f t="shared" si="17"/>
        <v>0.625</v>
      </c>
      <c r="R88" s="104">
        <f t="shared" si="18"/>
        <v>0.97499999999999987</v>
      </c>
      <c r="S88" s="104">
        <f t="shared" si="19"/>
        <v>1.325</v>
      </c>
      <c r="T88" s="104">
        <f t="shared" si="20"/>
        <v>1.50</v>
      </c>
      <c r="U88" s="104">
        <f t="shared" si="21"/>
        <v>1.30</v>
      </c>
      <c r="V88" s="104">
        <f t="shared" si="22"/>
        <v>1.525</v>
      </c>
      <c r="W88" s="26">
        <f t="shared" si="23"/>
        <v>52.50</v>
      </c>
      <c r="X88" s="194">
        <f t="shared" si="24"/>
        <v>10.50</v>
      </c>
      <c r="Y88" s="114">
        <v>45</v>
      </c>
      <c r="Z88" s="108">
        <f t="shared" si="25"/>
        <v>36</v>
      </c>
      <c r="AA88" s="110">
        <f t="shared" si="26"/>
        <v>60</v>
      </c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09"/>
    </row>
    <row r="89" spans="1:44" s="107" customFormat="1" ht="20.25">
      <c r="A89" s="191">
        <v>83</v>
      </c>
      <c r="B89" s="125">
        <v>439555</v>
      </c>
      <c r="C89" s="126" t="s">
        <v>316</v>
      </c>
      <c r="D89" s="196">
        <v>5</v>
      </c>
      <c r="E89" s="196">
        <v>6</v>
      </c>
      <c r="F89" s="196">
        <v>4</v>
      </c>
      <c r="G89" s="196">
        <v>6</v>
      </c>
      <c r="H89" s="196">
        <v>4</v>
      </c>
      <c r="I89" s="196">
        <f t="shared" si="14"/>
        <v>25</v>
      </c>
      <c r="J89" s="196">
        <f t="shared" si="15"/>
        <v>3.75</v>
      </c>
      <c r="K89" s="197">
        <v>2.50</v>
      </c>
      <c r="L89" s="197">
        <v>2</v>
      </c>
      <c r="M89" s="197">
        <v>3.50</v>
      </c>
      <c r="N89" s="197">
        <v>0</v>
      </c>
      <c r="O89" s="197">
        <v>4</v>
      </c>
      <c r="P89" s="197">
        <f t="shared" si="16"/>
        <v>12</v>
      </c>
      <c r="Q89" s="197">
        <f t="shared" si="17"/>
        <v>0.60000000000000009</v>
      </c>
      <c r="R89" s="104">
        <f t="shared" si="18"/>
        <v>0.875</v>
      </c>
      <c r="S89" s="104">
        <f t="shared" si="19"/>
        <v>0.99999999999999989</v>
      </c>
      <c r="T89" s="104">
        <f t="shared" si="20"/>
        <v>0.775</v>
      </c>
      <c r="U89" s="104">
        <f t="shared" si="21"/>
        <v>0.89999999999999991</v>
      </c>
      <c r="V89" s="104">
        <f t="shared" si="22"/>
        <v>0.80</v>
      </c>
      <c r="W89" s="26">
        <f t="shared" si="23"/>
        <v>37</v>
      </c>
      <c r="X89" s="194">
        <f t="shared" si="24"/>
        <v>7.40</v>
      </c>
      <c r="Y89" s="114">
        <v>29</v>
      </c>
      <c r="Z89" s="108">
        <f t="shared" si="25"/>
        <v>23.200000000000003</v>
      </c>
      <c r="AA89" s="110">
        <f t="shared" si="26"/>
        <v>38.666666666666664</v>
      </c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09"/>
    </row>
    <row r="90" spans="1:44" s="107" customFormat="1" ht="20.25">
      <c r="A90" s="191">
        <v>84</v>
      </c>
      <c r="B90" s="125">
        <v>439556</v>
      </c>
      <c r="C90" s="126" t="s">
        <v>317</v>
      </c>
      <c r="D90" s="196">
        <v>4</v>
      </c>
      <c r="E90" s="196">
        <v>6</v>
      </c>
      <c r="F90" s="196">
        <v>5</v>
      </c>
      <c r="G90" s="196">
        <v>5</v>
      </c>
      <c r="H90" s="196">
        <v>6</v>
      </c>
      <c r="I90" s="196">
        <f t="shared" si="14"/>
        <v>26</v>
      </c>
      <c r="J90" s="196">
        <f t="shared" si="15"/>
        <v>3.90</v>
      </c>
      <c r="K90" s="197">
        <v>0</v>
      </c>
      <c r="L90" s="197">
        <v>3</v>
      </c>
      <c r="M90" s="197">
        <v>2</v>
      </c>
      <c r="N90" s="197">
        <v>3.50</v>
      </c>
      <c r="O90" s="197">
        <v>3</v>
      </c>
      <c r="P90" s="197">
        <f t="shared" si="16"/>
        <v>11.50</v>
      </c>
      <c r="Q90" s="197">
        <f t="shared" si="17"/>
        <v>0.57500000000000007</v>
      </c>
      <c r="R90" s="104">
        <f t="shared" si="18"/>
        <v>0.60</v>
      </c>
      <c r="S90" s="104">
        <f t="shared" si="19"/>
        <v>1.0499999999999998</v>
      </c>
      <c r="T90" s="104">
        <f t="shared" si="20"/>
        <v>0.85</v>
      </c>
      <c r="U90" s="104">
        <f t="shared" si="21"/>
        <v>0.925</v>
      </c>
      <c r="V90" s="104">
        <f t="shared" si="22"/>
        <v>1.0499999999999998</v>
      </c>
      <c r="W90" s="26">
        <f t="shared" si="23"/>
        <v>37.50</v>
      </c>
      <c r="X90" s="194">
        <f t="shared" si="24"/>
        <v>7.50</v>
      </c>
      <c r="Y90" s="114">
        <v>34</v>
      </c>
      <c r="Z90" s="108">
        <f t="shared" si="25"/>
        <v>27.200000000000003</v>
      </c>
      <c r="AA90" s="110">
        <f t="shared" si="26"/>
        <v>45.333333333333329</v>
      </c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09"/>
    </row>
    <row r="91" spans="1:44" s="107" customFormat="1" ht="20.25">
      <c r="A91" s="191">
        <v>85</v>
      </c>
      <c r="B91" s="125">
        <v>439557</v>
      </c>
      <c r="C91" s="126" t="s">
        <v>318</v>
      </c>
      <c r="D91" s="196">
        <v>4</v>
      </c>
      <c r="E91" s="196">
        <v>5</v>
      </c>
      <c r="F91" s="196">
        <v>6</v>
      </c>
      <c r="G91" s="196">
        <v>6</v>
      </c>
      <c r="H91" s="196">
        <v>8</v>
      </c>
      <c r="I91" s="196">
        <f t="shared" si="14"/>
        <v>29</v>
      </c>
      <c r="J91" s="196">
        <f t="shared" si="15"/>
        <v>4.3499999999999996</v>
      </c>
      <c r="K91" s="197">
        <v>2</v>
      </c>
      <c r="L91" s="197">
        <v>3</v>
      </c>
      <c r="M91" s="197">
        <v>4</v>
      </c>
      <c r="N91" s="197">
        <v>3</v>
      </c>
      <c r="O91" s="197">
        <v>2</v>
      </c>
      <c r="P91" s="197">
        <f t="shared" si="16"/>
        <v>14</v>
      </c>
      <c r="Q91" s="197">
        <f t="shared" si="17"/>
        <v>0.70</v>
      </c>
      <c r="R91" s="104">
        <f t="shared" si="18"/>
        <v>0.70</v>
      </c>
      <c r="S91" s="104">
        <f t="shared" si="19"/>
        <v>0.90</v>
      </c>
      <c r="T91" s="104">
        <f t="shared" si="20"/>
        <v>1.0999999999999999</v>
      </c>
      <c r="U91" s="104">
        <f t="shared" si="21"/>
        <v>1.0499999999999998</v>
      </c>
      <c r="V91" s="104">
        <f t="shared" si="22"/>
        <v>1.30</v>
      </c>
      <c r="W91" s="26">
        <f t="shared" si="23"/>
        <v>43</v>
      </c>
      <c r="X91" s="194">
        <f t="shared" si="24"/>
        <v>8.60</v>
      </c>
      <c r="Y91" s="114">
        <v>31</v>
      </c>
      <c r="Z91" s="108">
        <f t="shared" si="25"/>
        <v>24.80</v>
      </c>
      <c r="AA91" s="110">
        <f t="shared" si="26"/>
        <v>41.333333333333336</v>
      </c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09"/>
    </row>
    <row r="92" spans="1:44" s="107" customFormat="1" ht="20.25">
      <c r="A92" s="191">
        <v>86</v>
      </c>
      <c r="B92" s="125">
        <v>439559</v>
      </c>
      <c r="C92" s="126" t="s">
        <v>319</v>
      </c>
      <c r="D92" s="196">
        <v>8</v>
      </c>
      <c r="E92" s="196">
        <v>9</v>
      </c>
      <c r="F92" s="196">
        <v>12</v>
      </c>
      <c r="G92" s="196">
        <v>10</v>
      </c>
      <c r="H92" s="196">
        <v>8</v>
      </c>
      <c r="I92" s="196">
        <f t="shared" si="14"/>
        <v>47</v>
      </c>
      <c r="J92" s="196">
        <f t="shared" si="15"/>
        <v>7.05</v>
      </c>
      <c r="K92" s="225">
        <v>3</v>
      </c>
      <c r="L92" s="197">
        <v>2</v>
      </c>
      <c r="M92" s="197">
        <v>4</v>
      </c>
      <c r="N92" s="197">
        <v>3</v>
      </c>
      <c r="O92" s="197">
        <v>4</v>
      </c>
      <c r="P92" s="197">
        <f t="shared" si="16"/>
        <v>16</v>
      </c>
      <c r="Q92" s="197">
        <f t="shared" si="17"/>
        <v>0.80</v>
      </c>
      <c r="R92" s="104">
        <f t="shared" si="18"/>
        <v>1.35</v>
      </c>
      <c r="S92" s="104">
        <f t="shared" si="19"/>
        <v>1.45</v>
      </c>
      <c r="T92" s="104">
        <f t="shared" si="20"/>
        <v>1.9999999999999998</v>
      </c>
      <c r="U92" s="104">
        <f t="shared" si="21"/>
        <v>1.65</v>
      </c>
      <c r="V92" s="104">
        <f t="shared" si="22"/>
        <v>1.40</v>
      </c>
      <c r="W92" s="26">
        <f t="shared" si="23"/>
        <v>63</v>
      </c>
      <c r="X92" s="194">
        <f t="shared" si="24"/>
        <v>12.60</v>
      </c>
      <c r="Y92" s="114">
        <v>42</v>
      </c>
      <c r="Z92" s="108">
        <f t="shared" si="25"/>
        <v>33.60</v>
      </c>
      <c r="AA92" s="110">
        <f t="shared" si="26"/>
        <v>56.000000000000007</v>
      </c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09"/>
    </row>
    <row r="93" spans="1:44" s="107" customFormat="1" ht="20.25">
      <c r="A93" s="191">
        <v>87</v>
      </c>
      <c r="B93" s="125">
        <v>439563</v>
      </c>
      <c r="C93" s="126" t="s">
        <v>320</v>
      </c>
      <c r="D93" s="196">
        <v>8</v>
      </c>
      <c r="E93" s="196">
        <v>9</v>
      </c>
      <c r="F93" s="196">
        <v>7</v>
      </c>
      <c r="G93" s="196">
        <v>9</v>
      </c>
      <c r="H93" s="196">
        <v>8</v>
      </c>
      <c r="I93" s="196">
        <f t="shared" si="14"/>
        <v>41</v>
      </c>
      <c r="J93" s="196">
        <f t="shared" si="15"/>
        <v>6.15</v>
      </c>
      <c r="K93" s="197">
        <v>5</v>
      </c>
      <c r="L93" s="197">
        <v>3</v>
      </c>
      <c r="M93" s="197">
        <v>2</v>
      </c>
      <c r="N93" s="197">
        <v>3</v>
      </c>
      <c r="O93" s="197">
        <v>2</v>
      </c>
      <c r="P93" s="197">
        <f t="shared" si="16"/>
        <v>15</v>
      </c>
      <c r="Q93" s="197">
        <f t="shared" si="17"/>
        <v>0.75</v>
      </c>
      <c r="R93" s="104">
        <f t="shared" si="18"/>
        <v>1.45</v>
      </c>
      <c r="S93" s="104">
        <f t="shared" si="19"/>
        <v>1.50</v>
      </c>
      <c r="T93" s="104">
        <f t="shared" si="20"/>
        <v>1.1500000000000001</v>
      </c>
      <c r="U93" s="104">
        <f t="shared" si="21"/>
        <v>1.50</v>
      </c>
      <c r="V93" s="104">
        <f t="shared" si="22"/>
        <v>1.30</v>
      </c>
      <c r="W93" s="26">
        <f t="shared" si="23"/>
        <v>56</v>
      </c>
      <c r="X93" s="194">
        <f t="shared" si="24"/>
        <v>11.20</v>
      </c>
      <c r="Y93" s="114">
        <v>39</v>
      </c>
      <c r="Z93" s="108">
        <f t="shared" si="25"/>
        <v>31.200000000000003</v>
      </c>
      <c r="AA93" s="110">
        <f t="shared" si="26"/>
        <v>52</v>
      </c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09"/>
    </row>
    <row r="94" spans="1:44" s="107" customFormat="1" ht="20.25">
      <c r="A94" s="191">
        <v>88</v>
      </c>
      <c r="B94" s="125">
        <v>439564</v>
      </c>
      <c r="C94" s="126" t="s">
        <v>321</v>
      </c>
      <c r="D94" s="196">
        <v>6</v>
      </c>
      <c r="E94" s="196">
        <v>8</v>
      </c>
      <c r="F94" s="196">
        <v>7</v>
      </c>
      <c r="G94" s="196">
        <v>6</v>
      </c>
      <c r="H94" s="196">
        <v>10</v>
      </c>
      <c r="I94" s="196">
        <f t="shared" si="14"/>
        <v>37</v>
      </c>
      <c r="J94" s="196">
        <f t="shared" si="15"/>
        <v>5.55</v>
      </c>
      <c r="K94" s="197">
        <v>3</v>
      </c>
      <c r="L94" s="197">
        <v>4</v>
      </c>
      <c r="M94" s="197">
        <v>5</v>
      </c>
      <c r="N94" s="197">
        <v>3</v>
      </c>
      <c r="O94" s="197">
        <v>4</v>
      </c>
      <c r="P94" s="197">
        <f t="shared" si="16"/>
        <v>19</v>
      </c>
      <c r="Q94" s="197">
        <f t="shared" si="17"/>
        <v>0.95</v>
      </c>
      <c r="R94" s="104">
        <f t="shared" si="18"/>
        <v>1.0499999999999998</v>
      </c>
      <c r="S94" s="104">
        <f t="shared" si="19"/>
        <v>1.40</v>
      </c>
      <c r="T94" s="104">
        <f t="shared" si="20"/>
        <v>1.30</v>
      </c>
      <c r="U94" s="104">
        <f t="shared" si="21"/>
        <v>1.0499999999999998</v>
      </c>
      <c r="V94" s="104">
        <f t="shared" si="22"/>
        <v>1.70</v>
      </c>
      <c r="W94" s="26">
        <f t="shared" si="23"/>
        <v>56</v>
      </c>
      <c r="X94" s="194">
        <f t="shared" si="24"/>
        <v>11.20</v>
      </c>
      <c r="Y94" s="114">
        <v>36</v>
      </c>
      <c r="Z94" s="108">
        <f t="shared" si="25"/>
        <v>28.80</v>
      </c>
      <c r="AA94" s="110">
        <f t="shared" si="26"/>
        <v>48</v>
      </c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09"/>
    </row>
    <row r="95" spans="1:44" s="107" customFormat="1" ht="20.25">
      <c r="A95" s="191">
        <v>89</v>
      </c>
      <c r="B95" s="125">
        <v>439566</v>
      </c>
      <c r="C95" s="126" t="s">
        <v>322</v>
      </c>
      <c r="D95" s="196">
        <v>8</v>
      </c>
      <c r="E95" s="196">
        <v>7</v>
      </c>
      <c r="F95" s="196">
        <v>6</v>
      </c>
      <c r="G95" s="196">
        <v>8</v>
      </c>
      <c r="H95" s="196">
        <v>9</v>
      </c>
      <c r="I95" s="196">
        <f t="shared" si="14"/>
        <v>38</v>
      </c>
      <c r="J95" s="196">
        <f t="shared" si="15"/>
        <v>5.70</v>
      </c>
      <c r="K95" s="197">
        <v>2</v>
      </c>
      <c r="L95" s="197">
        <v>3</v>
      </c>
      <c r="M95" s="197">
        <v>2</v>
      </c>
      <c r="N95" s="197">
        <v>4</v>
      </c>
      <c r="O95" s="197">
        <v>3</v>
      </c>
      <c r="P95" s="197">
        <f t="shared" si="16"/>
        <v>14</v>
      </c>
      <c r="Q95" s="197">
        <f t="shared" si="17"/>
        <v>0.70</v>
      </c>
      <c r="R95" s="104">
        <f t="shared" si="18"/>
        <v>1.30</v>
      </c>
      <c r="S95" s="104">
        <f t="shared" si="19"/>
        <v>1.2000000000000002</v>
      </c>
      <c r="T95" s="104">
        <f t="shared" si="20"/>
        <v>0.99999999999999989</v>
      </c>
      <c r="U95" s="104">
        <f t="shared" si="21"/>
        <v>1.40</v>
      </c>
      <c r="V95" s="104">
        <f t="shared" si="22"/>
        <v>1.50</v>
      </c>
      <c r="W95" s="26">
        <f t="shared" si="23"/>
        <v>52</v>
      </c>
      <c r="X95" s="194">
        <f t="shared" si="24"/>
        <v>10.40</v>
      </c>
      <c r="Y95" s="114">
        <v>36</v>
      </c>
      <c r="Z95" s="108">
        <f t="shared" si="25"/>
        <v>28.80</v>
      </c>
      <c r="AA95" s="110">
        <f t="shared" si="26"/>
        <v>48</v>
      </c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09"/>
    </row>
    <row r="96" spans="1:44" s="107" customFormat="1" ht="20.25">
      <c r="A96" s="191">
        <v>90</v>
      </c>
      <c r="B96" s="125">
        <v>439567</v>
      </c>
      <c r="C96" s="126" t="s">
        <v>323</v>
      </c>
      <c r="D96" s="196">
        <v>9</v>
      </c>
      <c r="E96" s="196">
        <v>10</v>
      </c>
      <c r="F96" s="196">
        <v>12</v>
      </c>
      <c r="G96" s="196">
        <v>10</v>
      </c>
      <c r="H96" s="196">
        <v>13</v>
      </c>
      <c r="I96" s="196">
        <f t="shared" si="14"/>
        <v>54</v>
      </c>
      <c r="J96" s="196">
        <f t="shared" si="15"/>
        <v>8.10</v>
      </c>
      <c r="K96" s="197">
        <v>4</v>
      </c>
      <c r="L96" s="197">
        <v>3.50</v>
      </c>
      <c r="M96" s="197">
        <v>3</v>
      </c>
      <c r="N96" s="197">
        <v>4.50</v>
      </c>
      <c r="O96" s="197">
        <v>3</v>
      </c>
      <c r="P96" s="197">
        <f t="shared" si="16"/>
        <v>18</v>
      </c>
      <c r="Q96" s="197">
        <f t="shared" si="17"/>
        <v>0.90</v>
      </c>
      <c r="R96" s="104">
        <f t="shared" si="18"/>
        <v>1.5499999999999998</v>
      </c>
      <c r="S96" s="104">
        <f t="shared" si="19"/>
        <v>1.675</v>
      </c>
      <c r="T96" s="104">
        <f t="shared" si="20"/>
        <v>1.9499999999999997</v>
      </c>
      <c r="U96" s="104">
        <f t="shared" si="21"/>
        <v>1.725</v>
      </c>
      <c r="V96" s="104">
        <f t="shared" si="22"/>
        <v>2.10</v>
      </c>
      <c r="W96" s="26">
        <f t="shared" si="23"/>
        <v>72</v>
      </c>
      <c r="X96" s="194">
        <f t="shared" si="24"/>
        <v>14.40</v>
      </c>
      <c r="Y96" s="114">
        <v>43</v>
      </c>
      <c r="Z96" s="108">
        <f t="shared" si="25"/>
        <v>34.40</v>
      </c>
      <c r="AA96" s="110">
        <f t="shared" si="26"/>
        <v>57.333333333333336</v>
      </c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09"/>
    </row>
    <row r="97" spans="1:44" s="107" customFormat="1" ht="20.25">
      <c r="A97" s="191">
        <v>91</v>
      </c>
      <c r="B97" s="125">
        <v>439568</v>
      </c>
      <c r="C97" s="126" t="s">
        <v>324</v>
      </c>
      <c r="D97" s="196">
        <v>7</v>
      </c>
      <c r="E97" s="196">
        <v>6</v>
      </c>
      <c r="F97" s="196">
        <v>9</v>
      </c>
      <c r="G97" s="196">
        <v>8</v>
      </c>
      <c r="H97" s="196">
        <v>9</v>
      </c>
      <c r="I97" s="196">
        <f t="shared" si="14"/>
        <v>39</v>
      </c>
      <c r="J97" s="196">
        <f t="shared" si="15"/>
        <v>5.85</v>
      </c>
      <c r="K97" s="197">
        <v>2</v>
      </c>
      <c r="L97" s="197">
        <v>3</v>
      </c>
      <c r="M97" s="197">
        <v>4</v>
      </c>
      <c r="N97" s="197">
        <v>3.50</v>
      </c>
      <c r="O97" s="197">
        <v>4</v>
      </c>
      <c r="P97" s="197">
        <f t="shared" si="16"/>
        <v>16.50</v>
      </c>
      <c r="Q97" s="197">
        <f t="shared" si="17"/>
        <v>0.825</v>
      </c>
      <c r="R97" s="104">
        <f t="shared" si="18"/>
        <v>1.1500000000000001</v>
      </c>
      <c r="S97" s="104">
        <f t="shared" si="19"/>
        <v>1.0499999999999998</v>
      </c>
      <c r="T97" s="104">
        <f t="shared" si="20"/>
        <v>1.5499999999999998</v>
      </c>
      <c r="U97" s="104">
        <f t="shared" si="21"/>
        <v>1.375</v>
      </c>
      <c r="V97" s="104">
        <f t="shared" si="22"/>
        <v>1.5499999999999998</v>
      </c>
      <c r="W97" s="26">
        <f t="shared" si="23"/>
        <v>55.50</v>
      </c>
      <c r="X97" s="194">
        <f t="shared" si="24"/>
        <v>11.10</v>
      </c>
      <c r="Y97" s="114">
        <v>46</v>
      </c>
      <c r="Z97" s="108">
        <f t="shared" si="25"/>
        <v>36.800000000000004</v>
      </c>
      <c r="AA97" s="110">
        <f t="shared" si="26"/>
        <v>61.333333333333329</v>
      </c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09"/>
    </row>
    <row r="98" spans="1:44" s="107" customFormat="1" ht="20.25">
      <c r="A98" s="191">
        <v>92</v>
      </c>
      <c r="B98" s="222">
        <v>439570</v>
      </c>
      <c r="C98" s="223" t="s">
        <v>325</v>
      </c>
      <c r="D98" s="196">
        <v>12</v>
      </c>
      <c r="E98" s="196">
        <v>10</v>
      </c>
      <c r="F98" s="196">
        <v>13</v>
      </c>
      <c r="G98" s="196">
        <v>10</v>
      </c>
      <c r="H98" s="196">
        <v>10</v>
      </c>
      <c r="I98" s="196">
        <f t="shared" si="14"/>
        <v>55</v>
      </c>
      <c r="J98" s="196">
        <f t="shared" si="15"/>
        <v>8.25</v>
      </c>
      <c r="K98" s="197">
        <v>3.50</v>
      </c>
      <c r="L98" s="197">
        <v>4</v>
      </c>
      <c r="M98" s="197">
        <v>2.50</v>
      </c>
      <c r="N98" s="197">
        <v>3</v>
      </c>
      <c r="O98" s="197">
        <v>3</v>
      </c>
      <c r="P98" s="197">
        <f t="shared" si="16"/>
        <v>16</v>
      </c>
      <c r="Q98" s="197">
        <f t="shared" si="17"/>
        <v>0.80</v>
      </c>
      <c r="R98" s="104">
        <f t="shared" si="18"/>
        <v>1.975</v>
      </c>
      <c r="S98" s="104">
        <f t="shared" si="19"/>
        <v>1.70</v>
      </c>
      <c r="T98" s="104">
        <f t="shared" si="20"/>
        <v>2.0750000000000002</v>
      </c>
      <c r="U98" s="104">
        <f t="shared" si="21"/>
        <v>1.65</v>
      </c>
      <c r="V98" s="104">
        <f t="shared" si="22"/>
        <v>1.65</v>
      </c>
      <c r="W98" s="26">
        <f t="shared" si="23"/>
        <v>71</v>
      </c>
      <c r="X98" s="194">
        <f t="shared" si="24"/>
        <v>14.20</v>
      </c>
      <c r="Y98" s="224">
        <v>56</v>
      </c>
      <c r="Z98" s="108">
        <f t="shared" si="25"/>
        <v>44.80</v>
      </c>
      <c r="AA98" s="110">
        <f t="shared" si="26"/>
        <v>74.666666666666671</v>
      </c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09"/>
    </row>
    <row r="99" spans="1:44" s="107" customFormat="1" ht="20.25">
      <c r="A99" s="191">
        <v>93</v>
      </c>
      <c r="B99" s="125">
        <v>439572</v>
      </c>
      <c r="C99" s="126" t="s">
        <v>326</v>
      </c>
      <c r="D99" s="196">
        <v>6</v>
      </c>
      <c r="E99" s="196">
        <v>5</v>
      </c>
      <c r="F99" s="196">
        <v>4</v>
      </c>
      <c r="G99" s="196">
        <v>6</v>
      </c>
      <c r="H99" s="196">
        <v>7</v>
      </c>
      <c r="I99" s="196">
        <f t="shared" si="14"/>
        <v>28</v>
      </c>
      <c r="J99" s="196">
        <f t="shared" si="15"/>
        <v>4.20</v>
      </c>
      <c r="K99" s="197">
        <v>2</v>
      </c>
      <c r="L99" s="197">
        <v>3</v>
      </c>
      <c r="M99" s="197">
        <v>1</v>
      </c>
      <c r="N99" s="197">
        <v>3</v>
      </c>
      <c r="O99" s="197">
        <v>2</v>
      </c>
      <c r="P99" s="197">
        <f t="shared" si="16"/>
        <v>11</v>
      </c>
      <c r="Q99" s="197">
        <f t="shared" si="17"/>
        <v>0.55000000000000004</v>
      </c>
      <c r="R99" s="104">
        <f t="shared" si="18"/>
        <v>0.99999999999999989</v>
      </c>
      <c r="S99" s="104">
        <f t="shared" si="19"/>
        <v>0.90</v>
      </c>
      <c r="T99" s="104">
        <f t="shared" si="20"/>
        <v>0.65</v>
      </c>
      <c r="U99" s="104">
        <f t="shared" si="21"/>
        <v>1.0499999999999998</v>
      </c>
      <c r="V99" s="104">
        <f t="shared" si="22"/>
        <v>1.1500000000000001</v>
      </c>
      <c r="W99" s="26">
        <f t="shared" si="23"/>
        <v>39</v>
      </c>
      <c r="X99" s="194">
        <f t="shared" si="24"/>
        <v>7.8000000000000007</v>
      </c>
      <c r="Y99" s="114">
        <v>28</v>
      </c>
      <c r="Z99" s="108">
        <f t="shared" si="25"/>
        <v>22.40</v>
      </c>
      <c r="AA99" s="110">
        <f t="shared" si="26"/>
        <v>37.333333333333336</v>
      </c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09"/>
    </row>
    <row r="100" spans="1:44" s="107" customFormat="1" ht="20.25">
      <c r="A100" s="191">
        <v>94</v>
      </c>
      <c r="B100" s="125">
        <v>439574</v>
      </c>
      <c r="C100" s="126" t="s">
        <v>327</v>
      </c>
      <c r="D100" s="196">
        <v>12</v>
      </c>
      <c r="E100" s="196">
        <v>10</v>
      </c>
      <c r="F100" s="196">
        <v>12</v>
      </c>
      <c r="G100" s="196">
        <v>13</v>
      </c>
      <c r="H100" s="196">
        <v>14</v>
      </c>
      <c r="I100" s="196">
        <f t="shared" si="14"/>
        <v>61</v>
      </c>
      <c r="J100" s="196">
        <f t="shared" si="15"/>
        <v>9.15</v>
      </c>
      <c r="K100" s="197">
        <v>5</v>
      </c>
      <c r="L100" s="197">
        <v>4.50</v>
      </c>
      <c r="M100" s="197">
        <v>5.50</v>
      </c>
      <c r="N100" s="197">
        <v>4</v>
      </c>
      <c r="O100" s="197">
        <v>3</v>
      </c>
      <c r="P100" s="197">
        <f t="shared" si="16"/>
        <v>22</v>
      </c>
      <c r="Q100" s="197">
        <f t="shared" si="17"/>
        <v>1.1000000000000001</v>
      </c>
      <c r="R100" s="104">
        <f t="shared" si="18"/>
        <v>2.0499999999999998</v>
      </c>
      <c r="S100" s="104">
        <f t="shared" si="19"/>
        <v>1.725</v>
      </c>
      <c r="T100" s="104">
        <f t="shared" si="20"/>
        <v>2.0749999999999997</v>
      </c>
      <c r="U100" s="104">
        <f t="shared" si="21"/>
        <v>2.15</v>
      </c>
      <c r="V100" s="104">
        <f t="shared" si="22"/>
        <v>2.25</v>
      </c>
      <c r="W100" s="26">
        <f t="shared" si="23"/>
        <v>83</v>
      </c>
      <c r="X100" s="194">
        <f t="shared" si="24"/>
        <v>16.60</v>
      </c>
      <c r="Y100" s="114">
        <v>44</v>
      </c>
      <c r="Z100" s="108">
        <f t="shared" si="25"/>
        <v>35.200000000000003</v>
      </c>
      <c r="AA100" s="110">
        <f t="shared" si="26"/>
        <v>58.666666666666664</v>
      </c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09"/>
    </row>
    <row r="101" spans="1:44" s="107" customFormat="1" ht="20.25">
      <c r="A101" s="191">
        <v>95</v>
      </c>
      <c r="B101" s="125">
        <v>439576</v>
      </c>
      <c r="C101" s="126" t="s">
        <v>328</v>
      </c>
      <c r="D101" s="196"/>
      <c r="E101" s="196"/>
      <c r="F101" s="196"/>
      <c r="G101" s="196"/>
      <c r="H101" s="196"/>
      <c r="I101" s="196"/>
      <c r="J101" s="196"/>
      <c r="K101" s="197"/>
      <c r="L101" s="197"/>
      <c r="M101" s="197"/>
      <c r="N101" s="197"/>
      <c r="O101" s="197"/>
      <c r="P101" s="197">
        <f t="shared" si="16"/>
        <v>0</v>
      </c>
      <c r="Q101" s="197">
        <f t="shared" si="17"/>
        <v>0</v>
      </c>
      <c r="R101" s="104">
        <f t="shared" si="18"/>
        <v>0</v>
      </c>
      <c r="S101" s="104">
        <f t="shared" si="19"/>
        <v>0</v>
      </c>
      <c r="T101" s="104">
        <f t="shared" si="20"/>
        <v>0</v>
      </c>
      <c r="U101" s="104">
        <f t="shared" si="21"/>
        <v>0</v>
      </c>
      <c r="V101" s="104">
        <f t="shared" si="22"/>
        <v>0</v>
      </c>
      <c r="W101" s="26">
        <f t="shared" si="23"/>
        <v>0</v>
      </c>
      <c r="X101" s="194">
        <f t="shared" si="24"/>
        <v>0</v>
      </c>
      <c r="Y101" s="114" t="s">
        <v>147</v>
      </c>
      <c r="Z101" s="108" t="e">
        <f t="shared" si="25"/>
        <v>#VALUE!</v>
      </c>
      <c r="AA101" s="110" t="e">
        <f t="shared" si="26"/>
        <v>#VALUE!</v>
      </c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09"/>
    </row>
    <row r="102" spans="1:44" s="107" customFormat="1" ht="20.25">
      <c r="A102" s="191">
        <v>96</v>
      </c>
      <c r="B102" s="125">
        <v>439577</v>
      </c>
      <c r="C102" s="126" t="s">
        <v>180</v>
      </c>
      <c r="D102" s="196">
        <v>8</v>
      </c>
      <c r="E102" s="196">
        <v>7</v>
      </c>
      <c r="F102" s="196">
        <v>6</v>
      </c>
      <c r="G102" s="196">
        <v>8</v>
      </c>
      <c r="H102" s="196">
        <v>8</v>
      </c>
      <c r="I102" s="196">
        <f t="shared" si="14"/>
        <v>37</v>
      </c>
      <c r="J102" s="196">
        <f t="shared" si="15"/>
        <v>5.55</v>
      </c>
      <c r="K102" s="197">
        <v>2</v>
      </c>
      <c r="L102" s="197">
        <v>3</v>
      </c>
      <c r="M102" s="197">
        <v>1.50</v>
      </c>
      <c r="N102" s="197">
        <v>3</v>
      </c>
      <c r="O102" s="197">
        <v>2</v>
      </c>
      <c r="P102" s="197"/>
      <c r="Q102" s="197"/>
      <c r="R102" s="104">
        <f t="shared" si="18"/>
        <v>1.30</v>
      </c>
      <c r="S102" s="104">
        <f t="shared" si="19"/>
        <v>1.2000000000000002</v>
      </c>
      <c r="T102" s="104">
        <f t="shared" si="20"/>
        <v>0.97499999999999987</v>
      </c>
      <c r="U102" s="104">
        <f t="shared" si="21"/>
        <v>1.35</v>
      </c>
      <c r="V102" s="104">
        <f t="shared" si="22"/>
        <v>1.30</v>
      </c>
      <c r="W102" s="26">
        <f t="shared" si="23"/>
        <v>37</v>
      </c>
      <c r="X102" s="194">
        <f t="shared" si="24"/>
        <v>7.40</v>
      </c>
      <c r="Y102" s="114">
        <v>29</v>
      </c>
      <c r="Z102" s="108">
        <f t="shared" si="25"/>
        <v>23.200000000000003</v>
      </c>
      <c r="AA102" s="110">
        <f t="shared" si="26"/>
        <v>38.666666666666664</v>
      </c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09"/>
    </row>
    <row r="103" spans="1:44" s="107" customFormat="1" ht="20.25">
      <c r="A103" s="191">
        <v>97</v>
      </c>
      <c r="B103" s="125">
        <v>439578</v>
      </c>
      <c r="C103" s="126" t="s">
        <v>329</v>
      </c>
      <c r="D103" s="196">
        <v>9</v>
      </c>
      <c r="E103" s="196">
        <v>10</v>
      </c>
      <c r="F103" s="196">
        <v>8</v>
      </c>
      <c r="G103" s="196">
        <v>9</v>
      </c>
      <c r="H103" s="196">
        <v>7</v>
      </c>
      <c r="I103" s="196">
        <f t="shared" si="14"/>
        <v>43</v>
      </c>
      <c r="J103" s="196">
        <f t="shared" si="15"/>
        <v>6.45</v>
      </c>
      <c r="K103" s="197">
        <v>2.50</v>
      </c>
      <c r="L103" s="197">
        <v>3.50</v>
      </c>
      <c r="M103" s="197">
        <v>0.50</v>
      </c>
      <c r="N103" s="197">
        <v>2</v>
      </c>
      <c r="O103" s="197">
        <v>3</v>
      </c>
      <c r="P103" s="197">
        <f t="shared" si="16"/>
        <v>11.50</v>
      </c>
      <c r="Q103" s="197">
        <f t="shared" si="17"/>
        <v>0.57500000000000007</v>
      </c>
      <c r="R103" s="104">
        <f t="shared" si="18"/>
        <v>1.475</v>
      </c>
      <c r="S103" s="104">
        <f t="shared" si="19"/>
        <v>1.675</v>
      </c>
      <c r="T103" s="104">
        <f t="shared" si="20"/>
        <v>1.2249999999999999</v>
      </c>
      <c r="U103" s="104">
        <f t="shared" si="21"/>
        <v>1.45</v>
      </c>
      <c r="V103" s="104">
        <f t="shared" si="22"/>
        <v>1.2000000000000002</v>
      </c>
      <c r="W103" s="26">
        <f t="shared" si="23"/>
        <v>54.50</v>
      </c>
      <c r="X103" s="194">
        <f t="shared" si="24"/>
        <v>10.90</v>
      </c>
      <c r="Y103" s="114">
        <v>35</v>
      </c>
      <c r="Z103" s="108">
        <f t="shared" si="25"/>
        <v>28</v>
      </c>
      <c r="AA103" s="110">
        <f t="shared" si="26"/>
        <v>46.666666666666664</v>
      </c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09"/>
    </row>
    <row r="104" spans="1:44" s="107" customFormat="1" ht="20.25">
      <c r="A104" s="191">
        <v>98</v>
      </c>
      <c r="B104" s="125">
        <v>439579</v>
      </c>
      <c r="C104" s="126" t="s">
        <v>330</v>
      </c>
      <c r="D104" s="196"/>
      <c r="E104" s="196"/>
      <c r="F104" s="196"/>
      <c r="G104" s="196"/>
      <c r="H104" s="196"/>
      <c r="I104" s="196"/>
      <c r="J104" s="196"/>
      <c r="K104" s="197"/>
      <c r="L104" s="197"/>
      <c r="M104" s="197"/>
      <c r="N104" s="197"/>
      <c r="O104" s="197"/>
      <c r="P104" s="197">
        <f t="shared" si="16"/>
        <v>0</v>
      </c>
      <c r="Q104" s="197">
        <f t="shared" si="17"/>
        <v>0</v>
      </c>
      <c r="R104" s="104">
        <f t="shared" si="18"/>
        <v>0</v>
      </c>
      <c r="S104" s="104">
        <f t="shared" si="19"/>
        <v>0</v>
      </c>
      <c r="T104" s="104">
        <f t="shared" si="20"/>
        <v>0</v>
      </c>
      <c r="U104" s="104">
        <f t="shared" si="21"/>
        <v>0</v>
      </c>
      <c r="V104" s="104">
        <f t="shared" si="22"/>
        <v>0</v>
      </c>
      <c r="W104" s="26">
        <f t="shared" si="23"/>
        <v>0</v>
      </c>
      <c r="X104" s="194">
        <f t="shared" si="24"/>
        <v>0</v>
      </c>
      <c r="Y104" s="114" t="s">
        <v>147</v>
      </c>
      <c r="Z104" s="108" t="e">
        <f t="shared" si="25"/>
        <v>#VALUE!</v>
      </c>
      <c r="AA104" s="110" t="e">
        <f t="shared" si="26"/>
        <v>#VALUE!</v>
      </c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09"/>
    </row>
    <row r="105" spans="1:44" s="107" customFormat="1" ht="20.25">
      <c r="A105" s="191">
        <v>99</v>
      </c>
      <c r="B105" s="125">
        <v>439580</v>
      </c>
      <c r="C105" s="126" t="s">
        <v>331</v>
      </c>
      <c r="D105" s="196">
        <v>2</v>
      </c>
      <c r="E105" s="196">
        <v>3</v>
      </c>
      <c r="F105" s="196">
        <v>2</v>
      </c>
      <c r="G105" s="196">
        <v>2</v>
      </c>
      <c r="H105" s="196">
        <v>0</v>
      </c>
      <c r="I105" s="196">
        <f t="shared" si="14"/>
        <v>9</v>
      </c>
      <c r="J105" s="196">
        <f t="shared" si="15"/>
        <v>1.35</v>
      </c>
      <c r="K105" s="197">
        <v>0</v>
      </c>
      <c r="L105" s="197">
        <v>2</v>
      </c>
      <c r="M105" s="197">
        <v>3</v>
      </c>
      <c r="N105" s="197">
        <v>1</v>
      </c>
      <c r="O105" s="197">
        <v>2</v>
      </c>
      <c r="P105" s="197">
        <f t="shared" si="16"/>
        <v>8</v>
      </c>
      <c r="Q105" s="197">
        <f t="shared" si="17"/>
        <v>0.40</v>
      </c>
      <c r="R105" s="104">
        <f t="shared" si="18"/>
        <v>0.30</v>
      </c>
      <c r="S105" s="104">
        <f t="shared" si="19"/>
        <v>0.54999999999999993</v>
      </c>
      <c r="T105" s="104">
        <f t="shared" si="20"/>
        <v>0.45</v>
      </c>
      <c r="U105" s="104">
        <f t="shared" si="21"/>
        <v>0.35</v>
      </c>
      <c r="V105" s="104">
        <f t="shared" si="22"/>
        <v>0.10</v>
      </c>
      <c r="W105" s="26">
        <f t="shared" si="23"/>
        <v>17</v>
      </c>
      <c r="X105" s="194">
        <f t="shared" si="24"/>
        <v>3.4000000000000004</v>
      </c>
      <c r="Y105" s="114">
        <v>8</v>
      </c>
      <c r="Z105" s="108">
        <f t="shared" si="25"/>
        <v>6.40</v>
      </c>
      <c r="AA105" s="110">
        <f t="shared" si="26"/>
        <v>10.666666666666668</v>
      </c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09"/>
    </row>
    <row r="106" spans="1:44" s="107" customFormat="1" ht="20.25">
      <c r="A106" s="191">
        <v>100</v>
      </c>
      <c r="B106" s="125">
        <v>439581</v>
      </c>
      <c r="C106" s="126" t="s">
        <v>332</v>
      </c>
      <c r="D106" s="196">
        <v>9</v>
      </c>
      <c r="E106" s="196">
        <v>14</v>
      </c>
      <c r="F106" s="196">
        <v>12</v>
      </c>
      <c r="G106" s="196">
        <v>13</v>
      </c>
      <c r="H106" s="196">
        <v>9</v>
      </c>
      <c r="I106" s="196">
        <f t="shared" si="14"/>
        <v>57</v>
      </c>
      <c r="J106" s="196">
        <f t="shared" si="15"/>
        <v>8.5499999999999989</v>
      </c>
      <c r="K106" s="197">
        <v>4</v>
      </c>
      <c r="L106" s="197">
        <v>3</v>
      </c>
      <c r="M106" s="197">
        <v>2</v>
      </c>
      <c r="N106" s="197">
        <v>3.50</v>
      </c>
      <c r="O106" s="197">
        <v>3</v>
      </c>
      <c r="P106" s="197">
        <f t="shared" si="16"/>
        <v>15.50</v>
      </c>
      <c r="Q106" s="197">
        <f t="shared" si="17"/>
        <v>0.775</v>
      </c>
      <c r="R106" s="104">
        <f t="shared" si="18"/>
        <v>1.5499999999999998</v>
      </c>
      <c r="S106" s="104">
        <f t="shared" si="19"/>
        <v>2.25</v>
      </c>
      <c r="T106" s="104">
        <f t="shared" si="20"/>
        <v>1.90</v>
      </c>
      <c r="U106" s="104">
        <f t="shared" si="21"/>
        <v>2.125</v>
      </c>
      <c r="V106" s="104">
        <f t="shared" si="22"/>
        <v>1.50</v>
      </c>
      <c r="W106" s="26">
        <f t="shared" si="23"/>
        <v>72.50</v>
      </c>
      <c r="X106" s="194">
        <f t="shared" si="24"/>
        <v>14.50</v>
      </c>
      <c r="Y106" s="114">
        <v>43</v>
      </c>
      <c r="Z106" s="108">
        <f t="shared" si="25"/>
        <v>34.40</v>
      </c>
      <c r="AA106" s="110">
        <f t="shared" si="26"/>
        <v>57.333333333333336</v>
      </c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09"/>
    </row>
    <row r="107" spans="1:44" s="107" customFormat="1" ht="20.25">
      <c r="A107" s="191">
        <v>101</v>
      </c>
      <c r="B107" s="125">
        <v>439582</v>
      </c>
      <c r="C107" s="126" t="s">
        <v>333</v>
      </c>
      <c r="D107" s="196">
        <v>9</v>
      </c>
      <c r="E107" s="196">
        <v>8</v>
      </c>
      <c r="F107" s="196">
        <v>7</v>
      </c>
      <c r="G107" s="196">
        <v>9</v>
      </c>
      <c r="H107" s="196">
        <v>8</v>
      </c>
      <c r="I107" s="196">
        <f t="shared" si="14"/>
        <v>41</v>
      </c>
      <c r="J107" s="196">
        <f t="shared" si="15"/>
        <v>6.15</v>
      </c>
      <c r="K107" s="197">
        <v>1</v>
      </c>
      <c r="L107" s="197">
        <v>4</v>
      </c>
      <c r="M107" s="197">
        <v>3</v>
      </c>
      <c r="N107" s="197">
        <v>2</v>
      </c>
      <c r="O107" s="197">
        <v>3.50</v>
      </c>
      <c r="P107" s="197">
        <f t="shared" si="16"/>
        <v>13.50</v>
      </c>
      <c r="Q107" s="197">
        <f t="shared" si="17"/>
        <v>0.675</v>
      </c>
      <c r="R107" s="104">
        <f t="shared" si="18"/>
        <v>1.40</v>
      </c>
      <c r="S107" s="104">
        <f t="shared" si="19"/>
        <v>1.40</v>
      </c>
      <c r="T107" s="104">
        <f t="shared" si="20"/>
        <v>1.2000000000000002</v>
      </c>
      <c r="U107" s="104">
        <f t="shared" si="21"/>
        <v>1.45</v>
      </c>
      <c r="V107" s="104">
        <f t="shared" si="22"/>
        <v>1.375</v>
      </c>
      <c r="W107" s="26">
        <f t="shared" si="23"/>
        <v>54.50</v>
      </c>
      <c r="X107" s="194">
        <f t="shared" si="24"/>
        <v>10.90</v>
      </c>
      <c r="Y107" s="114">
        <v>28</v>
      </c>
      <c r="Z107" s="108">
        <f t="shared" si="25"/>
        <v>22.40</v>
      </c>
      <c r="AA107" s="110">
        <f t="shared" si="26"/>
        <v>37.333333333333336</v>
      </c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09"/>
    </row>
    <row r="108" spans="1:44" s="107" customFormat="1" ht="20.25">
      <c r="A108" s="191">
        <v>102</v>
      </c>
      <c r="B108" s="125">
        <v>439583</v>
      </c>
      <c r="C108" s="126" t="s">
        <v>334</v>
      </c>
      <c r="D108" s="196">
        <v>10</v>
      </c>
      <c r="E108" s="196">
        <v>8</v>
      </c>
      <c r="F108" s="196">
        <v>9</v>
      </c>
      <c r="G108" s="196">
        <v>9</v>
      </c>
      <c r="H108" s="196">
        <v>8</v>
      </c>
      <c r="I108" s="196">
        <f t="shared" si="14"/>
        <v>44</v>
      </c>
      <c r="J108" s="196">
        <f t="shared" si="15"/>
        <v>6.60</v>
      </c>
      <c r="K108" s="197">
        <v>3</v>
      </c>
      <c r="L108" s="197">
        <v>2</v>
      </c>
      <c r="M108" s="197">
        <v>4</v>
      </c>
      <c r="N108" s="197">
        <v>3</v>
      </c>
      <c r="O108" s="197">
        <v>2</v>
      </c>
      <c r="P108" s="197">
        <f t="shared" si="16"/>
        <v>14</v>
      </c>
      <c r="Q108" s="197">
        <f t="shared" si="17"/>
        <v>0.70</v>
      </c>
      <c r="R108" s="104">
        <f t="shared" si="18"/>
        <v>1.65</v>
      </c>
      <c r="S108" s="104">
        <f t="shared" si="19"/>
        <v>1.30</v>
      </c>
      <c r="T108" s="104">
        <f t="shared" si="20"/>
        <v>1.5499999999999998</v>
      </c>
      <c r="U108" s="104">
        <f t="shared" si="21"/>
        <v>1.50</v>
      </c>
      <c r="V108" s="104">
        <f t="shared" si="22"/>
        <v>1.30</v>
      </c>
      <c r="W108" s="26">
        <f t="shared" si="23"/>
        <v>58</v>
      </c>
      <c r="X108" s="194">
        <f t="shared" si="24"/>
        <v>11.60</v>
      </c>
      <c r="Y108" s="114">
        <v>35</v>
      </c>
      <c r="Z108" s="108">
        <f t="shared" si="25"/>
        <v>28</v>
      </c>
      <c r="AA108" s="110">
        <f t="shared" si="26"/>
        <v>46.666666666666664</v>
      </c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09"/>
    </row>
    <row r="109" spans="1:44" s="107" customFormat="1" ht="20.25">
      <c r="A109" s="191">
        <v>103</v>
      </c>
      <c r="B109" s="125">
        <v>439584</v>
      </c>
      <c r="C109" s="126" t="s">
        <v>335</v>
      </c>
      <c r="D109" s="196">
        <v>13</v>
      </c>
      <c r="E109" s="196">
        <v>10</v>
      </c>
      <c r="F109" s="196">
        <v>8</v>
      </c>
      <c r="G109" s="196">
        <v>8</v>
      </c>
      <c r="H109" s="196">
        <v>9</v>
      </c>
      <c r="I109" s="196">
        <f t="shared" si="14"/>
        <v>48</v>
      </c>
      <c r="J109" s="196">
        <f t="shared" si="15"/>
        <v>7.1999999999999993</v>
      </c>
      <c r="K109" s="197">
        <v>2</v>
      </c>
      <c r="L109" s="197">
        <v>3</v>
      </c>
      <c r="M109" s="197">
        <v>4</v>
      </c>
      <c r="N109" s="197">
        <v>3</v>
      </c>
      <c r="O109" s="197">
        <v>3</v>
      </c>
      <c r="P109" s="197">
        <f t="shared" si="16"/>
        <v>15</v>
      </c>
      <c r="Q109" s="197">
        <f t="shared" si="17"/>
        <v>0.75</v>
      </c>
      <c r="R109" s="104">
        <f t="shared" si="18"/>
        <v>2.0499999999999998</v>
      </c>
      <c r="S109" s="104">
        <f t="shared" si="19"/>
        <v>1.65</v>
      </c>
      <c r="T109" s="104">
        <f t="shared" si="20"/>
        <v>1.40</v>
      </c>
      <c r="U109" s="104">
        <f t="shared" si="21"/>
        <v>1.35</v>
      </c>
      <c r="V109" s="104">
        <f t="shared" si="22"/>
        <v>1.50</v>
      </c>
      <c r="W109" s="26">
        <f t="shared" si="23"/>
        <v>63</v>
      </c>
      <c r="X109" s="194">
        <f t="shared" si="24"/>
        <v>12.60</v>
      </c>
      <c r="Y109" s="114">
        <v>37</v>
      </c>
      <c r="Z109" s="108">
        <f t="shared" si="25"/>
        <v>29.60</v>
      </c>
      <c r="AA109" s="110">
        <f t="shared" si="26"/>
        <v>49.333333333333336</v>
      </c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09"/>
    </row>
    <row r="110" spans="1:44" s="107" customFormat="1" ht="20.25">
      <c r="A110" s="191">
        <v>104</v>
      </c>
      <c r="B110" s="125">
        <v>439585</v>
      </c>
      <c r="C110" s="126" t="s">
        <v>181</v>
      </c>
      <c r="D110" s="196">
        <v>9</v>
      </c>
      <c r="E110" s="196">
        <v>13</v>
      </c>
      <c r="F110" s="196">
        <v>10</v>
      </c>
      <c r="G110" s="196">
        <v>8</v>
      </c>
      <c r="H110" s="196">
        <v>9</v>
      </c>
      <c r="I110" s="196">
        <f t="shared" si="14"/>
        <v>49</v>
      </c>
      <c r="J110" s="196">
        <f t="shared" si="15"/>
        <v>7.35</v>
      </c>
      <c r="K110" s="197">
        <v>4</v>
      </c>
      <c r="L110" s="197">
        <v>2</v>
      </c>
      <c r="M110" s="197">
        <v>3</v>
      </c>
      <c r="N110" s="197">
        <v>2</v>
      </c>
      <c r="O110" s="197">
        <v>4</v>
      </c>
      <c r="P110" s="197">
        <f t="shared" si="16"/>
        <v>15</v>
      </c>
      <c r="Q110" s="197">
        <f t="shared" si="17"/>
        <v>0.75</v>
      </c>
      <c r="R110" s="104">
        <f t="shared" si="18"/>
        <v>1.5499999999999998</v>
      </c>
      <c r="S110" s="104">
        <f t="shared" si="19"/>
        <v>2.0499999999999998</v>
      </c>
      <c r="T110" s="104">
        <f t="shared" si="20"/>
        <v>1.65</v>
      </c>
      <c r="U110" s="104">
        <f t="shared" si="21"/>
        <v>1.30</v>
      </c>
      <c r="V110" s="104">
        <f t="shared" si="22"/>
        <v>1.5499999999999998</v>
      </c>
      <c r="W110" s="26">
        <f t="shared" si="23"/>
        <v>64</v>
      </c>
      <c r="X110" s="194">
        <f t="shared" si="24"/>
        <v>12.80</v>
      </c>
      <c r="Y110" s="114">
        <v>31</v>
      </c>
      <c r="Z110" s="108">
        <f t="shared" si="25"/>
        <v>24.80</v>
      </c>
      <c r="AA110" s="110">
        <f t="shared" si="26"/>
        <v>41.333333333333336</v>
      </c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09"/>
    </row>
    <row r="111" spans="1:44" s="107" customFormat="1" ht="20.25">
      <c r="A111" s="191">
        <v>105</v>
      </c>
      <c r="B111" s="125">
        <v>439586</v>
      </c>
      <c r="C111" s="126" t="s">
        <v>182</v>
      </c>
      <c r="D111" s="196"/>
      <c r="E111" s="196"/>
      <c r="F111" s="196"/>
      <c r="G111" s="196"/>
      <c r="H111" s="196"/>
      <c r="I111" s="196"/>
      <c r="J111" s="196"/>
      <c r="K111" s="197"/>
      <c r="L111" s="197"/>
      <c r="M111" s="197"/>
      <c r="N111" s="197"/>
      <c r="O111" s="197"/>
      <c r="P111" s="197">
        <f t="shared" si="16"/>
        <v>0</v>
      </c>
      <c r="Q111" s="197">
        <f t="shared" si="17"/>
        <v>0</v>
      </c>
      <c r="R111" s="104">
        <f t="shared" si="18"/>
        <v>0</v>
      </c>
      <c r="S111" s="104">
        <f t="shared" si="19"/>
        <v>0</v>
      </c>
      <c r="T111" s="104">
        <f t="shared" si="20"/>
        <v>0</v>
      </c>
      <c r="U111" s="104">
        <f t="shared" si="21"/>
        <v>0</v>
      </c>
      <c r="V111" s="104">
        <f t="shared" si="22"/>
        <v>0</v>
      </c>
      <c r="W111" s="26">
        <f t="shared" si="23"/>
        <v>0</v>
      </c>
      <c r="X111" s="194">
        <f t="shared" si="24"/>
        <v>0</v>
      </c>
      <c r="Y111" s="114">
        <v>0</v>
      </c>
      <c r="Z111" s="108">
        <f t="shared" si="25"/>
        <v>0</v>
      </c>
      <c r="AA111" s="110">
        <f t="shared" si="26"/>
        <v>0</v>
      </c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09"/>
    </row>
    <row r="112" spans="1:44" s="107" customFormat="1" ht="20.25">
      <c r="A112" s="191">
        <v>106</v>
      </c>
      <c r="B112" s="125">
        <v>439587</v>
      </c>
      <c r="C112" s="126" t="s">
        <v>336</v>
      </c>
      <c r="D112" s="196">
        <v>2</v>
      </c>
      <c r="E112" s="196">
        <v>3</v>
      </c>
      <c r="F112" s="196">
        <v>2</v>
      </c>
      <c r="G112" s="196">
        <v>1</v>
      </c>
      <c r="H112" s="196">
        <v>0</v>
      </c>
      <c r="I112" s="196">
        <f t="shared" si="14"/>
        <v>8</v>
      </c>
      <c r="J112" s="196">
        <f t="shared" si="15"/>
        <v>1.20</v>
      </c>
      <c r="K112" s="197">
        <v>1</v>
      </c>
      <c r="L112" s="197">
        <v>0</v>
      </c>
      <c r="M112" s="197">
        <v>2</v>
      </c>
      <c r="N112" s="197">
        <v>0</v>
      </c>
      <c r="O112" s="197">
        <v>4</v>
      </c>
      <c r="P112" s="197">
        <f t="shared" si="16"/>
        <v>7</v>
      </c>
      <c r="Q112" s="197">
        <f t="shared" si="17"/>
        <v>0.35</v>
      </c>
      <c r="R112" s="104">
        <f t="shared" si="18"/>
        <v>0.35</v>
      </c>
      <c r="S112" s="104">
        <f t="shared" si="19"/>
        <v>0.44999999999999996</v>
      </c>
      <c r="T112" s="104">
        <f t="shared" si="20"/>
        <v>0.40</v>
      </c>
      <c r="U112" s="104">
        <f t="shared" si="21"/>
        <v>0.15</v>
      </c>
      <c r="V112" s="104">
        <f t="shared" si="22"/>
        <v>0.20</v>
      </c>
      <c r="W112" s="26">
        <f t="shared" si="23"/>
        <v>15</v>
      </c>
      <c r="X112" s="194">
        <f t="shared" si="24"/>
        <v>3</v>
      </c>
      <c r="Y112" s="114">
        <v>7</v>
      </c>
      <c r="Z112" s="108">
        <f t="shared" si="25"/>
        <v>5.60</v>
      </c>
      <c r="AA112" s="110">
        <f t="shared" si="26"/>
        <v>9.3333333333333339</v>
      </c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09"/>
    </row>
    <row r="113" spans="1:44" s="107" customFormat="1" ht="20.25">
      <c r="A113" s="191">
        <v>107</v>
      </c>
      <c r="B113" s="125">
        <v>439588</v>
      </c>
      <c r="C113" s="126" t="s">
        <v>183</v>
      </c>
      <c r="D113" s="196">
        <v>8</v>
      </c>
      <c r="E113" s="196">
        <v>6</v>
      </c>
      <c r="F113" s="196">
        <v>8</v>
      </c>
      <c r="G113" s="196">
        <v>6</v>
      </c>
      <c r="H113" s="196">
        <v>7</v>
      </c>
      <c r="I113" s="196">
        <f t="shared" si="14"/>
        <v>35</v>
      </c>
      <c r="J113" s="196">
        <f t="shared" si="15"/>
        <v>5.25</v>
      </c>
      <c r="K113" s="197">
        <v>1.50</v>
      </c>
      <c r="L113" s="197">
        <v>2</v>
      </c>
      <c r="M113" s="197">
        <v>3</v>
      </c>
      <c r="N113" s="197">
        <v>2</v>
      </c>
      <c r="O113" s="197">
        <v>3</v>
      </c>
      <c r="P113" s="197">
        <f t="shared" si="16"/>
        <v>11.50</v>
      </c>
      <c r="Q113" s="197">
        <f t="shared" si="17"/>
        <v>0.57500000000000007</v>
      </c>
      <c r="R113" s="104">
        <f t="shared" si="18"/>
        <v>1.2749999999999999</v>
      </c>
      <c r="S113" s="104">
        <f t="shared" si="19"/>
        <v>0.99999999999999989</v>
      </c>
      <c r="T113" s="104">
        <f t="shared" si="20"/>
        <v>1.35</v>
      </c>
      <c r="U113" s="104">
        <f t="shared" si="21"/>
        <v>0.99999999999999989</v>
      </c>
      <c r="V113" s="104">
        <f t="shared" si="22"/>
        <v>1.2000000000000002</v>
      </c>
      <c r="W113" s="26">
        <f t="shared" si="23"/>
        <v>46.50</v>
      </c>
      <c r="X113" s="194">
        <f t="shared" si="24"/>
        <v>9.3000000000000007</v>
      </c>
      <c r="Y113" s="114">
        <v>28</v>
      </c>
      <c r="Z113" s="108">
        <f t="shared" si="25"/>
        <v>22.40</v>
      </c>
      <c r="AA113" s="110">
        <f t="shared" si="26"/>
        <v>37.333333333333336</v>
      </c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09"/>
    </row>
    <row r="114" spans="1:44" s="107" customFormat="1" ht="20.25">
      <c r="A114" s="191">
        <v>108</v>
      </c>
      <c r="B114" s="125">
        <v>439589</v>
      </c>
      <c r="C114" s="126" t="s">
        <v>337</v>
      </c>
      <c r="D114" s="196">
        <v>8</v>
      </c>
      <c r="E114" s="196">
        <v>9</v>
      </c>
      <c r="F114" s="196">
        <v>9</v>
      </c>
      <c r="G114" s="196">
        <v>8</v>
      </c>
      <c r="H114" s="196">
        <v>9</v>
      </c>
      <c r="I114" s="196">
        <f t="shared" si="14"/>
        <v>43</v>
      </c>
      <c r="J114" s="196">
        <f t="shared" si="15"/>
        <v>6.45</v>
      </c>
      <c r="K114" s="197">
        <v>2</v>
      </c>
      <c r="L114" s="197">
        <v>4</v>
      </c>
      <c r="M114" s="197">
        <v>2</v>
      </c>
      <c r="N114" s="197">
        <v>3</v>
      </c>
      <c r="O114" s="197">
        <v>2.50</v>
      </c>
      <c r="P114" s="197">
        <f t="shared" si="16"/>
        <v>13.50</v>
      </c>
      <c r="Q114" s="197">
        <f t="shared" si="17"/>
        <v>0.675</v>
      </c>
      <c r="R114" s="104">
        <f t="shared" si="18"/>
        <v>1.30</v>
      </c>
      <c r="S114" s="104">
        <f t="shared" si="19"/>
        <v>1.5499999999999998</v>
      </c>
      <c r="T114" s="104">
        <f t="shared" si="20"/>
        <v>1.45</v>
      </c>
      <c r="U114" s="104">
        <f t="shared" si="21"/>
        <v>1.35</v>
      </c>
      <c r="V114" s="104">
        <f t="shared" si="22"/>
        <v>1.475</v>
      </c>
      <c r="W114" s="26">
        <f t="shared" si="23"/>
        <v>56.50</v>
      </c>
      <c r="X114" s="194">
        <f t="shared" si="24"/>
        <v>11.30</v>
      </c>
      <c r="Y114" s="114">
        <v>30</v>
      </c>
      <c r="Z114" s="108">
        <f t="shared" si="25"/>
        <v>24</v>
      </c>
      <c r="AA114" s="110">
        <f t="shared" si="26"/>
        <v>40</v>
      </c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09"/>
    </row>
    <row r="115" spans="1:44" s="107" customFormat="1" ht="20.25">
      <c r="A115" s="191">
        <v>109</v>
      </c>
      <c r="B115" s="125">
        <v>439590</v>
      </c>
      <c r="C115" s="126" t="s">
        <v>338</v>
      </c>
      <c r="D115" s="196">
        <v>9</v>
      </c>
      <c r="E115" s="196">
        <v>12</v>
      </c>
      <c r="F115" s="196">
        <v>10</v>
      </c>
      <c r="G115" s="196">
        <v>8</v>
      </c>
      <c r="H115" s="196">
        <v>9</v>
      </c>
      <c r="I115" s="196">
        <f t="shared" si="14"/>
        <v>48</v>
      </c>
      <c r="J115" s="196">
        <f t="shared" si="15"/>
        <v>7.1999999999999993</v>
      </c>
      <c r="K115" s="197">
        <v>3</v>
      </c>
      <c r="L115" s="197">
        <v>2</v>
      </c>
      <c r="M115" s="197">
        <v>2.50</v>
      </c>
      <c r="N115" s="197">
        <v>3.50</v>
      </c>
      <c r="O115" s="197">
        <v>3</v>
      </c>
      <c r="P115" s="197">
        <f t="shared" si="16"/>
        <v>14</v>
      </c>
      <c r="Q115" s="197">
        <f t="shared" si="17"/>
        <v>0.70</v>
      </c>
      <c r="R115" s="104">
        <f t="shared" si="18"/>
        <v>1.50</v>
      </c>
      <c r="S115" s="104">
        <f t="shared" si="19"/>
        <v>1.90</v>
      </c>
      <c r="T115" s="104">
        <f t="shared" si="20"/>
        <v>1.625</v>
      </c>
      <c r="U115" s="104">
        <f t="shared" si="21"/>
        <v>1.375</v>
      </c>
      <c r="V115" s="104">
        <f t="shared" si="22"/>
        <v>1.50</v>
      </c>
      <c r="W115" s="26">
        <f t="shared" si="23"/>
        <v>62</v>
      </c>
      <c r="X115" s="194">
        <f t="shared" si="24"/>
        <v>12.40</v>
      </c>
      <c r="Y115" s="114">
        <v>34</v>
      </c>
      <c r="Z115" s="108">
        <f t="shared" si="25"/>
        <v>27.200000000000003</v>
      </c>
      <c r="AA115" s="110">
        <f t="shared" si="26"/>
        <v>45.333333333333329</v>
      </c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09"/>
    </row>
    <row r="116" spans="1:44" s="107" customFormat="1" ht="20.25">
      <c r="A116" s="191">
        <v>110</v>
      </c>
      <c r="B116" s="125">
        <v>439591</v>
      </c>
      <c r="C116" s="126" t="s">
        <v>339</v>
      </c>
      <c r="D116" s="251">
        <v>8</v>
      </c>
      <c r="E116" s="251">
        <v>9</v>
      </c>
      <c r="F116" s="196">
        <v>7</v>
      </c>
      <c r="G116" s="196">
        <v>9</v>
      </c>
      <c r="H116" s="196">
        <v>8</v>
      </c>
      <c r="I116" s="196">
        <f t="shared" si="14"/>
        <v>41</v>
      </c>
      <c r="J116" s="196">
        <f t="shared" si="15"/>
        <v>6.15</v>
      </c>
      <c r="K116" s="197">
        <v>2</v>
      </c>
      <c r="L116" s="197">
        <v>2.50</v>
      </c>
      <c r="M116" s="197">
        <v>3</v>
      </c>
      <c r="N116" s="197">
        <v>2</v>
      </c>
      <c r="O116" s="197">
        <v>4</v>
      </c>
      <c r="P116" s="197">
        <f t="shared" si="16"/>
        <v>13.50</v>
      </c>
      <c r="Q116" s="197">
        <f t="shared" si="17"/>
        <v>0.675</v>
      </c>
      <c r="R116" s="104">
        <f t="shared" si="18"/>
        <v>1.30</v>
      </c>
      <c r="S116" s="104">
        <f t="shared" si="19"/>
        <v>1.475</v>
      </c>
      <c r="T116" s="104">
        <f t="shared" si="20"/>
        <v>1.2000000000000002</v>
      </c>
      <c r="U116" s="104">
        <f t="shared" si="21"/>
        <v>1.45</v>
      </c>
      <c r="V116" s="104">
        <f t="shared" si="22"/>
        <v>1.40</v>
      </c>
      <c r="W116" s="26">
        <f t="shared" si="23"/>
        <v>54.50</v>
      </c>
      <c r="X116" s="194">
        <f t="shared" si="24"/>
        <v>10.90</v>
      </c>
      <c r="Y116" s="114">
        <v>29</v>
      </c>
      <c r="Z116" s="108">
        <f t="shared" si="25"/>
        <v>23.200000000000003</v>
      </c>
      <c r="AA116" s="110">
        <f t="shared" si="26"/>
        <v>38.666666666666664</v>
      </c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09"/>
    </row>
    <row r="117" spans="1:44" s="107" customFormat="1" ht="20.25">
      <c r="A117" s="191">
        <v>111</v>
      </c>
      <c r="B117" s="125">
        <v>439592</v>
      </c>
      <c r="C117" s="126" t="s">
        <v>184</v>
      </c>
      <c r="D117" s="196">
        <v>14</v>
      </c>
      <c r="E117" s="196">
        <v>13</v>
      </c>
      <c r="F117" s="196">
        <v>12</v>
      </c>
      <c r="G117" s="196">
        <v>10</v>
      </c>
      <c r="H117" s="196">
        <v>14</v>
      </c>
      <c r="I117" s="196">
        <f>SUM(D117:H117)</f>
        <v>63</v>
      </c>
      <c r="J117" s="196">
        <f t="shared" si="15"/>
        <v>9.4499999999999993</v>
      </c>
      <c r="K117" s="197">
        <v>5</v>
      </c>
      <c r="L117" s="197">
        <v>3</v>
      </c>
      <c r="M117" s="197">
        <v>4</v>
      </c>
      <c r="N117" s="197">
        <v>5.50</v>
      </c>
      <c r="O117" s="197">
        <v>3.50</v>
      </c>
      <c r="P117" s="197">
        <f t="shared" si="16"/>
        <v>21</v>
      </c>
      <c r="Q117" s="197">
        <f t="shared" si="17"/>
        <v>1.05</v>
      </c>
      <c r="R117" s="104">
        <f t="shared" si="18"/>
        <v>2.35</v>
      </c>
      <c r="S117" s="104">
        <f t="shared" si="19"/>
        <v>2.10</v>
      </c>
      <c r="T117" s="104">
        <f t="shared" si="20"/>
        <v>1.9999999999999998</v>
      </c>
      <c r="U117" s="104">
        <f t="shared" si="21"/>
        <v>1.775</v>
      </c>
      <c r="V117" s="104">
        <f t="shared" si="22"/>
        <v>2.275</v>
      </c>
      <c r="W117" s="26">
        <f t="shared" si="23"/>
        <v>84</v>
      </c>
      <c r="X117" s="194">
        <f t="shared" si="24"/>
        <v>16.80</v>
      </c>
      <c r="Y117" s="114">
        <v>51</v>
      </c>
      <c r="Z117" s="108">
        <f t="shared" si="25"/>
        <v>40.800000000000004</v>
      </c>
      <c r="AA117" s="110">
        <f t="shared" si="26"/>
        <v>68</v>
      </c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09"/>
    </row>
    <row r="118" spans="1:44" s="107" customFormat="1" ht="20.25">
      <c r="A118" s="191">
        <v>112</v>
      </c>
      <c r="B118" s="125">
        <v>439593</v>
      </c>
      <c r="C118" s="126" t="s">
        <v>340</v>
      </c>
      <c r="D118" s="196">
        <v>2</v>
      </c>
      <c r="E118" s="196">
        <v>3</v>
      </c>
      <c r="F118" s="196">
        <v>2</v>
      </c>
      <c r="G118" s="196">
        <v>3</v>
      </c>
      <c r="H118" s="196">
        <v>2</v>
      </c>
      <c r="I118" s="196">
        <f t="shared" si="14"/>
        <v>12</v>
      </c>
      <c r="J118" s="196">
        <f t="shared" si="15"/>
        <v>1.7999999999999998</v>
      </c>
      <c r="K118" s="197">
        <v>3</v>
      </c>
      <c r="L118" s="197">
        <v>1</v>
      </c>
      <c r="M118" s="197">
        <v>2</v>
      </c>
      <c r="N118" s="197">
        <v>2</v>
      </c>
      <c r="O118" s="197">
        <v>1</v>
      </c>
      <c r="P118" s="197">
        <f t="shared" si="16"/>
        <v>9</v>
      </c>
      <c r="Q118" s="197">
        <f t="shared" si="17"/>
        <v>0.45</v>
      </c>
      <c r="R118" s="104">
        <f t="shared" si="18"/>
        <v>0.45</v>
      </c>
      <c r="S118" s="104">
        <f t="shared" si="19"/>
        <v>0.49999999999999994</v>
      </c>
      <c r="T118" s="104">
        <f t="shared" si="20"/>
        <v>0.40</v>
      </c>
      <c r="U118" s="104">
        <f t="shared" si="21"/>
        <v>0.54999999999999993</v>
      </c>
      <c r="V118" s="104">
        <f t="shared" si="22"/>
        <v>0.35</v>
      </c>
      <c r="W118" s="26">
        <f t="shared" si="23"/>
        <v>21</v>
      </c>
      <c r="X118" s="194">
        <f t="shared" si="24"/>
        <v>4.20</v>
      </c>
      <c r="Y118" s="114">
        <v>8</v>
      </c>
      <c r="Z118" s="108">
        <f t="shared" si="25"/>
        <v>6.40</v>
      </c>
      <c r="AA118" s="110">
        <f t="shared" si="26"/>
        <v>10.666666666666668</v>
      </c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09"/>
    </row>
    <row r="119" spans="1:44" s="107" customFormat="1" ht="20.25">
      <c r="A119" s="191">
        <v>113</v>
      </c>
      <c r="B119" s="125">
        <v>439596</v>
      </c>
      <c r="C119" s="126" t="s">
        <v>341</v>
      </c>
      <c r="D119" s="196">
        <v>8</v>
      </c>
      <c r="E119" s="196">
        <v>6</v>
      </c>
      <c r="F119" s="196">
        <v>5</v>
      </c>
      <c r="G119" s="196">
        <v>6</v>
      </c>
      <c r="H119" s="196">
        <v>7</v>
      </c>
      <c r="I119" s="196">
        <f t="shared" si="14"/>
        <v>32</v>
      </c>
      <c r="J119" s="196">
        <f t="shared" si="15"/>
        <v>4.80</v>
      </c>
      <c r="K119" s="197">
        <v>2</v>
      </c>
      <c r="L119" s="197">
        <v>1.50</v>
      </c>
      <c r="M119" s="197">
        <v>0.50</v>
      </c>
      <c r="N119" s="197">
        <v>3</v>
      </c>
      <c r="O119" s="197">
        <v>3</v>
      </c>
      <c r="P119" s="197">
        <f t="shared" si="16"/>
        <v>10</v>
      </c>
      <c r="Q119" s="197">
        <f t="shared" si="17"/>
        <v>0.50</v>
      </c>
      <c r="R119" s="104">
        <f t="shared" si="18"/>
        <v>1.30</v>
      </c>
      <c r="S119" s="104">
        <f t="shared" si="19"/>
        <v>0.97499999999999987</v>
      </c>
      <c r="T119" s="104">
        <f t="shared" si="20"/>
        <v>0.775</v>
      </c>
      <c r="U119" s="104">
        <f t="shared" si="21"/>
        <v>1.0499999999999998</v>
      </c>
      <c r="V119" s="104">
        <f t="shared" si="22"/>
        <v>1.2000000000000002</v>
      </c>
      <c r="W119" s="26">
        <f t="shared" si="23"/>
        <v>42</v>
      </c>
      <c r="X119" s="194">
        <f t="shared" si="24"/>
        <v>8.40</v>
      </c>
      <c r="Y119" s="114">
        <v>26</v>
      </c>
      <c r="Z119" s="108">
        <f t="shared" si="25"/>
        <v>20.80</v>
      </c>
      <c r="AA119" s="110">
        <f t="shared" si="26"/>
        <v>34.666666666666671</v>
      </c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10"/>
      <c r="AR119" s="109"/>
    </row>
    <row r="120" spans="1:44" s="107" customFormat="1" ht="20.25">
      <c r="A120" s="191">
        <v>114</v>
      </c>
      <c r="B120" s="222">
        <v>439597</v>
      </c>
      <c r="C120" s="223" t="s">
        <v>342</v>
      </c>
      <c r="D120" s="196"/>
      <c r="E120" s="196"/>
      <c r="F120" s="196"/>
      <c r="G120" s="196"/>
      <c r="H120" s="196"/>
      <c r="I120" s="196"/>
      <c r="J120" s="196"/>
      <c r="K120" s="197"/>
      <c r="L120" s="197"/>
      <c r="M120" s="197"/>
      <c r="N120" s="197"/>
      <c r="O120" s="197"/>
      <c r="P120" s="197">
        <f t="shared" si="16"/>
        <v>0</v>
      </c>
      <c r="Q120" s="197">
        <f t="shared" si="17"/>
        <v>0</v>
      </c>
      <c r="R120" s="104">
        <f t="shared" si="18"/>
        <v>0</v>
      </c>
      <c r="S120" s="104">
        <f t="shared" si="19"/>
        <v>0</v>
      </c>
      <c r="T120" s="104">
        <f t="shared" si="20"/>
        <v>0</v>
      </c>
      <c r="U120" s="104">
        <f t="shared" si="21"/>
        <v>0</v>
      </c>
      <c r="V120" s="104">
        <f t="shared" si="22"/>
        <v>0</v>
      </c>
      <c r="W120" s="26">
        <f t="shared" si="23"/>
        <v>0</v>
      </c>
      <c r="X120" s="194">
        <f t="shared" si="24"/>
        <v>0</v>
      </c>
      <c r="Y120" s="224" t="s">
        <v>343</v>
      </c>
      <c r="Z120" s="108" t="e">
        <f t="shared" si="25"/>
        <v>#VALUE!</v>
      </c>
      <c r="AA120" s="110" t="e">
        <f t="shared" si="26"/>
        <v>#VALUE!</v>
      </c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  <c r="AO120" s="110"/>
      <c r="AP120" s="110"/>
      <c r="AQ120" s="110"/>
      <c r="AR120" s="109"/>
    </row>
    <row r="121" spans="1:44" s="107" customFormat="1" ht="20.25">
      <c r="A121" s="191">
        <v>115</v>
      </c>
      <c r="B121" s="125">
        <v>439598</v>
      </c>
      <c r="C121" s="126" t="s">
        <v>344</v>
      </c>
      <c r="D121" s="196">
        <v>2</v>
      </c>
      <c r="E121" s="196">
        <v>3</v>
      </c>
      <c r="F121" s="196">
        <v>1</v>
      </c>
      <c r="G121" s="196">
        <v>2</v>
      </c>
      <c r="H121" s="196">
        <v>3</v>
      </c>
      <c r="I121" s="196">
        <f t="shared" si="14"/>
        <v>11</v>
      </c>
      <c r="J121" s="196">
        <f t="shared" si="15"/>
        <v>1.65</v>
      </c>
      <c r="K121" s="197">
        <v>0</v>
      </c>
      <c r="L121" s="197">
        <v>3</v>
      </c>
      <c r="M121" s="197">
        <v>2</v>
      </c>
      <c r="N121" s="197">
        <v>1</v>
      </c>
      <c r="O121" s="197">
        <v>2</v>
      </c>
      <c r="P121" s="197">
        <f t="shared" si="16"/>
        <v>8</v>
      </c>
      <c r="Q121" s="197">
        <f t="shared" si="17"/>
        <v>0.40</v>
      </c>
      <c r="R121" s="104">
        <f t="shared" si="18"/>
        <v>0.30</v>
      </c>
      <c r="S121" s="104">
        <f t="shared" si="19"/>
        <v>0.60</v>
      </c>
      <c r="T121" s="104">
        <f t="shared" si="20"/>
        <v>0.25</v>
      </c>
      <c r="U121" s="104">
        <f t="shared" si="21"/>
        <v>0.35</v>
      </c>
      <c r="V121" s="104">
        <f t="shared" si="22"/>
        <v>0.54999999999999993</v>
      </c>
      <c r="W121" s="26">
        <f t="shared" si="23"/>
        <v>19</v>
      </c>
      <c r="X121" s="194">
        <f t="shared" si="24"/>
        <v>3.8000000000000003</v>
      </c>
      <c r="Y121" s="114">
        <v>3</v>
      </c>
      <c r="Z121" s="108">
        <f t="shared" si="25"/>
        <v>2.4000000000000004</v>
      </c>
      <c r="AA121" s="110">
        <f t="shared" si="26"/>
        <v>4</v>
      </c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10"/>
      <c r="AQ121" s="110"/>
      <c r="AR121" s="109"/>
    </row>
    <row r="122" spans="1:44" s="107" customFormat="1" ht="20.25">
      <c r="A122" s="191">
        <v>116</v>
      </c>
      <c r="B122" s="125">
        <v>439600</v>
      </c>
      <c r="C122" s="126" t="s">
        <v>345</v>
      </c>
      <c r="D122" s="196"/>
      <c r="E122" s="196"/>
      <c r="F122" s="196"/>
      <c r="G122" s="196"/>
      <c r="H122" s="196"/>
      <c r="I122" s="196"/>
      <c r="J122" s="196"/>
      <c r="K122" s="197"/>
      <c r="L122" s="197"/>
      <c r="M122" s="197"/>
      <c r="N122" s="197"/>
      <c r="O122" s="197"/>
      <c r="P122" s="197">
        <f t="shared" si="16"/>
        <v>0</v>
      </c>
      <c r="Q122" s="197">
        <f t="shared" si="17"/>
        <v>0</v>
      </c>
      <c r="R122" s="104">
        <f t="shared" si="18"/>
        <v>0</v>
      </c>
      <c r="S122" s="104">
        <f t="shared" si="19"/>
        <v>0</v>
      </c>
      <c r="T122" s="104">
        <f t="shared" si="20"/>
        <v>0</v>
      </c>
      <c r="U122" s="104">
        <f t="shared" si="21"/>
        <v>0</v>
      </c>
      <c r="V122" s="104">
        <f t="shared" si="22"/>
        <v>0</v>
      </c>
      <c r="W122" s="26">
        <f t="shared" si="23"/>
        <v>0</v>
      </c>
      <c r="X122" s="194">
        <f t="shared" si="24"/>
        <v>0</v>
      </c>
      <c r="Y122" s="114" t="s">
        <v>147</v>
      </c>
      <c r="Z122" s="108" t="e">
        <f t="shared" si="25"/>
        <v>#VALUE!</v>
      </c>
      <c r="AA122" s="110" t="e">
        <f t="shared" si="26"/>
        <v>#VALUE!</v>
      </c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09"/>
    </row>
    <row r="123" spans="1:44" s="107" customFormat="1" ht="20.25">
      <c r="A123" s="191">
        <v>117</v>
      </c>
      <c r="B123" s="125">
        <v>439601</v>
      </c>
      <c r="C123" s="126" t="s">
        <v>186</v>
      </c>
      <c r="D123" s="196">
        <v>8</v>
      </c>
      <c r="E123" s="196">
        <v>9</v>
      </c>
      <c r="F123" s="196">
        <v>8</v>
      </c>
      <c r="G123" s="196">
        <v>10</v>
      </c>
      <c r="H123" s="196">
        <v>8</v>
      </c>
      <c r="I123" s="196">
        <f t="shared" si="14"/>
        <v>43</v>
      </c>
      <c r="J123" s="196">
        <f t="shared" si="15"/>
        <v>6.45</v>
      </c>
      <c r="K123" s="197">
        <v>3</v>
      </c>
      <c r="L123" s="197">
        <v>2</v>
      </c>
      <c r="M123" s="197">
        <v>4</v>
      </c>
      <c r="N123" s="197">
        <v>2</v>
      </c>
      <c r="O123" s="197">
        <v>2</v>
      </c>
      <c r="P123" s="197">
        <f t="shared" si="16"/>
        <v>13</v>
      </c>
      <c r="Q123" s="197">
        <f t="shared" si="17"/>
        <v>0.65</v>
      </c>
      <c r="R123" s="104">
        <f t="shared" si="18"/>
        <v>1.35</v>
      </c>
      <c r="S123" s="104">
        <f t="shared" si="19"/>
        <v>1.45</v>
      </c>
      <c r="T123" s="104">
        <f t="shared" si="20"/>
        <v>1.40</v>
      </c>
      <c r="U123" s="104">
        <f t="shared" si="21"/>
        <v>1.60</v>
      </c>
      <c r="V123" s="104">
        <f t="shared" si="22"/>
        <v>1.30</v>
      </c>
      <c r="W123" s="26">
        <f t="shared" si="23"/>
        <v>56</v>
      </c>
      <c r="X123" s="194">
        <f t="shared" si="24"/>
        <v>11.20</v>
      </c>
      <c r="Y123" s="114">
        <v>30</v>
      </c>
      <c r="Z123" s="108">
        <f t="shared" si="25"/>
        <v>24</v>
      </c>
      <c r="AA123" s="110">
        <f t="shared" si="26"/>
        <v>40</v>
      </c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09"/>
    </row>
    <row r="124" spans="1:44" s="107" customFormat="1" ht="20.25">
      <c r="A124" s="191">
        <v>118</v>
      </c>
      <c r="B124" s="125">
        <v>439602</v>
      </c>
      <c r="C124" s="126" t="s">
        <v>346</v>
      </c>
      <c r="D124" s="196">
        <v>12</v>
      </c>
      <c r="E124" s="196">
        <v>13</v>
      </c>
      <c r="F124" s="196">
        <v>15</v>
      </c>
      <c r="G124" s="196">
        <v>14</v>
      </c>
      <c r="H124" s="196">
        <v>13</v>
      </c>
      <c r="I124" s="196">
        <f t="shared" si="14"/>
        <v>67</v>
      </c>
      <c r="J124" s="196">
        <f t="shared" si="15"/>
        <v>10.049999999999999</v>
      </c>
      <c r="K124" s="197">
        <v>5</v>
      </c>
      <c r="L124" s="197">
        <v>4</v>
      </c>
      <c r="M124" s="197">
        <v>5.50</v>
      </c>
      <c r="N124" s="197">
        <v>6</v>
      </c>
      <c r="O124" s="197">
        <v>4</v>
      </c>
      <c r="P124" s="197">
        <f t="shared" si="16"/>
        <v>24.50</v>
      </c>
      <c r="Q124" s="197">
        <f t="shared" si="17"/>
        <v>1.2250000000000001</v>
      </c>
      <c r="R124" s="104">
        <f t="shared" si="18"/>
        <v>2.0499999999999998</v>
      </c>
      <c r="S124" s="104">
        <f t="shared" si="19"/>
        <v>2.15</v>
      </c>
      <c r="T124" s="104">
        <f t="shared" si="20"/>
        <v>2.525</v>
      </c>
      <c r="U124" s="104">
        <f t="shared" si="21"/>
        <v>2.4000000000000004</v>
      </c>
      <c r="V124" s="104">
        <f t="shared" si="22"/>
        <v>2.15</v>
      </c>
      <c r="W124" s="26">
        <f t="shared" si="23"/>
        <v>91.50</v>
      </c>
      <c r="X124" s="194">
        <f t="shared" si="24"/>
        <v>18.30</v>
      </c>
      <c r="Y124" s="114">
        <v>45</v>
      </c>
      <c r="Z124" s="108">
        <f t="shared" si="25"/>
        <v>36</v>
      </c>
      <c r="AA124" s="110">
        <f t="shared" si="26"/>
        <v>60</v>
      </c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09"/>
    </row>
    <row r="125" spans="1:44" s="107" customFormat="1" ht="20.25">
      <c r="A125" s="191">
        <v>119</v>
      </c>
      <c r="B125" s="125">
        <v>439604</v>
      </c>
      <c r="C125" s="126" t="s">
        <v>187</v>
      </c>
      <c r="D125" s="196">
        <v>13</v>
      </c>
      <c r="E125" s="196">
        <v>12</v>
      </c>
      <c r="F125" s="196">
        <v>10</v>
      </c>
      <c r="G125" s="196">
        <v>8</v>
      </c>
      <c r="H125" s="196">
        <v>9</v>
      </c>
      <c r="I125" s="196">
        <f t="shared" si="14"/>
        <v>52</v>
      </c>
      <c r="J125" s="196">
        <f t="shared" si="15"/>
        <v>7.80</v>
      </c>
      <c r="K125" s="197">
        <v>3</v>
      </c>
      <c r="L125" s="197">
        <v>4</v>
      </c>
      <c r="M125" s="197">
        <v>2</v>
      </c>
      <c r="N125" s="197">
        <v>5</v>
      </c>
      <c r="O125" s="197">
        <v>0</v>
      </c>
      <c r="P125" s="197">
        <f t="shared" si="16"/>
        <v>14</v>
      </c>
      <c r="Q125" s="197">
        <f t="shared" si="17"/>
        <v>0.70</v>
      </c>
      <c r="R125" s="104">
        <f t="shared" si="18"/>
        <v>2.10</v>
      </c>
      <c r="S125" s="104">
        <f t="shared" si="19"/>
        <v>1.9999999999999998</v>
      </c>
      <c r="T125" s="104">
        <f t="shared" si="20"/>
        <v>1.60</v>
      </c>
      <c r="U125" s="104">
        <f t="shared" si="21"/>
        <v>1.45</v>
      </c>
      <c r="V125" s="104">
        <f t="shared" si="22"/>
        <v>1.35</v>
      </c>
      <c r="W125" s="26">
        <f t="shared" si="23"/>
        <v>66</v>
      </c>
      <c r="X125" s="194">
        <f t="shared" si="24"/>
        <v>13.20</v>
      </c>
      <c r="Y125" s="114">
        <v>36</v>
      </c>
      <c r="Z125" s="108">
        <f t="shared" si="25"/>
        <v>28.80</v>
      </c>
      <c r="AA125" s="110">
        <f t="shared" si="26"/>
        <v>48</v>
      </c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09"/>
    </row>
    <row r="126" spans="1:44" s="107" customFormat="1" ht="20.25">
      <c r="A126" s="191">
        <v>120</v>
      </c>
      <c r="B126" s="125">
        <v>439605</v>
      </c>
      <c r="C126" s="126" t="s">
        <v>347</v>
      </c>
      <c r="D126" s="196">
        <v>4</v>
      </c>
      <c r="E126" s="196">
        <v>5</v>
      </c>
      <c r="F126" s="196">
        <v>6</v>
      </c>
      <c r="G126" s="196">
        <v>8</v>
      </c>
      <c r="H126" s="196">
        <v>6</v>
      </c>
      <c r="I126" s="196">
        <f t="shared" si="14"/>
        <v>29</v>
      </c>
      <c r="J126" s="196">
        <f t="shared" si="15"/>
        <v>4.3499999999999996</v>
      </c>
      <c r="K126" s="197">
        <v>1</v>
      </c>
      <c r="L126" s="197">
        <v>3</v>
      </c>
      <c r="M126" s="197">
        <v>2</v>
      </c>
      <c r="N126" s="197">
        <v>0</v>
      </c>
      <c r="O126" s="197">
        <v>5</v>
      </c>
      <c r="P126" s="197">
        <f t="shared" si="16"/>
        <v>11</v>
      </c>
      <c r="Q126" s="197">
        <f t="shared" si="17"/>
        <v>0.55000000000000004</v>
      </c>
      <c r="R126" s="104">
        <f t="shared" si="18"/>
        <v>0.65</v>
      </c>
      <c r="S126" s="104">
        <f t="shared" si="19"/>
        <v>0.90</v>
      </c>
      <c r="T126" s="104">
        <f t="shared" si="20"/>
        <v>0.99999999999999989</v>
      </c>
      <c r="U126" s="104">
        <f t="shared" si="21"/>
        <v>1.20</v>
      </c>
      <c r="V126" s="104">
        <f t="shared" si="22"/>
        <v>1.1499999999999999</v>
      </c>
      <c r="W126" s="26">
        <f t="shared" si="23"/>
        <v>40</v>
      </c>
      <c r="X126" s="194">
        <f t="shared" si="24"/>
        <v>8</v>
      </c>
      <c r="Y126" s="114">
        <v>19</v>
      </c>
      <c r="Z126" s="108">
        <f t="shared" si="25"/>
        <v>15.20</v>
      </c>
      <c r="AA126" s="110">
        <f t="shared" si="26"/>
        <v>25.333333333333336</v>
      </c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09"/>
    </row>
    <row r="127" spans="1:44" s="107" customFormat="1" ht="20.25">
      <c r="A127" s="191">
        <v>121</v>
      </c>
      <c r="B127" s="240">
        <v>439607</v>
      </c>
      <c r="C127" s="241" t="s">
        <v>348</v>
      </c>
      <c r="D127" s="196">
        <v>12</v>
      </c>
      <c r="E127" s="196">
        <v>8</v>
      </c>
      <c r="F127" s="196">
        <v>9</v>
      </c>
      <c r="G127" s="196">
        <v>8</v>
      </c>
      <c r="H127" s="196">
        <v>9</v>
      </c>
      <c r="I127" s="196">
        <f t="shared" si="14"/>
        <v>46</v>
      </c>
      <c r="J127" s="196">
        <f t="shared" si="15"/>
        <v>6.90</v>
      </c>
      <c r="K127" s="197">
        <v>3</v>
      </c>
      <c r="L127" s="197">
        <v>2</v>
      </c>
      <c r="M127" s="197">
        <v>4</v>
      </c>
      <c r="N127" s="197">
        <v>1</v>
      </c>
      <c r="O127" s="197">
        <v>3.50</v>
      </c>
      <c r="P127" s="197">
        <f t="shared" si="16"/>
        <v>13.50</v>
      </c>
      <c r="Q127" s="197">
        <f t="shared" si="17"/>
        <v>0.675</v>
      </c>
      <c r="R127" s="104">
        <f t="shared" si="18"/>
        <v>1.9499999999999997</v>
      </c>
      <c r="S127" s="104">
        <f t="shared" si="19"/>
        <v>1.30</v>
      </c>
      <c r="T127" s="104">
        <f t="shared" si="20"/>
        <v>1.5499999999999998</v>
      </c>
      <c r="U127" s="104">
        <f t="shared" si="21"/>
        <v>1.25</v>
      </c>
      <c r="V127" s="104">
        <f t="shared" si="22"/>
        <v>1.525</v>
      </c>
      <c r="W127" s="26">
        <f t="shared" si="23"/>
        <v>59.50</v>
      </c>
      <c r="X127" s="194">
        <f t="shared" si="24"/>
        <v>11.90</v>
      </c>
      <c r="Y127" s="242">
        <v>32</v>
      </c>
      <c r="Z127" s="108">
        <f t="shared" si="25"/>
        <v>25.60</v>
      </c>
      <c r="AA127" s="110">
        <f t="shared" si="26"/>
        <v>42.666666666666671</v>
      </c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09"/>
    </row>
    <row r="128" spans="1:44" s="107" customFormat="1" ht="20.25">
      <c r="A128" s="191">
        <v>122</v>
      </c>
      <c r="B128" s="125">
        <v>439609</v>
      </c>
      <c r="C128" s="126" t="s">
        <v>189</v>
      </c>
      <c r="D128" s="196">
        <v>9</v>
      </c>
      <c r="E128" s="196">
        <v>8</v>
      </c>
      <c r="F128" s="196">
        <v>9</v>
      </c>
      <c r="G128" s="196">
        <v>8</v>
      </c>
      <c r="H128" s="196">
        <v>9</v>
      </c>
      <c r="I128" s="196">
        <f t="shared" si="14"/>
        <v>43</v>
      </c>
      <c r="J128" s="196">
        <f t="shared" si="15"/>
        <v>6.45</v>
      </c>
      <c r="K128" s="197">
        <v>2</v>
      </c>
      <c r="L128" s="197">
        <v>3</v>
      </c>
      <c r="M128" s="197">
        <v>4</v>
      </c>
      <c r="N128" s="197">
        <v>2</v>
      </c>
      <c r="O128" s="197">
        <v>3</v>
      </c>
      <c r="P128" s="197">
        <f t="shared" si="16"/>
        <v>14</v>
      </c>
      <c r="Q128" s="197">
        <f t="shared" si="17"/>
        <v>0.70</v>
      </c>
      <c r="R128" s="104">
        <f t="shared" si="18"/>
        <v>1.45</v>
      </c>
      <c r="S128" s="104">
        <f t="shared" si="19"/>
        <v>1.35</v>
      </c>
      <c r="T128" s="104">
        <f t="shared" si="20"/>
        <v>1.5499999999999998</v>
      </c>
      <c r="U128" s="104">
        <f t="shared" si="21"/>
        <v>1.30</v>
      </c>
      <c r="V128" s="104">
        <f t="shared" si="22"/>
        <v>1.50</v>
      </c>
      <c r="W128" s="26">
        <f t="shared" si="23"/>
        <v>57</v>
      </c>
      <c r="X128" s="194">
        <f t="shared" si="24"/>
        <v>11.40</v>
      </c>
      <c r="Y128" s="114">
        <v>36</v>
      </c>
      <c r="Z128" s="108">
        <f t="shared" si="25"/>
        <v>28.80</v>
      </c>
      <c r="AA128" s="110">
        <f t="shared" si="26"/>
        <v>48</v>
      </c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09"/>
    </row>
    <row r="129" spans="1:44" s="107" customFormat="1" ht="20.25">
      <c r="A129" s="191">
        <v>123</v>
      </c>
      <c r="B129" s="125">
        <v>439610</v>
      </c>
      <c r="C129" s="126" t="s">
        <v>190</v>
      </c>
      <c r="D129" s="196">
        <v>13</v>
      </c>
      <c r="E129" s="196">
        <v>14</v>
      </c>
      <c r="F129" s="196">
        <v>12</v>
      </c>
      <c r="G129" s="196">
        <v>10</v>
      </c>
      <c r="H129" s="196">
        <v>14</v>
      </c>
      <c r="I129" s="196">
        <f t="shared" si="14"/>
        <v>63</v>
      </c>
      <c r="J129" s="196">
        <f t="shared" si="15"/>
        <v>9.4499999999999993</v>
      </c>
      <c r="K129" s="197">
        <v>5</v>
      </c>
      <c r="L129" s="197">
        <v>3</v>
      </c>
      <c r="M129" s="197">
        <v>4.50</v>
      </c>
      <c r="N129" s="197">
        <v>5.50</v>
      </c>
      <c r="O129" s="197">
        <v>3</v>
      </c>
      <c r="P129" s="197">
        <f t="shared" si="16"/>
        <v>21</v>
      </c>
      <c r="Q129" s="197">
        <f t="shared" si="17"/>
        <v>1.05</v>
      </c>
      <c r="R129" s="104">
        <f t="shared" si="18"/>
        <v>2.2000000000000002</v>
      </c>
      <c r="S129" s="104">
        <f t="shared" si="19"/>
        <v>2.25</v>
      </c>
      <c r="T129" s="104">
        <f t="shared" si="20"/>
        <v>2.025</v>
      </c>
      <c r="U129" s="104">
        <f t="shared" si="21"/>
        <v>1.775</v>
      </c>
      <c r="V129" s="104">
        <f t="shared" si="22"/>
        <v>2.25</v>
      </c>
      <c r="W129" s="26">
        <f t="shared" si="23"/>
        <v>84</v>
      </c>
      <c r="X129" s="194">
        <f t="shared" si="24"/>
        <v>16.80</v>
      </c>
      <c r="Y129" s="114">
        <v>52</v>
      </c>
      <c r="Z129" s="108">
        <f t="shared" si="25"/>
        <v>41.60</v>
      </c>
      <c r="AA129" s="110">
        <f t="shared" si="26"/>
        <v>69.333333333333343</v>
      </c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09"/>
    </row>
    <row r="130" spans="1:44" s="107" customFormat="1" ht="20.25">
      <c r="A130" s="191">
        <v>124</v>
      </c>
      <c r="B130" s="125">
        <v>439611</v>
      </c>
      <c r="C130" s="126" t="s">
        <v>349</v>
      </c>
      <c r="D130" s="196">
        <v>8</v>
      </c>
      <c r="E130" s="196">
        <v>9</v>
      </c>
      <c r="F130" s="196">
        <v>8</v>
      </c>
      <c r="G130" s="196">
        <v>9</v>
      </c>
      <c r="H130" s="196">
        <v>8</v>
      </c>
      <c r="I130" s="196">
        <f t="shared" si="14"/>
        <v>42</v>
      </c>
      <c r="J130" s="196">
        <f t="shared" si="15"/>
        <v>6.30</v>
      </c>
      <c r="K130" s="197">
        <v>2</v>
      </c>
      <c r="L130" s="197">
        <v>3</v>
      </c>
      <c r="M130" s="197">
        <v>3.50</v>
      </c>
      <c r="N130" s="197">
        <v>2.50</v>
      </c>
      <c r="O130" s="197">
        <v>1</v>
      </c>
      <c r="P130" s="197">
        <f t="shared" si="16"/>
        <v>12</v>
      </c>
      <c r="Q130" s="197">
        <f t="shared" si="17"/>
        <v>0.60000000000000009</v>
      </c>
      <c r="R130" s="104">
        <f t="shared" si="18"/>
        <v>1.30</v>
      </c>
      <c r="S130" s="104">
        <f t="shared" si="19"/>
        <v>1.50</v>
      </c>
      <c r="T130" s="104">
        <f t="shared" si="20"/>
        <v>1.375</v>
      </c>
      <c r="U130" s="104">
        <f t="shared" si="21"/>
        <v>1.475</v>
      </c>
      <c r="V130" s="104">
        <f t="shared" si="22"/>
        <v>1.25</v>
      </c>
      <c r="W130" s="26">
        <f t="shared" si="23"/>
        <v>54</v>
      </c>
      <c r="X130" s="194">
        <f t="shared" si="24"/>
        <v>10.80</v>
      </c>
      <c r="Y130" s="114">
        <v>41</v>
      </c>
      <c r="Z130" s="108">
        <f t="shared" si="25"/>
        <v>32.800000000000004</v>
      </c>
      <c r="AA130" s="110">
        <f t="shared" si="26"/>
        <v>54.666666666666664</v>
      </c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09"/>
    </row>
    <row r="131" spans="1:44" s="107" customFormat="1" ht="20.25">
      <c r="A131" s="191">
        <v>125</v>
      </c>
      <c r="B131" s="125">
        <v>439612</v>
      </c>
      <c r="C131" s="126" t="s">
        <v>350</v>
      </c>
      <c r="D131" s="196">
        <v>12</v>
      </c>
      <c r="E131" s="196">
        <v>13</v>
      </c>
      <c r="F131" s="196">
        <v>14</v>
      </c>
      <c r="G131" s="196">
        <v>15</v>
      </c>
      <c r="H131" s="196">
        <v>16</v>
      </c>
      <c r="I131" s="196">
        <f t="shared" si="14"/>
        <v>70</v>
      </c>
      <c r="J131" s="196">
        <f t="shared" si="15"/>
        <v>10.50</v>
      </c>
      <c r="K131" s="197">
        <v>5.50</v>
      </c>
      <c r="L131" s="197">
        <v>6</v>
      </c>
      <c r="M131" s="197">
        <v>4.50</v>
      </c>
      <c r="N131" s="197">
        <v>4</v>
      </c>
      <c r="O131" s="197">
        <v>5</v>
      </c>
      <c r="P131" s="197">
        <f t="shared" si="16"/>
        <v>25</v>
      </c>
      <c r="Q131" s="197">
        <f t="shared" si="17"/>
        <v>1.25</v>
      </c>
      <c r="R131" s="104">
        <f t="shared" si="18"/>
        <v>2.0749999999999997</v>
      </c>
      <c r="S131" s="104">
        <f t="shared" si="19"/>
        <v>2.25</v>
      </c>
      <c r="T131" s="104">
        <f t="shared" si="20"/>
        <v>2.3250000000000002</v>
      </c>
      <c r="U131" s="104">
        <f t="shared" si="21"/>
        <v>2.4500000000000002</v>
      </c>
      <c r="V131" s="104">
        <f t="shared" si="22"/>
        <v>2.65</v>
      </c>
      <c r="W131" s="26">
        <f t="shared" si="23"/>
        <v>95</v>
      </c>
      <c r="X131" s="194">
        <f t="shared" si="24"/>
        <v>19</v>
      </c>
      <c r="Y131" s="114">
        <v>45</v>
      </c>
      <c r="Z131" s="108">
        <f t="shared" si="25"/>
        <v>36</v>
      </c>
      <c r="AA131" s="110">
        <f t="shared" si="26"/>
        <v>60</v>
      </c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09"/>
    </row>
    <row r="132" spans="1:44" s="107" customFormat="1" ht="20.25">
      <c r="A132" s="191">
        <v>126</v>
      </c>
      <c r="B132" s="125">
        <v>439614</v>
      </c>
      <c r="C132" s="126" t="s">
        <v>191</v>
      </c>
      <c r="D132" s="196"/>
      <c r="E132" s="196"/>
      <c r="F132" s="196"/>
      <c r="G132" s="196"/>
      <c r="H132" s="196"/>
      <c r="I132" s="196"/>
      <c r="J132" s="196"/>
      <c r="K132" s="197"/>
      <c r="L132" s="197"/>
      <c r="M132" s="197"/>
      <c r="N132" s="197"/>
      <c r="O132" s="197"/>
      <c r="P132" s="197">
        <f t="shared" si="16"/>
        <v>0</v>
      </c>
      <c r="Q132" s="197">
        <f t="shared" si="17"/>
        <v>0</v>
      </c>
      <c r="R132" s="104">
        <f t="shared" si="18"/>
        <v>0</v>
      </c>
      <c r="S132" s="104">
        <f t="shared" si="19"/>
        <v>0</v>
      </c>
      <c r="T132" s="104">
        <f t="shared" si="20"/>
        <v>0</v>
      </c>
      <c r="U132" s="104">
        <f t="shared" si="21"/>
        <v>0</v>
      </c>
      <c r="V132" s="104">
        <f t="shared" si="22"/>
        <v>0</v>
      </c>
      <c r="W132" s="26">
        <f t="shared" si="23"/>
        <v>0</v>
      </c>
      <c r="X132" s="194">
        <f t="shared" si="24"/>
        <v>0</v>
      </c>
      <c r="Y132" s="114" t="s">
        <v>147</v>
      </c>
      <c r="Z132" s="108" t="e">
        <f t="shared" si="25"/>
        <v>#VALUE!</v>
      </c>
      <c r="AA132" s="110" t="e">
        <f t="shared" si="26"/>
        <v>#VALUE!</v>
      </c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0"/>
      <c r="AR132" s="109"/>
    </row>
    <row r="133" spans="1:44" s="107" customFormat="1" ht="20.25">
      <c r="A133" s="191">
        <v>127</v>
      </c>
      <c r="B133" s="125">
        <v>439615</v>
      </c>
      <c r="C133" s="126" t="s">
        <v>351</v>
      </c>
      <c r="D133" s="196">
        <v>4</v>
      </c>
      <c r="E133" s="196">
        <v>6</v>
      </c>
      <c r="F133" s="196">
        <v>5</v>
      </c>
      <c r="G133" s="196">
        <v>6</v>
      </c>
      <c r="H133" s="196">
        <v>4</v>
      </c>
      <c r="I133" s="196">
        <f t="shared" si="14"/>
        <v>25</v>
      </c>
      <c r="J133" s="196">
        <f t="shared" si="15"/>
        <v>3.75</v>
      </c>
      <c r="K133" s="197">
        <v>2</v>
      </c>
      <c r="L133" s="197">
        <v>1</v>
      </c>
      <c r="M133" s="197">
        <v>3</v>
      </c>
      <c r="N133" s="197">
        <v>3</v>
      </c>
      <c r="O133" s="197">
        <v>2</v>
      </c>
      <c r="P133" s="197">
        <f t="shared" si="16"/>
        <v>11</v>
      </c>
      <c r="Q133" s="197">
        <f t="shared" si="17"/>
        <v>0.55000000000000004</v>
      </c>
      <c r="R133" s="104">
        <f t="shared" si="18"/>
        <v>0.70</v>
      </c>
      <c r="S133" s="104">
        <f t="shared" si="19"/>
        <v>0.95</v>
      </c>
      <c r="T133" s="104">
        <f t="shared" si="20"/>
        <v>0.90</v>
      </c>
      <c r="U133" s="104">
        <f t="shared" si="21"/>
        <v>1.0499999999999998</v>
      </c>
      <c r="V133" s="104">
        <f t="shared" si="22"/>
        <v>0.70</v>
      </c>
      <c r="W133" s="26">
        <f t="shared" si="23"/>
        <v>36</v>
      </c>
      <c r="X133" s="194">
        <f t="shared" si="24"/>
        <v>7.20</v>
      </c>
      <c r="Y133" s="114">
        <v>22</v>
      </c>
      <c r="Z133" s="108">
        <f t="shared" si="25"/>
        <v>17.60</v>
      </c>
      <c r="AA133" s="110">
        <f t="shared" si="26"/>
        <v>29.333333333333332</v>
      </c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09"/>
    </row>
    <row r="134" spans="1:44" s="107" customFormat="1" ht="20.25">
      <c r="A134" s="191">
        <v>128</v>
      </c>
      <c r="B134" s="125">
        <v>439617</v>
      </c>
      <c r="C134" s="126" t="s">
        <v>192</v>
      </c>
      <c r="D134" s="196">
        <v>3</v>
      </c>
      <c r="E134" s="196">
        <v>5</v>
      </c>
      <c r="F134" s="196">
        <v>4</v>
      </c>
      <c r="G134" s="196">
        <v>6</v>
      </c>
      <c r="H134" s="196">
        <v>5</v>
      </c>
      <c r="I134" s="196">
        <f t="shared" si="14"/>
        <v>23</v>
      </c>
      <c r="J134" s="196">
        <f t="shared" si="15"/>
        <v>3.4499999999999997</v>
      </c>
      <c r="K134" s="197">
        <v>1</v>
      </c>
      <c r="L134" s="197">
        <v>3</v>
      </c>
      <c r="M134" s="197">
        <v>2</v>
      </c>
      <c r="N134" s="197">
        <v>0.50</v>
      </c>
      <c r="O134" s="197">
        <v>3</v>
      </c>
      <c r="P134" s="197">
        <f t="shared" si="16"/>
        <v>9.50</v>
      </c>
      <c r="Q134" s="197">
        <f t="shared" si="17"/>
        <v>0.475</v>
      </c>
      <c r="R134" s="104">
        <f t="shared" si="18"/>
        <v>0.49999999999999994</v>
      </c>
      <c r="S134" s="104">
        <f t="shared" si="19"/>
        <v>0.90</v>
      </c>
      <c r="T134" s="104">
        <f t="shared" si="20"/>
        <v>0.70</v>
      </c>
      <c r="U134" s="104">
        <f t="shared" si="21"/>
        <v>0.925</v>
      </c>
      <c r="V134" s="104">
        <f t="shared" si="22"/>
        <v>0.90</v>
      </c>
      <c r="W134" s="26">
        <f t="shared" si="23"/>
        <v>32.50</v>
      </c>
      <c r="X134" s="194">
        <f t="shared" si="24"/>
        <v>6.50</v>
      </c>
      <c r="Y134" s="114">
        <v>22</v>
      </c>
      <c r="Z134" s="108">
        <f t="shared" si="25"/>
        <v>17.60</v>
      </c>
      <c r="AA134" s="110">
        <f t="shared" si="26"/>
        <v>29.333333333333332</v>
      </c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09"/>
    </row>
    <row r="135" spans="1:44" s="107" customFormat="1" ht="20.25">
      <c r="A135" s="191">
        <v>129</v>
      </c>
      <c r="B135" s="243">
        <v>439618</v>
      </c>
      <c r="C135" s="244" t="s">
        <v>352</v>
      </c>
      <c r="D135" s="196">
        <v>12</v>
      </c>
      <c r="E135" s="196">
        <v>10</v>
      </c>
      <c r="F135" s="196">
        <v>8</v>
      </c>
      <c r="G135" s="196">
        <v>14</v>
      </c>
      <c r="H135" s="196">
        <v>13</v>
      </c>
      <c r="I135" s="196">
        <f t="shared" si="14"/>
        <v>57</v>
      </c>
      <c r="J135" s="196">
        <f t="shared" si="15"/>
        <v>8.5499999999999989</v>
      </c>
      <c r="K135" s="197">
        <v>3.50</v>
      </c>
      <c r="L135" s="197">
        <v>4</v>
      </c>
      <c r="M135" s="197">
        <v>3</v>
      </c>
      <c r="N135" s="197">
        <v>2.50</v>
      </c>
      <c r="O135" s="197">
        <v>3</v>
      </c>
      <c r="P135" s="197">
        <f t="shared" si="16"/>
        <v>16</v>
      </c>
      <c r="Q135" s="197">
        <f t="shared" si="17"/>
        <v>0.80</v>
      </c>
      <c r="R135" s="104">
        <f t="shared" si="18"/>
        <v>1.975</v>
      </c>
      <c r="S135" s="104">
        <f t="shared" si="19"/>
        <v>1.70</v>
      </c>
      <c r="T135" s="104">
        <f t="shared" si="20"/>
        <v>1.35</v>
      </c>
      <c r="U135" s="104">
        <f t="shared" si="21"/>
        <v>2.225</v>
      </c>
      <c r="V135" s="104">
        <f t="shared" si="22"/>
        <v>2.10</v>
      </c>
      <c r="W135" s="26">
        <f t="shared" si="23"/>
        <v>73</v>
      </c>
      <c r="X135" s="194">
        <f t="shared" si="24"/>
        <v>14.60</v>
      </c>
      <c r="Y135" s="245">
        <v>43</v>
      </c>
      <c r="Z135" s="108">
        <f t="shared" si="25"/>
        <v>34.40</v>
      </c>
      <c r="AA135" s="110">
        <f t="shared" si="26"/>
        <v>57.333333333333336</v>
      </c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09"/>
    </row>
    <row r="136" spans="1:44" s="107" customFormat="1" ht="20.25">
      <c r="A136" s="191">
        <v>130</v>
      </c>
      <c r="B136" s="125">
        <v>439620</v>
      </c>
      <c r="C136" s="126" t="s">
        <v>353</v>
      </c>
      <c r="D136" s="196">
        <v>8</v>
      </c>
      <c r="E136" s="196">
        <v>6</v>
      </c>
      <c r="F136" s="196">
        <v>8</v>
      </c>
      <c r="G136" s="196">
        <v>4</v>
      </c>
      <c r="H136" s="196">
        <v>3</v>
      </c>
      <c r="I136" s="196">
        <f t="shared" si="27" ref="I136:I164">SUM(D136:H136)</f>
        <v>29</v>
      </c>
      <c r="J136" s="196">
        <f t="shared" si="28" ref="J136:J164">I136*0.15</f>
        <v>4.3499999999999996</v>
      </c>
      <c r="K136" s="197">
        <v>3</v>
      </c>
      <c r="L136" s="197">
        <v>2</v>
      </c>
      <c r="M136" s="197">
        <v>1</v>
      </c>
      <c r="N136" s="197">
        <v>0</v>
      </c>
      <c r="O136" s="197">
        <v>5</v>
      </c>
      <c r="P136" s="197">
        <f t="shared" si="29" ref="P136:P164">SUM(K136:O136)</f>
        <v>11</v>
      </c>
      <c r="Q136" s="197">
        <f t="shared" si="30" ref="Q136:Q164">P136*0.05</f>
        <v>0.55000000000000004</v>
      </c>
      <c r="R136" s="104">
        <f t="shared" si="31" ref="R136:R199">D136*0.15+K136:K136*0.05</f>
        <v>1.35</v>
      </c>
      <c r="S136" s="104">
        <f t="shared" si="32" ref="S136:S199">E136*0.15+L136:L136*0.05</f>
        <v>0.99999999999999989</v>
      </c>
      <c r="T136" s="104">
        <f t="shared" si="33" ref="T136:T199">F136*0.15+M136:M136*0.05</f>
        <v>1.25</v>
      </c>
      <c r="U136" s="104">
        <f t="shared" si="34" ref="U136:U199">G136*0.15+N136:N136*0.05</f>
        <v>0.60</v>
      </c>
      <c r="V136" s="104">
        <f t="shared" si="35" ref="V136:V199">H136*0.15+O136:O136*0.05</f>
        <v>0.70</v>
      </c>
      <c r="W136" s="26">
        <f t="shared" si="36" ref="W136:W199">I136+P136</f>
        <v>40</v>
      </c>
      <c r="X136" s="194">
        <f t="shared" si="37" ref="X136:X199">W136*0.2</f>
        <v>8</v>
      </c>
      <c r="Y136" s="114">
        <v>14</v>
      </c>
      <c r="Z136" s="108">
        <f t="shared" si="38" ref="Z136:Z199">Y136*0.8</f>
        <v>11.20</v>
      </c>
      <c r="AA136" s="110">
        <f t="shared" si="39" ref="AA136:AA199">Y136/75*100</f>
        <v>18.666666666666668</v>
      </c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  <c r="AR136" s="109"/>
    </row>
    <row r="137" spans="1:44" s="107" customFormat="1" ht="20.25">
      <c r="A137" s="191">
        <v>131</v>
      </c>
      <c r="B137" s="125">
        <v>439621</v>
      </c>
      <c r="C137" s="126" t="s">
        <v>354</v>
      </c>
      <c r="D137" s="196">
        <v>8</v>
      </c>
      <c r="E137" s="196">
        <v>9</v>
      </c>
      <c r="F137" s="196">
        <v>12</v>
      </c>
      <c r="G137" s="196">
        <v>10</v>
      </c>
      <c r="H137" s="196">
        <v>8</v>
      </c>
      <c r="I137" s="196">
        <f t="shared" si="27"/>
        <v>47</v>
      </c>
      <c r="J137" s="196">
        <f t="shared" si="28"/>
        <v>7.05</v>
      </c>
      <c r="K137" s="197">
        <v>3</v>
      </c>
      <c r="L137" s="197">
        <v>2.50</v>
      </c>
      <c r="M137" s="197">
        <v>4</v>
      </c>
      <c r="N137" s="197">
        <v>3</v>
      </c>
      <c r="O137" s="197">
        <v>2</v>
      </c>
      <c r="P137" s="197">
        <f t="shared" si="29"/>
        <v>14.50</v>
      </c>
      <c r="Q137" s="197">
        <f t="shared" si="30"/>
        <v>0.72500000000000009</v>
      </c>
      <c r="R137" s="104">
        <f t="shared" si="31"/>
        <v>1.35</v>
      </c>
      <c r="S137" s="104">
        <f t="shared" si="32"/>
        <v>1.475</v>
      </c>
      <c r="T137" s="104">
        <f t="shared" si="33"/>
        <v>1.9999999999999998</v>
      </c>
      <c r="U137" s="104">
        <f t="shared" si="34"/>
        <v>1.65</v>
      </c>
      <c r="V137" s="104">
        <f t="shared" si="35"/>
        <v>1.30</v>
      </c>
      <c r="W137" s="26">
        <f t="shared" si="36"/>
        <v>61.50</v>
      </c>
      <c r="X137" s="194">
        <f t="shared" si="37"/>
        <v>12.30</v>
      </c>
      <c r="Y137" s="114">
        <v>29</v>
      </c>
      <c r="Z137" s="108">
        <f t="shared" si="38"/>
        <v>23.200000000000003</v>
      </c>
      <c r="AA137" s="110">
        <f t="shared" si="39"/>
        <v>38.666666666666664</v>
      </c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  <c r="AN137" s="110"/>
      <c r="AO137" s="110"/>
      <c r="AP137" s="110"/>
      <c r="AQ137" s="110"/>
      <c r="AR137" s="109"/>
    </row>
    <row r="138" spans="1:44" s="107" customFormat="1" ht="20.25">
      <c r="A138" s="191">
        <v>132</v>
      </c>
      <c r="B138" s="125">
        <v>439622</v>
      </c>
      <c r="C138" s="126" t="s">
        <v>194</v>
      </c>
      <c r="D138" s="196">
        <v>12</v>
      </c>
      <c r="E138" s="196">
        <v>10</v>
      </c>
      <c r="F138" s="196">
        <v>8</v>
      </c>
      <c r="G138" s="196">
        <v>7</v>
      </c>
      <c r="H138" s="196">
        <v>6</v>
      </c>
      <c r="I138" s="196">
        <f t="shared" si="27"/>
        <v>43</v>
      </c>
      <c r="J138" s="196">
        <f t="shared" si="28"/>
        <v>6.45</v>
      </c>
      <c r="K138" s="197">
        <v>2.50</v>
      </c>
      <c r="L138" s="197">
        <v>3</v>
      </c>
      <c r="M138" s="197">
        <v>4</v>
      </c>
      <c r="N138" s="197">
        <v>2</v>
      </c>
      <c r="O138" s="197">
        <v>3</v>
      </c>
      <c r="P138" s="197">
        <f t="shared" si="29"/>
        <v>14.50</v>
      </c>
      <c r="Q138" s="197">
        <f t="shared" si="30"/>
        <v>0.72500000000000009</v>
      </c>
      <c r="R138" s="104">
        <f t="shared" si="31"/>
        <v>1.9249999999999998</v>
      </c>
      <c r="S138" s="104">
        <f t="shared" si="32"/>
        <v>1.65</v>
      </c>
      <c r="T138" s="104">
        <f t="shared" si="33"/>
        <v>1.40</v>
      </c>
      <c r="U138" s="104">
        <f t="shared" si="34"/>
        <v>1.1500000000000001</v>
      </c>
      <c r="V138" s="104">
        <f t="shared" si="35"/>
        <v>1.0499999999999998</v>
      </c>
      <c r="W138" s="26">
        <f t="shared" si="36"/>
        <v>57.50</v>
      </c>
      <c r="X138" s="194">
        <f t="shared" si="37"/>
        <v>11.50</v>
      </c>
      <c r="Y138" s="114">
        <v>26</v>
      </c>
      <c r="Z138" s="108">
        <f t="shared" si="38"/>
        <v>20.80</v>
      </c>
      <c r="AA138" s="110">
        <f t="shared" si="39"/>
        <v>34.666666666666671</v>
      </c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09"/>
    </row>
    <row r="139" spans="1:44" s="107" customFormat="1" ht="20.25">
      <c r="A139" s="191">
        <v>133</v>
      </c>
      <c r="B139" s="125">
        <v>439623</v>
      </c>
      <c r="C139" s="126" t="s">
        <v>355</v>
      </c>
      <c r="D139" s="196">
        <v>2</v>
      </c>
      <c r="E139" s="196">
        <v>3</v>
      </c>
      <c r="F139" s="196">
        <v>4</v>
      </c>
      <c r="G139" s="196">
        <v>3</v>
      </c>
      <c r="H139" s="196">
        <v>4</v>
      </c>
      <c r="I139" s="196">
        <f t="shared" si="27"/>
        <v>16</v>
      </c>
      <c r="J139" s="196">
        <f t="shared" si="28"/>
        <v>2.40</v>
      </c>
      <c r="K139" s="197">
        <v>2</v>
      </c>
      <c r="L139" s="197">
        <v>3</v>
      </c>
      <c r="M139" s="197">
        <v>1</v>
      </c>
      <c r="N139" s="197">
        <v>2</v>
      </c>
      <c r="O139" s="197">
        <v>1</v>
      </c>
      <c r="P139" s="197">
        <f t="shared" si="29"/>
        <v>9</v>
      </c>
      <c r="Q139" s="197">
        <f t="shared" si="30"/>
        <v>0.45</v>
      </c>
      <c r="R139" s="104">
        <f t="shared" si="31"/>
        <v>0.40</v>
      </c>
      <c r="S139" s="104">
        <f t="shared" si="32"/>
        <v>0.60</v>
      </c>
      <c r="T139" s="104">
        <f t="shared" si="33"/>
        <v>0.65</v>
      </c>
      <c r="U139" s="104">
        <f t="shared" si="34"/>
        <v>0.54999999999999993</v>
      </c>
      <c r="V139" s="104">
        <f t="shared" si="35"/>
        <v>0.65</v>
      </c>
      <c r="W139" s="26">
        <f t="shared" si="36"/>
        <v>25</v>
      </c>
      <c r="X139" s="194">
        <f t="shared" si="37"/>
        <v>5</v>
      </c>
      <c r="Y139" s="114">
        <v>5</v>
      </c>
      <c r="Z139" s="108">
        <f t="shared" si="38"/>
        <v>4</v>
      </c>
      <c r="AA139" s="110">
        <f t="shared" si="39"/>
        <v>6.666666666666667</v>
      </c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  <c r="AR139" s="109"/>
    </row>
    <row r="140" spans="1:44" s="107" customFormat="1" ht="20.25">
      <c r="A140" s="191">
        <v>134</v>
      </c>
      <c r="B140" s="125">
        <v>439625</v>
      </c>
      <c r="C140" s="126" t="s">
        <v>356</v>
      </c>
      <c r="D140" s="196">
        <v>8</v>
      </c>
      <c r="E140" s="196">
        <v>9</v>
      </c>
      <c r="F140" s="196">
        <v>7</v>
      </c>
      <c r="G140" s="196">
        <v>6</v>
      </c>
      <c r="H140" s="196">
        <v>8</v>
      </c>
      <c r="I140" s="196">
        <f t="shared" si="27"/>
        <v>38</v>
      </c>
      <c r="J140" s="196">
        <f t="shared" si="28"/>
        <v>5.70</v>
      </c>
      <c r="K140" s="197">
        <v>2</v>
      </c>
      <c r="L140" s="197">
        <v>3.50</v>
      </c>
      <c r="M140" s="197">
        <v>2.50</v>
      </c>
      <c r="N140" s="197">
        <v>3</v>
      </c>
      <c r="O140" s="197">
        <v>2</v>
      </c>
      <c r="P140" s="197">
        <f t="shared" si="29"/>
        <v>13</v>
      </c>
      <c r="Q140" s="197">
        <f t="shared" si="30"/>
        <v>0.65</v>
      </c>
      <c r="R140" s="104">
        <f t="shared" si="31"/>
        <v>1.30</v>
      </c>
      <c r="S140" s="104">
        <f t="shared" si="32"/>
        <v>1.525</v>
      </c>
      <c r="T140" s="104">
        <f t="shared" si="33"/>
        <v>1.175</v>
      </c>
      <c r="U140" s="104">
        <f t="shared" si="34"/>
        <v>1.0499999999999998</v>
      </c>
      <c r="V140" s="104">
        <f t="shared" si="35"/>
        <v>1.30</v>
      </c>
      <c r="W140" s="26">
        <f t="shared" si="36"/>
        <v>51</v>
      </c>
      <c r="X140" s="194">
        <f t="shared" si="37"/>
        <v>10.200000000000001</v>
      </c>
      <c r="Y140" s="114">
        <v>31</v>
      </c>
      <c r="Z140" s="108">
        <f t="shared" si="38"/>
        <v>24.80</v>
      </c>
      <c r="AA140" s="110">
        <f t="shared" si="39"/>
        <v>41.333333333333336</v>
      </c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/>
      <c r="AQ140" s="110"/>
      <c r="AR140" s="109"/>
    </row>
    <row r="141" spans="1:44" s="107" customFormat="1" ht="20.25">
      <c r="A141" s="191">
        <v>135</v>
      </c>
      <c r="B141" s="125">
        <v>439627</v>
      </c>
      <c r="C141" s="126" t="s">
        <v>196</v>
      </c>
      <c r="D141" s="196">
        <v>6</v>
      </c>
      <c r="E141" s="196">
        <v>7</v>
      </c>
      <c r="F141" s="196">
        <v>6</v>
      </c>
      <c r="G141" s="196">
        <v>6</v>
      </c>
      <c r="H141" s="196">
        <v>10</v>
      </c>
      <c r="I141" s="196">
        <f t="shared" si="27"/>
        <v>35</v>
      </c>
      <c r="J141" s="196">
        <f t="shared" si="28"/>
        <v>5.25</v>
      </c>
      <c r="K141" s="197">
        <v>2.50</v>
      </c>
      <c r="L141" s="197">
        <v>1.50</v>
      </c>
      <c r="M141" s="197">
        <v>3</v>
      </c>
      <c r="N141" s="197">
        <v>3.50</v>
      </c>
      <c r="O141" s="197">
        <v>3</v>
      </c>
      <c r="P141" s="197">
        <f t="shared" si="29"/>
        <v>13.50</v>
      </c>
      <c r="Q141" s="197">
        <f t="shared" si="30"/>
        <v>0.675</v>
      </c>
      <c r="R141" s="104">
        <f t="shared" si="31"/>
        <v>1.0249999999999999</v>
      </c>
      <c r="S141" s="104">
        <f t="shared" si="32"/>
        <v>1.125</v>
      </c>
      <c r="T141" s="104">
        <f t="shared" si="33"/>
        <v>1.0499999999999998</v>
      </c>
      <c r="U141" s="104">
        <f t="shared" si="34"/>
        <v>1.075</v>
      </c>
      <c r="V141" s="104">
        <f t="shared" si="35"/>
        <v>1.65</v>
      </c>
      <c r="W141" s="26">
        <f t="shared" si="36"/>
        <v>48.50</v>
      </c>
      <c r="X141" s="194">
        <f t="shared" si="37"/>
        <v>9.7000000000000011</v>
      </c>
      <c r="Y141" s="114">
        <v>41</v>
      </c>
      <c r="Z141" s="108">
        <f t="shared" si="38"/>
        <v>32.800000000000004</v>
      </c>
      <c r="AA141" s="110">
        <f t="shared" si="39"/>
        <v>54.666666666666664</v>
      </c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10"/>
      <c r="AQ141" s="110"/>
      <c r="AR141" s="109"/>
    </row>
    <row r="142" spans="1:44" s="107" customFormat="1" ht="20.25">
      <c r="A142" s="191">
        <v>136</v>
      </c>
      <c r="B142" s="125">
        <v>439628</v>
      </c>
      <c r="C142" s="126" t="s">
        <v>357</v>
      </c>
      <c r="D142" s="196">
        <v>4</v>
      </c>
      <c r="E142" s="196">
        <v>5</v>
      </c>
      <c r="F142" s="196">
        <v>6</v>
      </c>
      <c r="G142" s="196">
        <v>8</v>
      </c>
      <c r="H142" s="196">
        <v>7</v>
      </c>
      <c r="I142" s="196">
        <f t="shared" si="27"/>
        <v>30</v>
      </c>
      <c r="J142" s="196">
        <f t="shared" si="28"/>
        <v>4.50</v>
      </c>
      <c r="K142" s="197">
        <v>1</v>
      </c>
      <c r="L142" s="197">
        <v>2</v>
      </c>
      <c r="M142" s="197">
        <v>3.50</v>
      </c>
      <c r="N142" s="197">
        <v>3</v>
      </c>
      <c r="O142" s="197">
        <v>2.50</v>
      </c>
      <c r="P142" s="197">
        <f t="shared" si="29"/>
        <v>12</v>
      </c>
      <c r="Q142" s="197">
        <f t="shared" si="30"/>
        <v>0.60000000000000009</v>
      </c>
      <c r="R142" s="104">
        <f t="shared" si="31"/>
        <v>0.65</v>
      </c>
      <c r="S142" s="104">
        <f t="shared" si="32"/>
        <v>0.85</v>
      </c>
      <c r="T142" s="104">
        <f t="shared" si="33"/>
        <v>1.075</v>
      </c>
      <c r="U142" s="104">
        <f t="shared" si="34"/>
        <v>1.35</v>
      </c>
      <c r="V142" s="104">
        <f t="shared" si="35"/>
        <v>1.175</v>
      </c>
      <c r="W142" s="26">
        <f t="shared" si="36"/>
        <v>42</v>
      </c>
      <c r="X142" s="194">
        <f t="shared" si="37"/>
        <v>8.40</v>
      </c>
      <c r="Y142" s="114">
        <v>17</v>
      </c>
      <c r="Z142" s="108">
        <f t="shared" si="38"/>
        <v>13.60</v>
      </c>
      <c r="AA142" s="110">
        <f t="shared" si="39"/>
        <v>22.666666666666664</v>
      </c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09"/>
    </row>
    <row r="143" spans="1:44" s="107" customFormat="1" ht="20.25">
      <c r="A143" s="191">
        <v>137</v>
      </c>
      <c r="B143" s="125">
        <v>439630</v>
      </c>
      <c r="C143" s="126" t="s">
        <v>358</v>
      </c>
      <c r="D143" s="196">
        <v>5</v>
      </c>
      <c r="E143" s="196">
        <v>4</v>
      </c>
      <c r="F143" s="196">
        <v>3</v>
      </c>
      <c r="G143" s="196">
        <v>5</v>
      </c>
      <c r="H143" s="196">
        <v>3</v>
      </c>
      <c r="I143" s="196">
        <f t="shared" si="27"/>
        <v>20</v>
      </c>
      <c r="J143" s="196">
        <f t="shared" si="28"/>
        <v>3</v>
      </c>
      <c r="K143" s="197">
        <v>3</v>
      </c>
      <c r="L143" s="197">
        <v>2</v>
      </c>
      <c r="M143" s="197">
        <v>0</v>
      </c>
      <c r="N143" s="197">
        <v>5</v>
      </c>
      <c r="O143" s="197">
        <v>4</v>
      </c>
      <c r="P143" s="197">
        <f t="shared" si="29"/>
        <v>14</v>
      </c>
      <c r="Q143" s="197">
        <f t="shared" si="30"/>
        <v>0.70</v>
      </c>
      <c r="R143" s="104">
        <f t="shared" si="31"/>
        <v>0.90</v>
      </c>
      <c r="S143" s="104">
        <f t="shared" si="32"/>
        <v>0.70</v>
      </c>
      <c r="T143" s="104">
        <f t="shared" si="33"/>
        <v>0.44999999999999996</v>
      </c>
      <c r="U143" s="104">
        <f t="shared" si="34"/>
        <v>1</v>
      </c>
      <c r="V143" s="104">
        <f t="shared" si="35"/>
        <v>0.64999999999999991</v>
      </c>
      <c r="W143" s="26">
        <f t="shared" si="36"/>
        <v>34</v>
      </c>
      <c r="X143" s="194">
        <f t="shared" si="37"/>
        <v>6.8000000000000007</v>
      </c>
      <c r="Y143" s="114">
        <v>13</v>
      </c>
      <c r="Z143" s="108">
        <f t="shared" si="38"/>
        <v>10.40</v>
      </c>
      <c r="AA143" s="110">
        <f t="shared" si="39"/>
        <v>17.333333333333336</v>
      </c>
      <c r="AB143" s="110"/>
      <c r="AC143" s="110"/>
      <c r="AD143" s="110"/>
      <c r="AE143" s="110"/>
      <c r="AF143" s="110"/>
      <c r="AG143" s="110"/>
      <c r="AH143" s="110"/>
      <c r="AI143" s="110"/>
      <c r="AJ143" s="110"/>
      <c r="AK143" s="110"/>
      <c r="AL143" s="110"/>
      <c r="AM143" s="110"/>
      <c r="AN143" s="110"/>
      <c r="AO143" s="110"/>
      <c r="AP143" s="110"/>
      <c r="AQ143" s="110"/>
      <c r="AR143" s="109"/>
    </row>
    <row r="144" spans="1:44" s="107" customFormat="1" ht="20.25">
      <c r="A144" s="191">
        <v>138</v>
      </c>
      <c r="B144" s="125">
        <v>439631</v>
      </c>
      <c r="C144" s="126" t="s">
        <v>359</v>
      </c>
      <c r="D144" s="196">
        <v>8</v>
      </c>
      <c r="E144" s="196">
        <v>9</v>
      </c>
      <c r="F144" s="196">
        <v>10</v>
      </c>
      <c r="G144" s="196">
        <v>13</v>
      </c>
      <c r="H144" s="196">
        <v>14</v>
      </c>
      <c r="I144" s="196">
        <f t="shared" si="27"/>
        <v>54</v>
      </c>
      <c r="J144" s="196">
        <f t="shared" si="28"/>
        <v>8.10</v>
      </c>
      <c r="K144" s="197">
        <v>5</v>
      </c>
      <c r="L144" s="197">
        <v>3</v>
      </c>
      <c r="M144" s="197">
        <v>4.50</v>
      </c>
      <c r="N144" s="197">
        <v>6</v>
      </c>
      <c r="O144" s="197">
        <v>4</v>
      </c>
      <c r="P144" s="197">
        <f t="shared" si="29"/>
        <v>22.50</v>
      </c>
      <c r="Q144" s="197">
        <f t="shared" si="30"/>
        <v>1.125</v>
      </c>
      <c r="R144" s="104">
        <f t="shared" si="31"/>
        <v>1.45</v>
      </c>
      <c r="S144" s="104">
        <f t="shared" si="32"/>
        <v>1.50</v>
      </c>
      <c r="T144" s="104">
        <f t="shared" si="33"/>
        <v>1.725</v>
      </c>
      <c r="U144" s="104">
        <f t="shared" si="34"/>
        <v>2.25</v>
      </c>
      <c r="V144" s="104">
        <f t="shared" si="35"/>
        <v>2.3000000000000003</v>
      </c>
      <c r="W144" s="26">
        <f t="shared" si="36"/>
        <v>76.50</v>
      </c>
      <c r="X144" s="194">
        <f t="shared" si="37"/>
        <v>15.30</v>
      </c>
      <c r="Y144" s="114">
        <v>42</v>
      </c>
      <c r="Z144" s="108">
        <f t="shared" si="38"/>
        <v>33.60</v>
      </c>
      <c r="AA144" s="110">
        <f t="shared" si="39"/>
        <v>56.000000000000007</v>
      </c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  <c r="AO144" s="110"/>
      <c r="AP144" s="110"/>
      <c r="AQ144" s="110"/>
      <c r="AR144" s="109"/>
    </row>
    <row r="145" spans="1:44" s="107" customFormat="1" ht="20.25">
      <c r="A145" s="191">
        <v>139</v>
      </c>
      <c r="B145" s="125">
        <v>439633</v>
      </c>
      <c r="C145" s="126" t="s">
        <v>360</v>
      </c>
      <c r="D145" s="196">
        <v>13</v>
      </c>
      <c r="E145" s="196">
        <v>10</v>
      </c>
      <c r="F145" s="196">
        <v>8</v>
      </c>
      <c r="G145" s="196">
        <v>9</v>
      </c>
      <c r="H145" s="196">
        <v>7</v>
      </c>
      <c r="I145" s="196">
        <f t="shared" si="27"/>
        <v>47</v>
      </c>
      <c r="J145" s="196">
        <f t="shared" si="28"/>
        <v>7.05</v>
      </c>
      <c r="K145" s="197">
        <v>3</v>
      </c>
      <c r="L145" s="197">
        <v>5</v>
      </c>
      <c r="M145" s="197">
        <v>4</v>
      </c>
      <c r="N145" s="197">
        <v>2</v>
      </c>
      <c r="O145" s="197">
        <v>3</v>
      </c>
      <c r="P145" s="197">
        <f t="shared" si="29"/>
        <v>17</v>
      </c>
      <c r="Q145" s="197">
        <f t="shared" si="30"/>
        <v>0.85000000000000009</v>
      </c>
      <c r="R145" s="104">
        <f t="shared" si="31"/>
        <v>2.10</v>
      </c>
      <c r="S145" s="104">
        <f t="shared" si="32"/>
        <v>1.75</v>
      </c>
      <c r="T145" s="104">
        <f t="shared" si="33"/>
        <v>1.40</v>
      </c>
      <c r="U145" s="104">
        <f t="shared" si="34"/>
        <v>1.45</v>
      </c>
      <c r="V145" s="104">
        <f t="shared" si="35"/>
        <v>1.2000000000000002</v>
      </c>
      <c r="W145" s="26">
        <f t="shared" si="36"/>
        <v>64</v>
      </c>
      <c r="X145" s="194">
        <f t="shared" si="37"/>
        <v>12.80</v>
      </c>
      <c r="Y145" s="114">
        <v>39</v>
      </c>
      <c r="Z145" s="108">
        <f t="shared" si="38"/>
        <v>31.200000000000003</v>
      </c>
      <c r="AA145" s="110">
        <f t="shared" si="39"/>
        <v>52</v>
      </c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10"/>
      <c r="AM145" s="110"/>
      <c r="AN145" s="110"/>
      <c r="AO145" s="110"/>
      <c r="AP145" s="110"/>
      <c r="AQ145" s="110"/>
      <c r="AR145" s="109"/>
    </row>
    <row r="146" spans="1:44" s="107" customFormat="1" ht="20.25">
      <c r="A146" s="191">
        <v>140</v>
      </c>
      <c r="B146" s="125">
        <v>439636</v>
      </c>
      <c r="C146" s="126" t="s">
        <v>361</v>
      </c>
      <c r="D146" s="196">
        <v>16</v>
      </c>
      <c r="E146" s="196">
        <v>15</v>
      </c>
      <c r="F146" s="196">
        <v>13</v>
      </c>
      <c r="G146" s="196">
        <v>14</v>
      </c>
      <c r="H146" s="196">
        <v>15</v>
      </c>
      <c r="I146" s="196">
        <f t="shared" si="27"/>
        <v>73</v>
      </c>
      <c r="J146" s="196">
        <f t="shared" si="28"/>
        <v>10.95</v>
      </c>
      <c r="K146" s="197">
        <v>6</v>
      </c>
      <c r="L146" s="197">
        <v>5.50</v>
      </c>
      <c r="M146" s="197">
        <v>4.50</v>
      </c>
      <c r="N146" s="197">
        <v>5</v>
      </c>
      <c r="O146" s="197">
        <v>4</v>
      </c>
      <c r="P146" s="197">
        <f t="shared" si="29"/>
        <v>25</v>
      </c>
      <c r="Q146" s="197">
        <f t="shared" si="30"/>
        <v>1.25</v>
      </c>
      <c r="R146" s="104">
        <f t="shared" si="31"/>
        <v>2.70</v>
      </c>
      <c r="S146" s="104">
        <f t="shared" si="32"/>
        <v>2.525</v>
      </c>
      <c r="T146" s="104">
        <f t="shared" si="33"/>
        <v>2.1749999999999998</v>
      </c>
      <c r="U146" s="104">
        <f t="shared" si="34"/>
        <v>2.35</v>
      </c>
      <c r="V146" s="104">
        <f t="shared" si="35"/>
        <v>2.4500000000000002</v>
      </c>
      <c r="W146" s="26">
        <f t="shared" si="36"/>
        <v>98</v>
      </c>
      <c r="X146" s="194">
        <f t="shared" si="37"/>
        <v>19.60</v>
      </c>
      <c r="Y146" s="114">
        <v>59</v>
      </c>
      <c r="Z146" s="108">
        <f t="shared" si="38"/>
        <v>47.20</v>
      </c>
      <c r="AA146" s="110">
        <f t="shared" si="39"/>
        <v>78.666666666666657</v>
      </c>
      <c r="AB146" s="110"/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110"/>
      <c r="AM146" s="110"/>
      <c r="AN146" s="110"/>
      <c r="AO146" s="110"/>
      <c r="AP146" s="110"/>
      <c r="AQ146" s="110"/>
      <c r="AR146" s="109"/>
    </row>
    <row r="147" spans="1:44" s="107" customFormat="1" ht="20.25">
      <c r="A147" s="191">
        <v>141</v>
      </c>
      <c r="B147" s="125">
        <v>439637</v>
      </c>
      <c r="C147" s="126" t="s">
        <v>362</v>
      </c>
      <c r="D147" s="251">
        <v>2</v>
      </c>
      <c r="E147" s="196">
        <v>3</v>
      </c>
      <c r="F147" s="196">
        <v>2</v>
      </c>
      <c r="G147" s="196">
        <v>1</v>
      </c>
      <c r="H147" s="196">
        <v>3</v>
      </c>
      <c r="I147" s="196">
        <f t="shared" si="27"/>
        <v>11</v>
      </c>
      <c r="J147" s="196">
        <f t="shared" si="28"/>
        <v>1.65</v>
      </c>
      <c r="K147" s="197">
        <v>2</v>
      </c>
      <c r="L147" s="197">
        <v>0</v>
      </c>
      <c r="M147" s="197">
        <v>3</v>
      </c>
      <c r="N147" s="197">
        <v>1</v>
      </c>
      <c r="O147" s="197">
        <v>2</v>
      </c>
      <c r="P147" s="197">
        <f t="shared" si="29"/>
        <v>8</v>
      </c>
      <c r="Q147" s="197">
        <f t="shared" si="30"/>
        <v>0.40</v>
      </c>
      <c r="R147" s="104">
        <f t="shared" si="31"/>
        <v>0.40</v>
      </c>
      <c r="S147" s="104">
        <f t="shared" si="32"/>
        <v>0.44999999999999996</v>
      </c>
      <c r="T147" s="104">
        <f t="shared" si="33"/>
        <v>0.45</v>
      </c>
      <c r="U147" s="104">
        <f t="shared" si="34"/>
        <v>0.20</v>
      </c>
      <c r="V147" s="104">
        <f t="shared" si="35"/>
        <v>0.54999999999999993</v>
      </c>
      <c r="W147" s="26">
        <f t="shared" si="36"/>
        <v>19</v>
      </c>
      <c r="X147" s="194">
        <f t="shared" si="37"/>
        <v>3.8000000000000003</v>
      </c>
      <c r="Y147" s="114">
        <v>11</v>
      </c>
      <c r="Z147" s="108">
        <f t="shared" si="38"/>
        <v>8.8000000000000007</v>
      </c>
      <c r="AA147" s="110">
        <f t="shared" si="39"/>
        <v>14.666666666666666</v>
      </c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  <c r="AN147" s="110"/>
      <c r="AO147" s="110"/>
      <c r="AP147" s="110"/>
      <c r="AQ147" s="110"/>
      <c r="AR147" s="109"/>
    </row>
    <row r="148" spans="1:44" s="107" customFormat="1" ht="20.25">
      <c r="A148" s="191">
        <v>142</v>
      </c>
      <c r="B148" s="125">
        <v>439638</v>
      </c>
      <c r="C148" s="126" t="s">
        <v>363</v>
      </c>
      <c r="D148" s="196">
        <v>8</v>
      </c>
      <c r="E148" s="196">
        <v>4</v>
      </c>
      <c r="F148" s="196">
        <v>5</v>
      </c>
      <c r="G148" s="196">
        <v>6</v>
      </c>
      <c r="H148" s="196">
        <v>8</v>
      </c>
      <c r="I148" s="196">
        <f>SUM(D148:H148)</f>
        <v>31</v>
      </c>
      <c r="J148" s="196">
        <f t="shared" si="28"/>
        <v>4.6499999999999995</v>
      </c>
      <c r="K148" s="197">
        <v>2</v>
      </c>
      <c r="L148" s="197">
        <v>1</v>
      </c>
      <c r="M148" s="197">
        <v>3</v>
      </c>
      <c r="N148" s="197">
        <v>2</v>
      </c>
      <c r="O148" s="197">
        <v>3</v>
      </c>
      <c r="P148" s="197">
        <f t="shared" si="29"/>
        <v>11</v>
      </c>
      <c r="Q148" s="197">
        <f t="shared" si="30"/>
        <v>0.55000000000000004</v>
      </c>
      <c r="R148" s="104">
        <f t="shared" si="31"/>
        <v>1.30</v>
      </c>
      <c r="S148" s="104">
        <f t="shared" si="32"/>
        <v>0.65</v>
      </c>
      <c r="T148" s="104">
        <f t="shared" si="33"/>
        <v>0.90</v>
      </c>
      <c r="U148" s="104">
        <f t="shared" si="34"/>
        <v>0.99999999999999989</v>
      </c>
      <c r="V148" s="104">
        <f t="shared" si="35"/>
        <v>1.35</v>
      </c>
      <c r="W148" s="26">
        <f t="shared" si="36"/>
        <v>42</v>
      </c>
      <c r="X148" s="194">
        <f t="shared" si="37"/>
        <v>8.40</v>
      </c>
      <c r="Y148" s="114">
        <v>30</v>
      </c>
      <c r="Z148" s="108">
        <f t="shared" si="38"/>
        <v>24</v>
      </c>
      <c r="AA148" s="110">
        <f t="shared" si="39"/>
        <v>40</v>
      </c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  <c r="AO148" s="110"/>
      <c r="AP148" s="110"/>
      <c r="AQ148" s="110"/>
      <c r="AR148" s="109"/>
    </row>
    <row r="149" spans="1:44" s="107" customFormat="1" ht="20.25">
      <c r="A149" s="191">
        <v>143</v>
      </c>
      <c r="B149" s="125">
        <v>439639</v>
      </c>
      <c r="C149" s="126" t="s">
        <v>364</v>
      </c>
      <c r="D149" s="196">
        <v>9</v>
      </c>
      <c r="E149" s="196">
        <v>12</v>
      </c>
      <c r="F149" s="196">
        <v>10</v>
      </c>
      <c r="G149" s="196">
        <v>8</v>
      </c>
      <c r="H149" s="196">
        <v>7</v>
      </c>
      <c r="I149" s="196">
        <f t="shared" si="27"/>
        <v>46</v>
      </c>
      <c r="J149" s="196">
        <f t="shared" si="28"/>
        <v>6.90</v>
      </c>
      <c r="K149" s="197">
        <v>3</v>
      </c>
      <c r="L149" s="197">
        <v>2.50</v>
      </c>
      <c r="M149" s="197">
        <v>2</v>
      </c>
      <c r="N149" s="197">
        <v>3</v>
      </c>
      <c r="O149" s="197">
        <v>2</v>
      </c>
      <c r="P149" s="197">
        <f t="shared" si="29"/>
        <v>12.50</v>
      </c>
      <c r="Q149" s="197">
        <f t="shared" si="30"/>
        <v>0.625</v>
      </c>
      <c r="R149" s="104">
        <f t="shared" si="31"/>
        <v>1.50</v>
      </c>
      <c r="S149" s="104">
        <f t="shared" si="32"/>
        <v>1.9249999999999998</v>
      </c>
      <c r="T149" s="104">
        <f t="shared" si="33"/>
        <v>1.60</v>
      </c>
      <c r="U149" s="104">
        <f t="shared" si="34"/>
        <v>1.35</v>
      </c>
      <c r="V149" s="104">
        <f t="shared" si="35"/>
        <v>1.1500000000000001</v>
      </c>
      <c r="W149" s="26">
        <f t="shared" si="36"/>
        <v>58.50</v>
      </c>
      <c r="X149" s="194">
        <f t="shared" si="37"/>
        <v>11.70</v>
      </c>
      <c r="Y149" s="114">
        <v>30</v>
      </c>
      <c r="Z149" s="108">
        <f t="shared" si="38"/>
        <v>24</v>
      </c>
      <c r="AA149" s="110">
        <f t="shared" si="39"/>
        <v>40</v>
      </c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/>
      <c r="AM149" s="110"/>
      <c r="AN149" s="110"/>
      <c r="AO149" s="110"/>
      <c r="AP149" s="110"/>
      <c r="AQ149" s="110"/>
      <c r="AR149" s="109"/>
    </row>
    <row r="150" spans="1:44" s="107" customFormat="1" ht="20.25">
      <c r="A150" s="191">
        <v>144</v>
      </c>
      <c r="B150" s="125">
        <v>439640</v>
      </c>
      <c r="C150" s="126" t="s">
        <v>365</v>
      </c>
      <c r="D150" s="196">
        <v>2</v>
      </c>
      <c r="E150" s="196">
        <v>3</v>
      </c>
      <c r="F150" s="196">
        <v>4</v>
      </c>
      <c r="G150" s="196">
        <v>5</v>
      </c>
      <c r="H150" s="196">
        <v>6</v>
      </c>
      <c r="I150" s="196">
        <f t="shared" si="40" ref="I150">SUM(D150:H150)</f>
        <v>20</v>
      </c>
      <c r="J150" s="196">
        <f t="shared" si="41" ref="J150">I150*0.15</f>
        <v>3</v>
      </c>
      <c r="K150" s="197">
        <v>1</v>
      </c>
      <c r="L150" s="197">
        <v>3</v>
      </c>
      <c r="M150" s="197">
        <v>2</v>
      </c>
      <c r="N150" s="197">
        <v>2.50</v>
      </c>
      <c r="O150" s="197">
        <v>1.50</v>
      </c>
      <c r="P150" s="197">
        <f t="shared" si="29"/>
        <v>10</v>
      </c>
      <c r="Q150" s="197">
        <f t="shared" si="30"/>
        <v>0.50</v>
      </c>
      <c r="R150" s="104">
        <f t="shared" si="31"/>
        <v>0.35</v>
      </c>
      <c r="S150" s="104">
        <f t="shared" si="32"/>
        <v>0.60</v>
      </c>
      <c r="T150" s="104">
        <f t="shared" si="33"/>
        <v>0.70</v>
      </c>
      <c r="U150" s="104">
        <f t="shared" si="34"/>
        <v>0.875</v>
      </c>
      <c r="V150" s="104">
        <f t="shared" si="35"/>
        <v>0.97499999999999987</v>
      </c>
      <c r="W150" s="26">
        <f t="shared" si="36"/>
        <v>30</v>
      </c>
      <c r="X150" s="194">
        <f t="shared" si="37"/>
        <v>6</v>
      </c>
      <c r="Y150" s="114">
        <v>13</v>
      </c>
      <c r="Z150" s="108">
        <f t="shared" si="38"/>
        <v>10.40</v>
      </c>
      <c r="AA150" s="110">
        <f t="shared" si="39"/>
        <v>17.333333333333336</v>
      </c>
      <c r="AB150" s="110"/>
      <c r="AC150" s="110"/>
      <c r="AD150" s="110"/>
      <c r="AE150" s="110"/>
      <c r="AF150" s="110"/>
      <c r="AG150" s="110"/>
      <c r="AH150" s="110"/>
      <c r="AI150" s="110"/>
      <c r="AJ150" s="110"/>
      <c r="AK150" s="110"/>
      <c r="AL150" s="110"/>
      <c r="AM150" s="110"/>
      <c r="AN150" s="110"/>
      <c r="AO150" s="110"/>
      <c r="AP150" s="110"/>
      <c r="AQ150" s="110"/>
      <c r="AR150" s="109"/>
    </row>
    <row r="151" spans="1:44" s="107" customFormat="1" ht="20.25">
      <c r="A151" s="191">
        <v>145</v>
      </c>
      <c r="B151" s="125">
        <v>439643</v>
      </c>
      <c r="C151" s="126" t="s">
        <v>366</v>
      </c>
      <c r="D151" s="196">
        <v>12</v>
      </c>
      <c r="E151" s="196">
        <v>10</v>
      </c>
      <c r="F151" s="196">
        <v>8</v>
      </c>
      <c r="G151" s="196">
        <v>7</v>
      </c>
      <c r="H151" s="196">
        <v>9</v>
      </c>
      <c r="I151" s="196">
        <f t="shared" si="27"/>
        <v>46</v>
      </c>
      <c r="J151" s="196">
        <f t="shared" si="28"/>
        <v>6.90</v>
      </c>
      <c r="K151" s="197">
        <v>2</v>
      </c>
      <c r="L151" s="197">
        <v>2.50</v>
      </c>
      <c r="M151" s="197">
        <v>3</v>
      </c>
      <c r="N151" s="197">
        <v>2</v>
      </c>
      <c r="O151" s="197">
        <v>2.50</v>
      </c>
      <c r="P151" s="197">
        <f t="shared" si="29"/>
        <v>12</v>
      </c>
      <c r="Q151" s="197">
        <f t="shared" si="30"/>
        <v>0.60000000000000009</v>
      </c>
      <c r="R151" s="104">
        <f t="shared" si="31"/>
        <v>1.90</v>
      </c>
      <c r="S151" s="104">
        <f t="shared" si="32"/>
        <v>1.625</v>
      </c>
      <c r="T151" s="104">
        <f t="shared" si="33"/>
        <v>1.35</v>
      </c>
      <c r="U151" s="104">
        <f t="shared" si="34"/>
        <v>1.1500000000000001</v>
      </c>
      <c r="V151" s="104">
        <f t="shared" si="35"/>
        <v>1.475</v>
      </c>
      <c r="W151" s="26">
        <f t="shared" si="36"/>
        <v>58</v>
      </c>
      <c r="X151" s="194">
        <f t="shared" si="37"/>
        <v>11.60</v>
      </c>
      <c r="Y151" s="114">
        <v>38</v>
      </c>
      <c r="Z151" s="108">
        <f t="shared" si="38"/>
        <v>30.40</v>
      </c>
      <c r="AA151" s="110">
        <f t="shared" si="39"/>
        <v>50.666666666666671</v>
      </c>
      <c r="AB151" s="110"/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10"/>
      <c r="AM151" s="110"/>
      <c r="AN151" s="110"/>
      <c r="AO151" s="110"/>
      <c r="AP151" s="110"/>
      <c r="AQ151" s="110"/>
      <c r="AR151" s="109"/>
    </row>
    <row r="152" spans="1:44" s="107" customFormat="1" ht="20.25">
      <c r="A152" s="191">
        <v>146</v>
      </c>
      <c r="B152" s="125">
        <v>439644</v>
      </c>
      <c r="C152" s="126" t="s">
        <v>367</v>
      </c>
      <c r="D152" s="196">
        <v>8</v>
      </c>
      <c r="E152" s="196">
        <v>6</v>
      </c>
      <c r="F152" s="196">
        <v>7</v>
      </c>
      <c r="G152" s="196">
        <v>5</v>
      </c>
      <c r="H152" s="196">
        <v>6</v>
      </c>
      <c r="I152" s="196">
        <f t="shared" si="27"/>
        <v>32</v>
      </c>
      <c r="J152" s="196">
        <f t="shared" si="28"/>
        <v>4.80</v>
      </c>
      <c r="K152" s="197">
        <v>1.50</v>
      </c>
      <c r="L152" s="197">
        <v>2</v>
      </c>
      <c r="M152" s="197">
        <v>3.50</v>
      </c>
      <c r="N152" s="197">
        <v>0.50</v>
      </c>
      <c r="O152" s="197">
        <v>4</v>
      </c>
      <c r="P152" s="197">
        <f t="shared" si="29"/>
        <v>11.50</v>
      </c>
      <c r="Q152" s="197">
        <f t="shared" si="30"/>
        <v>0.57500000000000007</v>
      </c>
      <c r="R152" s="104">
        <f t="shared" si="31"/>
        <v>1.2749999999999999</v>
      </c>
      <c r="S152" s="104">
        <f t="shared" si="32"/>
        <v>0.99999999999999989</v>
      </c>
      <c r="T152" s="104">
        <f t="shared" si="33"/>
        <v>1.2250000000000001</v>
      </c>
      <c r="U152" s="104">
        <f t="shared" si="34"/>
        <v>0.775</v>
      </c>
      <c r="V152" s="104">
        <f t="shared" si="35"/>
        <v>1.0999999999999999</v>
      </c>
      <c r="W152" s="26">
        <f t="shared" si="36"/>
        <v>43.50</v>
      </c>
      <c r="X152" s="194">
        <f t="shared" si="37"/>
        <v>8.7000000000000011</v>
      </c>
      <c r="Y152" s="114">
        <v>24</v>
      </c>
      <c r="Z152" s="108">
        <f t="shared" si="38"/>
        <v>19.200000000000003</v>
      </c>
      <c r="AA152" s="110">
        <f t="shared" si="39"/>
        <v>32</v>
      </c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  <c r="AN152" s="110"/>
      <c r="AO152" s="110"/>
      <c r="AP152" s="110"/>
      <c r="AQ152" s="110"/>
      <c r="AR152" s="109"/>
    </row>
    <row r="153" spans="1:44" s="107" customFormat="1" ht="20.25">
      <c r="A153" s="191">
        <v>147</v>
      </c>
      <c r="B153" s="125">
        <v>439645</v>
      </c>
      <c r="C153" s="126" t="s">
        <v>367</v>
      </c>
      <c r="D153" s="196">
        <v>13</v>
      </c>
      <c r="E153" s="196">
        <v>15</v>
      </c>
      <c r="F153" s="196">
        <v>14</v>
      </c>
      <c r="G153" s="196">
        <v>12</v>
      </c>
      <c r="H153" s="196">
        <v>10</v>
      </c>
      <c r="I153" s="196">
        <f t="shared" si="27"/>
        <v>64</v>
      </c>
      <c r="J153" s="196">
        <f t="shared" si="28"/>
        <v>9.60</v>
      </c>
      <c r="K153" s="197">
        <v>5.50</v>
      </c>
      <c r="L153" s="197">
        <v>4</v>
      </c>
      <c r="M153" s="197">
        <v>4.50</v>
      </c>
      <c r="N153" s="197">
        <v>6</v>
      </c>
      <c r="O153" s="197">
        <v>4</v>
      </c>
      <c r="P153" s="197">
        <f t="shared" si="29"/>
        <v>24</v>
      </c>
      <c r="Q153" s="197">
        <f t="shared" si="30"/>
        <v>1.2000000000000002</v>
      </c>
      <c r="R153" s="104">
        <f t="shared" si="31"/>
        <v>2.225</v>
      </c>
      <c r="S153" s="104">
        <f t="shared" si="32"/>
        <v>2.4500000000000002</v>
      </c>
      <c r="T153" s="104">
        <f t="shared" si="33"/>
        <v>2.3250000000000002</v>
      </c>
      <c r="U153" s="104">
        <f t="shared" si="34"/>
        <v>2.0999999999999996</v>
      </c>
      <c r="V153" s="104">
        <f t="shared" si="35"/>
        <v>1.70</v>
      </c>
      <c r="W153" s="26">
        <f t="shared" si="36"/>
        <v>88</v>
      </c>
      <c r="X153" s="194">
        <f t="shared" si="37"/>
        <v>17.60</v>
      </c>
      <c r="Y153" s="114">
        <v>48</v>
      </c>
      <c r="Z153" s="108">
        <f t="shared" si="38"/>
        <v>38.400000000000006</v>
      </c>
      <c r="AA153" s="110">
        <f t="shared" si="39"/>
        <v>64</v>
      </c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10"/>
      <c r="AQ153" s="110"/>
      <c r="AR153" s="109"/>
    </row>
    <row r="154" spans="1:44" s="107" customFormat="1" ht="20.25">
      <c r="A154" s="191">
        <v>148</v>
      </c>
      <c r="B154" s="125">
        <v>439646</v>
      </c>
      <c r="C154" s="126" t="s">
        <v>368</v>
      </c>
      <c r="D154" s="196">
        <v>8</v>
      </c>
      <c r="E154" s="196">
        <v>9</v>
      </c>
      <c r="F154" s="196">
        <v>7</v>
      </c>
      <c r="G154" s="196">
        <v>9</v>
      </c>
      <c r="H154" s="196">
        <v>7</v>
      </c>
      <c r="I154" s="196">
        <f t="shared" si="27"/>
        <v>40</v>
      </c>
      <c r="J154" s="196">
        <f t="shared" si="28"/>
        <v>6</v>
      </c>
      <c r="K154" s="197">
        <v>2</v>
      </c>
      <c r="L154" s="197">
        <v>3</v>
      </c>
      <c r="M154" s="197">
        <v>4</v>
      </c>
      <c r="N154" s="197">
        <v>3</v>
      </c>
      <c r="O154" s="197">
        <v>2</v>
      </c>
      <c r="P154" s="197">
        <f t="shared" si="29"/>
        <v>14</v>
      </c>
      <c r="Q154" s="197">
        <f t="shared" si="30"/>
        <v>0.70</v>
      </c>
      <c r="R154" s="104">
        <f t="shared" si="31"/>
        <v>1.30</v>
      </c>
      <c r="S154" s="104">
        <f t="shared" si="32"/>
        <v>1.50</v>
      </c>
      <c r="T154" s="104">
        <f t="shared" si="33"/>
        <v>1.25</v>
      </c>
      <c r="U154" s="104">
        <f t="shared" si="34"/>
        <v>1.50</v>
      </c>
      <c r="V154" s="104">
        <f t="shared" si="35"/>
        <v>1.1500000000000001</v>
      </c>
      <c r="W154" s="26">
        <f t="shared" si="36"/>
        <v>54</v>
      </c>
      <c r="X154" s="194">
        <f t="shared" si="37"/>
        <v>10.80</v>
      </c>
      <c r="Y154" s="114">
        <v>17</v>
      </c>
      <c r="Z154" s="108">
        <f t="shared" si="38"/>
        <v>13.60</v>
      </c>
      <c r="AA154" s="110">
        <f t="shared" si="39"/>
        <v>22.666666666666664</v>
      </c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  <c r="AN154" s="110"/>
      <c r="AO154" s="110"/>
      <c r="AP154" s="110"/>
      <c r="AQ154" s="110"/>
      <c r="AR154" s="109"/>
    </row>
    <row r="155" spans="1:44" s="107" customFormat="1" ht="19.9" customHeight="1">
      <c r="A155" s="191">
        <v>149</v>
      </c>
      <c r="B155" s="125">
        <v>439647</v>
      </c>
      <c r="C155" s="126" t="s">
        <v>369</v>
      </c>
      <c r="D155" s="196"/>
      <c r="E155" s="196"/>
      <c r="F155" s="196"/>
      <c r="G155" s="196"/>
      <c r="H155" s="196"/>
      <c r="I155" s="196"/>
      <c r="J155" s="196"/>
      <c r="K155" s="197"/>
      <c r="L155" s="197"/>
      <c r="M155" s="197"/>
      <c r="N155" s="197"/>
      <c r="O155" s="197"/>
      <c r="P155" s="197"/>
      <c r="Q155" s="197"/>
      <c r="R155" s="104"/>
      <c r="S155" s="104"/>
      <c r="T155" s="104"/>
      <c r="U155" s="104"/>
      <c r="V155" s="104"/>
      <c r="W155" s="26"/>
      <c r="X155" s="194"/>
      <c r="Y155" s="114" t="s">
        <v>147</v>
      </c>
      <c r="Z155" s="108" t="e">
        <f t="shared" si="38"/>
        <v>#VALUE!</v>
      </c>
      <c r="AA155" s="110" t="e">
        <f t="shared" si="39"/>
        <v>#VALUE!</v>
      </c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10"/>
      <c r="AN155" s="110"/>
      <c r="AO155" s="110"/>
      <c r="AP155" s="110"/>
      <c r="AQ155" s="110"/>
      <c r="AR155" s="109"/>
    </row>
    <row r="156" spans="1:44" s="107" customFormat="1" ht="19.9" customHeight="1">
      <c r="A156" s="191">
        <v>150</v>
      </c>
      <c r="B156" s="243">
        <v>439648</v>
      </c>
      <c r="C156" s="244" t="s">
        <v>370</v>
      </c>
      <c r="D156" s="196">
        <v>14</v>
      </c>
      <c r="E156" s="196">
        <v>8</v>
      </c>
      <c r="F156" s="196">
        <v>7</v>
      </c>
      <c r="G156" s="196">
        <v>8</v>
      </c>
      <c r="H156" s="196">
        <v>10</v>
      </c>
      <c r="I156" s="196">
        <f t="shared" si="27"/>
        <v>47</v>
      </c>
      <c r="J156" s="196">
        <f t="shared" si="28"/>
        <v>7.05</v>
      </c>
      <c r="K156" s="197">
        <v>2</v>
      </c>
      <c r="L156" s="197">
        <v>3</v>
      </c>
      <c r="M156" s="197">
        <v>2</v>
      </c>
      <c r="N156" s="197">
        <v>3</v>
      </c>
      <c r="O156" s="197">
        <v>2</v>
      </c>
      <c r="P156" s="197">
        <f t="shared" si="29"/>
        <v>12</v>
      </c>
      <c r="Q156" s="197">
        <f t="shared" si="30"/>
        <v>0.60000000000000009</v>
      </c>
      <c r="R156" s="104">
        <f t="shared" si="31"/>
        <v>2.2000000000000002</v>
      </c>
      <c r="S156" s="104">
        <f t="shared" si="32"/>
        <v>1.35</v>
      </c>
      <c r="T156" s="104">
        <f t="shared" si="33"/>
        <v>1.1500000000000001</v>
      </c>
      <c r="U156" s="104">
        <f t="shared" si="34"/>
        <v>1.35</v>
      </c>
      <c r="V156" s="104">
        <f t="shared" si="35"/>
        <v>1.60</v>
      </c>
      <c r="W156" s="26">
        <f t="shared" si="36"/>
        <v>59</v>
      </c>
      <c r="X156" s="194">
        <f t="shared" si="37"/>
        <v>11.80</v>
      </c>
      <c r="Y156" s="245">
        <v>36</v>
      </c>
      <c r="Z156" s="108">
        <f t="shared" si="38"/>
        <v>28.80</v>
      </c>
      <c r="AA156" s="110">
        <f t="shared" si="39"/>
        <v>48</v>
      </c>
      <c r="AB156" s="110"/>
      <c r="AC156" s="110"/>
      <c r="AD156" s="110"/>
      <c r="AE156" s="110"/>
      <c r="AF156" s="110"/>
      <c r="AG156" s="110"/>
      <c r="AH156" s="110"/>
      <c r="AI156" s="110"/>
      <c r="AJ156" s="110"/>
      <c r="AK156" s="110"/>
      <c r="AL156" s="110"/>
      <c r="AM156" s="110"/>
      <c r="AN156" s="110"/>
      <c r="AO156" s="110"/>
      <c r="AP156" s="110"/>
      <c r="AQ156" s="110"/>
      <c r="AR156" s="109"/>
    </row>
    <row r="157" spans="1:44" s="107" customFormat="1" ht="19.9" customHeight="1">
      <c r="A157" s="191">
        <v>151</v>
      </c>
      <c r="B157" s="125">
        <v>439649</v>
      </c>
      <c r="C157" s="126" t="s">
        <v>371</v>
      </c>
      <c r="D157" s="8">
        <v>3</v>
      </c>
      <c r="E157" s="8">
        <v>5</v>
      </c>
      <c r="F157" s="8">
        <v>4</v>
      </c>
      <c r="G157" s="8">
        <v>6</v>
      </c>
      <c r="H157" s="8">
        <v>5</v>
      </c>
      <c r="I157" s="196">
        <f t="shared" si="27"/>
        <v>23</v>
      </c>
      <c r="J157" s="196">
        <f t="shared" si="28"/>
        <v>3.4499999999999997</v>
      </c>
      <c r="K157" s="197">
        <v>1</v>
      </c>
      <c r="L157" s="197">
        <v>1.50</v>
      </c>
      <c r="M157" s="197">
        <v>3</v>
      </c>
      <c r="N157" s="197">
        <v>2</v>
      </c>
      <c r="O157" s="197">
        <v>1</v>
      </c>
      <c r="P157" s="197">
        <f t="shared" si="29"/>
        <v>8.50</v>
      </c>
      <c r="Q157" s="197">
        <f t="shared" si="30"/>
        <v>0.42500000000000004</v>
      </c>
      <c r="R157" s="104">
        <f t="shared" si="31"/>
        <v>0.49999999999999994</v>
      </c>
      <c r="S157" s="104">
        <f t="shared" si="32"/>
        <v>0.825</v>
      </c>
      <c r="T157" s="104">
        <f t="shared" si="33"/>
        <v>0.75</v>
      </c>
      <c r="U157" s="104">
        <f t="shared" si="34"/>
        <v>0.99999999999999989</v>
      </c>
      <c r="V157" s="104">
        <f t="shared" si="35"/>
        <v>0.80</v>
      </c>
      <c r="W157" s="26">
        <f t="shared" si="36"/>
        <v>31.50</v>
      </c>
      <c r="X157" s="194">
        <f t="shared" si="37"/>
        <v>6.3000000000000007</v>
      </c>
      <c r="Y157" s="114">
        <v>14</v>
      </c>
      <c r="Z157" s="108">
        <f t="shared" si="38"/>
        <v>11.20</v>
      </c>
      <c r="AA157" s="110">
        <f t="shared" si="39"/>
        <v>18.666666666666668</v>
      </c>
      <c r="AB157" s="110"/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0"/>
      <c r="AM157" s="110"/>
      <c r="AN157" s="110"/>
      <c r="AO157" s="110"/>
      <c r="AP157" s="110"/>
      <c r="AQ157" s="110"/>
      <c r="AR157" s="109"/>
    </row>
    <row r="158" spans="1:44" s="107" customFormat="1" ht="19.9" customHeight="1">
      <c r="A158" s="191">
        <v>152</v>
      </c>
      <c r="B158" s="125">
        <v>439652</v>
      </c>
      <c r="C158" s="126" t="s">
        <v>372</v>
      </c>
      <c r="D158" s="8">
        <v>2</v>
      </c>
      <c r="E158" s="8">
        <v>4</v>
      </c>
      <c r="F158" s="8">
        <v>6</v>
      </c>
      <c r="G158" s="8">
        <v>5</v>
      </c>
      <c r="H158" s="8">
        <v>4</v>
      </c>
      <c r="I158" s="196">
        <f t="shared" si="27"/>
        <v>21</v>
      </c>
      <c r="J158" s="196">
        <f t="shared" si="28"/>
        <v>3.15</v>
      </c>
      <c r="K158" s="197">
        <v>2</v>
      </c>
      <c r="L158" s="197">
        <v>2</v>
      </c>
      <c r="M158" s="197">
        <v>1</v>
      </c>
      <c r="N158" s="197">
        <v>2</v>
      </c>
      <c r="O158" s="197">
        <v>1</v>
      </c>
      <c r="P158" s="197">
        <f t="shared" si="29"/>
        <v>8</v>
      </c>
      <c r="Q158" s="197">
        <f t="shared" si="30"/>
        <v>0.40</v>
      </c>
      <c r="R158" s="104">
        <f t="shared" si="31"/>
        <v>0.40</v>
      </c>
      <c r="S158" s="104">
        <f t="shared" si="32"/>
        <v>0.70</v>
      </c>
      <c r="T158" s="104">
        <f t="shared" si="33"/>
        <v>0.95</v>
      </c>
      <c r="U158" s="104">
        <f t="shared" si="34"/>
        <v>0.85</v>
      </c>
      <c r="V158" s="104">
        <f t="shared" si="35"/>
        <v>0.65</v>
      </c>
      <c r="W158" s="26">
        <f t="shared" si="36"/>
        <v>29</v>
      </c>
      <c r="X158" s="194">
        <f t="shared" si="37"/>
        <v>5.8000000000000007</v>
      </c>
      <c r="Y158" s="114">
        <v>14</v>
      </c>
      <c r="Z158" s="108">
        <f t="shared" si="38"/>
        <v>11.20</v>
      </c>
      <c r="AA158" s="110">
        <f t="shared" si="39"/>
        <v>18.666666666666668</v>
      </c>
      <c r="AB158" s="110"/>
      <c r="AC158" s="110"/>
      <c r="AD158" s="110"/>
      <c r="AE158" s="110"/>
      <c r="AF158" s="110"/>
      <c r="AG158" s="110"/>
      <c r="AH158" s="110"/>
      <c r="AI158" s="110"/>
      <c r="AJ158" s="110"/>
      <c r="AK158" s="110"/>
      <c r="AL158" s="110"/>
      <c r="AM158" s="110"/>
      <c r="AN158" s="110"/>
      <c r="AO158" s="110"/>
      <c r="AP158" s="110"/>
      <c r="AQ158" s="110"/>
      <c r="AR158" s="109"/>
    </row>
    <row r="159" spans="1:44" s="107" customFormat="1" ht="19.9" customHeight="1">
      <c r="A159" s="191">
        <v>153</v>
      </c>
      <c r="B159" s="125">
        <v>439653</v>
      </c>
      <c r="C159" s="126" t="s">
        <v>373</v>
      </c>
      <c r="D159" s="8">
        <v>8</v>
      </c>
      <c r="E159" s="8">
        <v>8</v>
      </c>
      <c r="F159" s="8">
        <v>8</v>
      </c>
      <c r="G159" s="8">
        <v>8</v>
      </c>
      <c r="H159" s="8">
        <v>8</v>
      </c>
      <c r="I159" s="196">
        <f t="shared" si="27"/>
        <v>40</v>
      </c>
      <c r="J159" s="196">
        <f t="shared" si="28"/>
        <v>6</v>
      </c>
      <c r="K159" s="197">
        <v>2</v>
      </c>
      <c r="L159" s="197">
        <v>2.50</v>
      </c>
      <c r="M159" s="197">
        <v>2</v>
      </c>
      <c r="N159" s="197">
        <v>1</v>
      </c>
      <c r="O159" s="197">
        <v>2</v>
      </c>
      <c r="P159" s="197">
        <f t="shared" si="29"/>
        <v>9.50</v>
      </c>
      <c r="Q159" s="197">
        <f t="shared" si="30"/>
        <v>0.475</v>
      </c>
      <c r="R159" s="104">
        <f t="shared" si="31"/>
        <v>1.30</v>
      </c>
      <c r="S159" s="104">
        <f t="shared" si="32"/>
        <v>1.325</v>
      </c>
      <c r="T159" s="104">
        <f t="shared" si="33"/>
        <v>1.30</v>
      </c>
      <c r="U159" s="104">
        <f t="shared" si="34"/>
        <v>1.25</v>
      </c>
      <c r="V159" s="104">
        <f t="shared" si="35"/>
        <v>1.30</v>
      </c>
      <c r="W159" s="26">
        <f t="shared" si="36"/>
        <v>49.50</v>
      </c>
      <c r="X159" s="194">
        <f t="shared" si="37"/>
        <v>9.90</v>
      </c>
      <c r="Y159" s="114">
        <v>30</v>
      </c>
      <c r="Z159" s="108">
        <f t="shared" si="38"/>
        <v>24</v>
      </c>
      <c r="AA159" s="110">
        <f t="shared" si="39"/>
        <v>40</v>
      </c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10"/>
      <c r="AM159" s="110"/>
      <c r="AN159" s="110"/>
      <c r="AO159" s="110"/>
      <c r="AP159" s="110"/>
      <c r="AQ159" s="110"/>
      <c r="AR159" s="109"/>
    </row>
    <row r="160" spans="1:44" s="107" customFormat="1" ht="19.9" customHeight="1">
      <c r="A160" s="191">
        <v>154</v>
      </c>
      <c r="B160" s="125">
        <v>439654</v>
      </c>
      <c r="C160" s="126" t="s">
        <v>199</v>
      </c>
      <c r="D160" s="8">
        <v>8</v>
      </c>
      <c r="E160" s="8">
        <v>9</v>
      </c>
      <c r="F160" s="8">
        <v>10</v>
      </c>
      <c r="G160" s="8">
        <v>12</v>
      </c>
      <c r="H160" s="8">
        <v>13</v>
      </c>
      <c r="I160" s="196">
        <f t="shared" si="27"/>
        <v>52</v>
      </c>
      <c r="J160" s="196">
        <f t="shared" si="28"/>
        <v>7.80</v>
      </c>
      <c r="K160" s="11">
        <v>3</v>
      </c>
      <c r="L160" s="11">
        <v>3.50</v>
      </c>
      <c r="M160" s="11">
        <v>2</v>
      </c>
      <c r="N160" s="11">
        <v>2.50</v>
      </c>
      <c r="O160" s="11">
        <v>3</v>
      </c>
      <c r="P160" s="197">
        <f t="shared" si="29"/>
        <v>14</v>
      </c>
      <c r="Q160" s="197">
        <f t="shared" si="30"/>
        <v>0.70</v>
      </c>
      <c r="R160" s="104">
        <f t="shared" si="31"/>
        <v>1.35</v>
      </c>
      <c r="S160" s="104">
        <f t="shared" si="32"/>
        <v>1.525</v>
      </c>
      <c r="T160" s="104">
        <f t="shared" si="33"/>
        <v>1.60</v>
      </c>
      <c r="U160" s="104">
        <f t="shared" si="34"/>
        <v>1.9249999999999998</v>
      </c>
      <c r="V160" s="104">
        <f t="shared" si="35"/>
        <v>2.10</v>
      </c>
      <c r="W160" s="26">
        <f t="shared" si="36"/>
        <v>66</v>
      </c>
      <c r="X160" s="194">
        <f t="shared" si="37"/>
        <v>13.20</v>
      </c>
      <c r="Y160" s="114">
        <v>32</v>
      </c>
      <c r="Z160" s="108">
        <f t="shared" si="38"/>
        <v>25.60</v>
      </c>
      <c r="AA160" s="110">
        <f t="shared" si="39"/>
        <v>42.666666666666671</v>
      </c>
      <c r="AB160" s="110"/>
      <c r="AC160" s="110"/>
      <c r="AD160" s="110"/>
      <c r="AE160" s="110"/>
      <c r="AF160" s="110"/>
      <c r="AG160" s="110"/>
      <c r="AH160" s="110"/>
      <c r="AI160" s="110"/>
      <c r="AJ160" s="110"/>
      <c r="AK160" s="110"/>
      <c r="AL160" s="110"/>
      <c r="AM160" s="110"/>
      <c r="AN160" s="110"/>
      <c r="AO160" s="110"/>
      <c r="AP160" s="110"/>
      <c r="AQ160" s="110"/>
      <c r="AR160" s="109"/>
    </row>
    <row r="161" spans="1:44" s="107" customFormat="1" ht="19.9" customHeight="1">
      <c r="A161" s="191">
        <v>155</v>
      </c>
      <c r="B161" s="125">
        <v>439657</v>
      </c>
      <c r="C161" s="126" t="s">
        <v>374</v>
      </c>
      <c r="D161" s="8">
        <v>13</v>
      </c>
      <c r="E161" s="8">
        <v>14</v>
      </c>
      <c r="F161" s="8">
        <v>12</v>
      </c>
      <c r="G161" s="8">
        <v>10</v>
      </c>
      <c r="H161" s="8">
        <v>8</v>
      </c>
      <c r="I161" s="196">
        <f t="shared" si="27"/>
        <v>57</v>
      </c>
      <c r="J161" s="196">
        <f t="shared" si="28"/>
        <v>8.5499999999999989</v>
      </c>
      <c r="K161" s="11">
        <v>3</v>
      </c>
      <c r="L161" s="11">
        <v>4</v>
      </c>
      <c r="M161" s="11">
        <v>4.50</v>
      </c>
      <c r="N161" s="11">
        <v>3</v>
      </c>
      <c r="O161" s="11">
        <v>4.50</v>
      </c>
      <c r="P161" s="197">
        <f t="shared" si="29"/>
        <v>19</v>
      </c>
      <c r="Q161" s="197">
        <f t="shared" si="30"/>
        <v>0.95</v>
      </c>
      <c r="R161" s="104">
        <f t="shared" si="31"/>
        <v>2.10</v>
      </c>
      <c r="S161" s="104">
        <f t="shared" si="32"/>
        <v>2.3000000000000003</v>
      </c>
      <c r="T161" s="104">
        <f t="shared" si="33"/>
        <v>2.025</v>
      </c>
      <c r="U161" s="104">
        <f t="shared" si="34"/>
        <v>1.65</v>
      </c>
      <c r="V161" s="104">
        <f t="shared" si="35"/>
        <v>1.425</v>
      </c>
      <c r="W161" s="26">
        <f t="shared" si="36"/>
        <v>76</v>
      </c>
      <c r="X161" s="194">
        <f t="shared" si="37"/>
        <v>15.20</v>
      </c>
      <c r="Y161" s="114">
        <v>46</v>
      </c>
      <c r="Z161" s="108">
        <f t="shared" si="38"/>
        <v>36.800000000000004</v>
      </c>
      <c r="AA161" s="110">
        <f t="shared" si="39"/>
        <v>61.333333333333329</v>
      </c>
      <c r="AB161" s="110"/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110"/>
      <c r="AM161" s="110"/>
      <c r="AN161" s="110"/>
      <c r="AO161" s="110"/>
      <c r="AP161" s="110"/>
      <c r="AQ161" s="110"/>
      <c r="AR161" s="109"/>
    </row>
    <row r="162" spans="1:44" s="107" customFormat="1" ht="19.9" customHeight="1">
      <c r="A162" s="191">
        <v>156</v>
      </c>
      <c r="B162" s="125">
        <v>439659</v>
      </c>
      <c r="C162" s="126" t="s">
        <v>375</v>
      </c>
      <c r="D162" s="8">
        <v>10</v>
      </c>
      <c r="E162" s="8">
        <v>12</v>
      </c>
      <c r="F162" s="8">
        <v>13</v>
      </c>
      <c r="G162" s="8">
        <v>14</v>
      </c>
      <c r="H162" s="8">
        <v>15</v>
      </c>
      <c r="I162" s="196">
        <f t="shared" si="27"/>
        <v>64</v>
      </c>
      <c r="J162" s="196">
        <f t="shared" si="28"/>
        <v>9.60</v>
      </c>
      <c r="K162" s="11">
        <v>3</v>
      </c>
      <c r="L162" s="11">
        <v>4</v>
      </c>
      <c r="M162" s="11">
        <v>4</v>
      </c>
      <c r="N162" s="11">
        <v>4</v>
      </c>
      <c r="O162" s="11">
        <v>2.50</v>
      </c>
      <c r="P162" s="197">
        <f t="shared" si="29"/>
        <v>17.50</v>
      </c>
      <c r="Q162" s="197">
        <f t="shared" si="30"/>
        <v>0.875</v>
      </c>
      <c r="R162" s="104">
        <f t="shared" si="31"/>
        <v>1.65</v>
      </c>
      <c r="S162" s="104">
        <f t="shared" si="32"/>
        <v>1.9999999999999998</v>
      </c>
      <c r="T162" s="104">
        <f t="shared" si="33"/>
        <v>2.15</v>
      </c>
      <c r="U162" s="104">
        <f t="shared" si="34"/>
        <v>2.3000000000000003</v>
      </c>
      <c r="V162" s="104">
        <f t="shared" si="35"/>
        <v>2.375</v>
      </c>
      <c r="W162" s="26">
        <f t="shared" si="36"/>
        <v>81.50</v>
      </c>
      <c r="X162" s="194">
        <f t="shared" si="37"/>
        <v>16.30</v>
      </c>
      <c r="Y162" s="114">
        <v>42</v>
      </c>
      <c r="Z162" s="108">
        <f t="shared" si="38"/>
        <v>33.60</v>
      </c>
      <c r="AA162" s="110">
        <f t="shared" si="39"/>
        <v>56.000000000000007</v>
      </c>
      <c r="AB162" s="110"/>
      <c r="AC162" s="110"/>
      <c r="AD162" s="110"/>
      <c r="AE162" s="110"/>
      <c r="AF162" s="110"/>
      <c r="AG162" s="110"/>
      <c r="AH162" s="110"/>
      <c r="AI162" s="110"/>
      <c r="AJ162" s="110"/>
      <c r="AK162" s="110"/>
      <c r="AL162" s="110"/>
      <c r="AM162" s="110"/>
      <c r="AN162" s="110"/>
      <c r="AO162" s="110"/>
      <c r="AP162" s="110"/>
      <c r="AQ162" s="110"/>
      <c r="AR162" s="109"/>
    </row>
    <row r="163" spans="1:44" s="107" customFormat="1" ht="19.9" customHeight="1">
      <c r="A163" s="191">
        <v>157</v>
      </c>
      <c r="B163" s="125">
        <v>439660</v>
      </c>
      <c r="C163" s="126" t="s">
        <v>376</v>
      </c>
      <c r="D163" s="8">
        <v>11</v>
      </c>
      <c r="E163" s="8">
        <v>15</v>
      </c>
      <c r="F163" s="8">
        <v>12</v>
      </c>
      <c r="G163" s="8">
        <v>5</v>
      </c>
      <c r="H163" s="8">
        <v>6</v>
      </c>
      <c r="I163" s="196">
        <f t="shared" si="27"/>
        <v>49</v>
      </c>
      <c r="J163" s="196">
        <f t="shared" si="28"/>
        <v>7.35</v>
      </c>
      <c r="K163" s="11">
        <v>2.50</v>
      </c>
      <c r="L163" s="11">
        <v>3</v>
      </c>
      <c r="M163" s="11">
        <v>2</v>
      </c>
      <c r="N163" s="11">
        <v>2</v>
      </c>
      <c r="O163" s="11">
        <v>3</v>
      </c>
      <c r="P163" s="197">
        <f t="shared" si="29"/>
        <v>12.50</v>
      </c>
      <c r="Q163" s="197">
        <f t="shared" si="30"/>
        <v>0.625</v>
      </c>
      <c r="R163" s="104">
        <f t="shared" si="31"/>
        <v>1.775</v>
      </c>
      <c r="S163" s="104">
        <f t="shared" si="32"/>
        <v>2.40</v>
      </c>
      <c r="T163" s="104">
        <f t="shared" si="33"/>
        <v>1.90</v>
      </c>
      <c r="U163" s="104">
        <f t="shared" si="34"/>
        <v>0.85</v>
      </c>
      <c r="V163" s="104">
        <f t="shared" si="35"/>
        <v>1.0499999999999998</v>
      </c>
      <c r="W163" s="26">
        <f t="shared" si="36"/>
        <v>61.50</v>
      </c>
      <c r="X163" s="194">
        <f t="shared" si="37"/>
        <v>12.30</v>
      </c>
      <c r="Y163" s="114">
        <v>38</v>
      </c>
      <c r="Z163" s="108">
        <f t="shared" si="38"/>
        <v>30.40</v>
      </c>
      <c r="AA163" s="110">
        <f t="shared" si="39"/>
        <v>50.666666666666671</v>
      </c>
      <c r="AB163" s="110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10"/>
      <c r="AN163" s="110"/>
      <c r="AO163" s="110"/>
      <c r="AP163" s="110"/>
      <c r="AQ163" s="110"/>
      <c r="AR163" s="109"/>
    </row>
    <row r="164" spans="1:44" s="107" customFormat="1" ht="19.9" customHeight="1">
      <c r="A164" s="191">
        <v>158</v>
      </c>
      <c r="B164" s="125">
        <v>439662</v>
      </c>
      <c r="C164" s="126" t="s">
        <v>203</v>
      </c>
      <c r="D164" s="8">
        <v>8</v>
      </c>
      <c r="E164" s="8">
        <v>5</v>
      </c>
      <c r="F164" s="8">
        <v>4</v>
      </c>
      <c r="G164" s="8">
        <v>2</v>
      </c>
      <c r="H164" s="8">
        <v>2</v>
      </c>
      <c r="I164" s="196">
        <f t="shared" si="27"/>
        <v>21</v>
      </c>
      <c r="J164" s="196">
        <f t="shared" si="28"/>
        <v>3.15</v>
      </c>
      <c r="K164" s="11">
        <v>1</v>
      </c>
      <c r="L164" s="11">
        <v>1.50</v>
      </c>
      <c r="M164" s="11">
        <v>2</v>
      </c>
      <c r="N164" s="11">
        <v>3</v>
      </c>
      <c r="O164" s="11">
        <v>2</v>
      </c>
      <c r="P164" s="197">
        <f t="shared" si="29"/>
        <v>9.50</v>
      </c>
      <c r="Q164" s="197">
        <f t="shared" si="30"/>
        <v>0.475</v>
      </c>
      <c r="R164" s="104">
        <f t="shared" si="31"/>
        <v>1.25</v>
      </c>
      <c r="S164" s="104">
        <f t="shared" si="32"/>
        <v>0.825</v>
      </c>
      <c r="T164" s="104">
        <f t="shared" si="33"/>
        <v>0.70</v>
      </c>
      <c r="U164" s="104">
        <f t="shared" si="34"/>
        <v>0.45</v>
      </c>
      <c r="V164" s="104">
        <f t="shared" si="35"/>
        <v>0.40</v>
      </c>
      <c r="W164" s="26">
        <f t="shared" si="36"/>
        <v>30.50</v>
      </c>
      <c r="X164" s="194">
        <f t="shared" si="37"/>
        <v>6.10</v>
      </c>
      <c r="Y164" s="114">
        <v>17</v>
      </c>
      <c r="Z164" s="108">
        <f t="shared" si="38"/>
        <v>13.60</v>
      </c>
      <c r="AA164" s="110">
        <f t="shared" si="39"/>
        <v>22.666666666666664</v>
      </c>
      <c r="AB164" s="110"/>
      <c r="AC164" s="110"/>
      <c r="AD164" s="110"/>
      <c r="AE164" s="110"/>
      <c r="AF164" s="110"/>
      <c r="AG164" s="110"/>
      <c r="AH164" s="110"/>
      <c r="AI164" s="110"/>
      <c r="AJ164" s="110"/>
      <c r="AK164" s="110"/>
      <c r="AL164" s="110"/>
      <c r="AM164" s="110"/>
      <c r="AN164" s="110"/>
      <c r="AO164" s="110"/>
      <c r="AP164" s="110"/>
      <c r="AQ164" s="110"/>
      <c r="AR164" s="109"/>
    </row>
    <row r="165" spans="1:44" s="107" customFormat="1" ht="19.9" customHeight="1">
      <c r="A165" s="191">
        <v>159</v>
      </c>
      <c r="B165" s="125">
        <v>439665</v>
      </c>
      <c r="C165" s="126" t="s">
        <v>377</v>
      </c>
      <c r="D165" s="8">
        <v>3</v>
      </c>
      <c r="E165" s="8">
        <v>5</v>
      </c>
      <c r="F165" s="8">
        <v>8</v>
      </c>
      <c r="G165" s="8">
        <v>6</v>
      </c>
      <c r="H165" s="8">
        <v>8</v>
      </c>
      <c r="I165" s="196">
        <f t="shared" si="42" ref="I165:I228">SUM(D165:H165)</f>
        <v>30</v>
      </c>
      <c r="J165" s="196">
        <f t="shared" si="43" ref="J165:J228">I165*0.15</f>
        <v>4.50</v>
      </c>
      <c r="K165" s="11">
        <v>2</v>
      </c>
      <c r="L165" s="11">
        <v>3</v>
      </c>
      <c r="M165" s="11">
        <v>2</v>
      </c>
      <c r="N165" s="11">
        <v>2.50</v>
      </c>
      <c r="O165" s="11">
        <v>3</v>
      </c>
      <c r="P165" s="197">
        <f t="shared" si="44" ref="P165:P228">SUM(K165:O165)</f>
        <v>12.50</v>
      </c>
      <c r="Q165" s="197">
        <f t="shared" si="45" ref="Q165:Q228">P165*0.05</f>
        <v>0.625</v>
      </c>
      <c r="R165" s="104">
        <f t="shared" si="31"/>
        <v>0.54999999999999993</v>
      </c>
      <c r="S165" s="104">
        <f t="shared" si="32"/>
        <v>0.90</v>
      </c>
      <c r="T165" s="104">
        <f t="shared" si="33"/>
        <v>1.30</v>
      </c>
      <c r="U165" s="104">
        <f t="shared" si="34"/>
        <v>1.0249999999999999</v>
      </c>
      <c r="V165" s="104">
        <f t="shared" si="35"/>
        <v>1.35</v>
      </c>
      <c r="W165" s="26">
        <f t="shared" si="36"/>
        <v>42.50</v>
      </c>
      <c r="X165" s="194">
        <f t="shared" si="37"/>
        <v>8.50</v>
      </c>
      <c r="Y165" s="114">
        <v>23</v>
      </c>
      <c r="Z165" s="108">
        <f t="shared" si="38"/>
        <v>18.400000000000002</v>
      </c>
      <c r="AA165" s="110">
        <f t="shared" si="39"/>
        <v>30.666666666666664</v>
      </c>
      <c r="AB165" s="110"/>
      <c r="AC165" s="110"/>
      <c r="AD165" s="110"/>
      <c r="AE165" s="110"/>
      <c r="AF165" s="110"/>
      <c r="AG165" s="110"/>
      <c r="AH165" s="110"/>
      <c r="AI165" s="110"/>
      <c r="AJ165" s="110"/>
      <c r="AK165" s="110"/>
      <c r="AL165" s="110"/>
      <c r="AM165" s="110"/>
      <c r="AN165" s="110"/>
      <c r="AO165" s="110"/>
      <c r="AP165" s="110"/>
      <c r="AQ165" s="110"/>
      <c r="AR165" s="109"/>
    </row>
    <row r="166" spans="1:44" s="107" customFormat="1" ht="19.9" customHeight="1">
      <c r="A166" s="191">
        <v>160</v>
      </c>
      <c r="B166" s="125">
        <v>439666</v>
      </c>
      <c r="C166" s="126" t="s">
        <v>378</v>
      </c>
      <c r="D166" s="8">
        <v>9</v>
      </c>
      <c r="E166" s="8">
        <v>5</v>
      </c>
      <c r="F166" s="8">
        <v>8</v>
      </c>
      <c r="G166" s="8">
        <v>9</v>
      </c>
      <c r="H166" s="8">
        <v>8</v>
      </c>
      <c r="I166" s="196">
        <f t="shared" si="42"/>
        <v>39</v>
      </c>
      <c r="J166" s="196">
        <f t="shared" si="43"/>
        <v>5.85</v>
      </c>
      <c r="K166" s="11">
        <v>2</v>
      </c>
      <c r="L166" s="11">
        <v>2</v>
      </c>
      <c r="M166" s="11">
        <v>3</v>
      </c>
      <c r="N166" s="11">
        <v>2</v>
      </c>
      <c r="O166" s="11">
        <v>3</v>
      </c>
      <c r="P166" s="197">
        <f t="shared" si="44"/>
        <v>12</v>
      </c>
      <c r="Q166" s="197">
        <f t="shared" si="45"/>
        <v>0.60000000000000009</v>
      </c>
      <c r="R166" s="104">
        <f t="shared" si="31"/>
        <v>1.45</v>
      </c>
      <c r="S166" s="104">
        <f t="shared" si="32"/>
        <v>0.85</v>
      </c>
      <c r="T166" s="104">
        <f t="shared" si="33"/>
        <v>1.35</v>
      </c>
      <c r="U166" s="104">
        <f t="shared" si="34"/>
        <v>1.45</v>
      </c>
      <c r="V166" s="104">
        <f t="shared" si="35"/>
        <v>1.35</v>
      </c>
      <c r="W166" s="26">
        <f t="shared" si="36"/>
        <v>51</v>
      </c>
      <c r="X166" s="194">
        <f t="shared" si="37"/>
        <v>10.200000000000001</v>
      </c>
      <c r="Y166" s="114">
        <v>35</v>
      </c>
      <c r="Z166" s="108">
        <f t="shared" si="38"/>
        <v>28</v>
      </c>
      <c r="AA166" s="110">
        <f t="shared" si="39"/>
        <v>46.666666666666664</v>
      </c>
      <c r="AB166" s="110"/>
      <c r="AC166" s="110"/>
      <c r="AD166" s="110"/>
      <c r="AE166" s="110"/>
      <c r="AF166" s="110"/>
      <c r="AG166" s="110"/>
      <c r="AH166" s="110"/>
      <c r="AI166" s="110"/>
      <c r="AJ166" s="110"/>
      <c r="AK166" s="110"/>
      <c r="AL166" s="110"/>
      <c r="AM166" s="110"/>
      <c r="AN166" s="110"/>
      <c r="AO166" s="110"/>
      <c r="AP166" s="110"/>
      <c r="AQ166" s="110"/>
      <c r="AR166" s="109"/>
    </row>
    <row r="167" spans="1:27" ht="20.25">
      <c r="A167" s="191">
        <v>161</v>
      </c>
      <c r="B167" s="125">
        <v>439668</v>
      </c>
      <c r="C167" s="126" t="s">
        <v>379</v>
      </c>
      <c r="D167" s="196">
        <v>10</v>
      </c>
      <c r="E167" s="196">
        <v>12</v>
      </c>
      <c r="F167" s="196">
        <v>11</v>
      </c>
      <c r="G167" s="196">
        <v>12</v>
      </c>
      <c r="H167" s="196">
        <v>12</v>
      </c>
      <c r="I167" s="196">
        <f t="shared" si="42"/>
        <v>57</v>
      </c>
      <c r="J167" s="196">
        <f t="shared" si="43"/>
        <v>8.5499999999999989</v>
      </c>
      <c r="K167" s="11">
        <v>3</v>
      </c>
      <c r="L167" s="11">
        <v>3.50</v>
      </c>
      <c r="M167" s="11">
        <v>3.50</v>
      </c>
      <c r="N167" s="11">
        <v>3</v>
      </c>
      <c r="O167" s="11">
        <v>3</v>
      </c>
      <c r="P167" s="197">
        <f t="shared" si="44"/>
        <v>16</v>
      </c>
      <c r="Q167" s="197">
        <f t="shared" si="45"/>
        <v>0.80</v>
      </c>
      <c r="R167" s="104">
        <f t="shared" si="31"/>
        <v>1.65</v>
      </c>
      <c r="S167" s="104">
        <f t="shared" si="32"/>
        <v>1.975</v>
      </c>
      <c r="T167" s="104">
        <f t="shared" si="33"/>
        <v>1.825</v>
      </c>
      <c r="U167" s="104">
        <f t="shared" si="34"/>
        <v>1.9499999999999997</v>
      </c>
      <c r="V167" s="104">
        <f t="shared" si="35"/>
        <v>1.9499999999999997</v>
      </c>
      <c r="W167" s="26">
        <f t="shared" si="36"/>
        <v>73</v>
      </c>
      <c r="X167" s="194">
        <f t="shared" si="37"/>
        <v>14.60</v>
      </c>
      <c r="Y167" s="114">
        <v>40</v>
      </c>
      <c r="Z167" s="108">
        <f t="shared" si="38"/>
        <v>32</v>
      </c>
      <c r="AA167" s="110">
        <f t="shared" si="39"/>
        <v>53.333333333333336</v>
      </c>
    </row>
    <row r="168" spans="1:27" ht="20.25" customHeight="1">
      <c r="A168" s="191">
        <v>162</v>
      </c>
      <c r="B168" s="125">
        <v>439670</v>
      </c>
      <c r="C168" s="126" t="s">
        <v>380</v>
      </c>
      <c r="D168" s="252">
        <v>10</v>
      </c>
      <c r="E168" s="252">
        <v>14</v>
      </c>
      <c r="F168" s="252">
        <v>12</v>
      </c>
      <c r="G168" s="252">
        <v>11</v>
      </c>
      <c r="H168" s="252">
        <v>5</v>
      </c>
      <c r="I168" s="196">
        <f t="shared" si="42"/>
        <v>52</v>
      </c>
      <c r="J168" s="196">
        <f t="shared" si="43"/>
        <v>7.80</v>
      </c>
      <c r="K168" s="11">
        <v>2</v>
      </c>
      <c r="L168" s="11">
        <v>2.50</v>
      </c>
      <c r="M168" s="11">
        <v>3</v>
      </c>
      <c r="N168" s="11">
        <v>2</v>
      </c>
      <c r="O168" s="11">
        <v>4</v>
      </c>
      <c r="P168" s="197">
        <f t="shared" si="44"/>
        <v>13.50</v>
      </c>
      <c r="Q168" s="197">
        <f t="shared" si="45"/>
        <v>0.675</v>
      </c>
      <c r="R168" s="104">
        <f t="shared" si="31"/>
        <v>1.60</v>
      </c>
      <c r="S168" s="104">
        <f t="shared" si="32"/>
        <v>2.225</v>
      </c>
      <c r="T168" s="104">
        <f t="shared" si="33"/>
        <v>1.9499999999999997</v>
      </c>
      <c r="U168" s="104">
        <f t="shared" si="34"/>
        <v>1.75</v>
      </c>
      <c r="V168" s="104">
        <f t="shared" si="35"/>
        <v>0.95</v>
      </c>
      <c r="W168" s="26">
        <f t="shared" si="36"/>
        <v>65.50</v>
      </c>
      <c r="X168" s="194">
        <f t="shared" si="37"/>
        <v>13.10</v>
      </c>
      <c r="Y168" s="114">
        <v>35</v>
      </c>
      <c r="Z168" s="108">
        <f t="shared" si="38"/>
        <v>28</v>
      </c>
      <c r="AA168" s="110">
        <f t="shared" si="39"/>
        <v>46.666666666666664</v>
      </c>
    </row>
    <row r="169" spans="1:27" ht="21" customHeight="1">
      <c r="A169" s="191">
        <v>163</v>
      </c>
      <c r="B169" s="125">
        <v>439671</v>
      </c>
      <c r="C169" s="126" t="s">
        <v>204</v>
      </c>
      <c r="D169" s="252">
        <v>13</v>
      </c>
      <c r="E169" s="252">
        <v>11</v>
      </c>
      <c r="F169" s="252">
        <v>12</v>
      </c>
      <c r="G169" s="252">
        <v>12</v>
      </c>
      <c r="H169" s="252">
        <v>11</v>
      </c>
      <c r="I169" s="196">
        <f t="shared" si="42"/>
        <v>59</v>
      </c>
      <c r="J169" s="196">
        <f t="shared" si="43"/>
        <v>8.85</v>
      </c>
      <c r="K169" s="11">
        <v>3</v>
      </c>
      <c r="L169" s="11">
        <v>3.50</v>
      </c>
      <c r="M169" s="11">
        <v>3</v>
      </c>
      <c r="N169" s="11">
        <v>4</v>
      </c>
      <c r="O169" s="11">
        <v>2</v>
      </c>
      <c r="P169" s="197">
        <f t="shared" si="44"/>
        <v>15.50</v>
      </c>
      <c r="Q169" s="197">
        <f t="shared" si="45"/>
        <v>0.775</v>
      </c>
      <c r="R169" s="104">
        <f t="shared" si="31"/>
        <v>2.10</v>
      </c>
      <c r="S169" s="104">
        <f t="shared" si="32"/>
        <v>1.825</v>
      </c>
      <c r="T169" s="104">
        <f t="shared" si="33"/>
        <v>1.9499999999999997</v>
      </c>
      <c r="U169" s="104">
        <f t="shared" si="34"/>
        <v>1.9999999999999998</v>
      </c>
      <c r="V169" s="104">
        <f t="shared" si="35"/>
        <v>1.75</v>
      </c>
      <c r="W169" s="26">
        <f t="shared" si="36"/>
        <v>74.50</v>
      </c>
      <c r="X169" s="194">
        <f t="shared" si="37"/>
        <v>14.90</v>
      </c>
      <c r="Y169" s="114">
        <v>50</v>
      </c>
      <c r="Z169" s="108">
        <f t="shared" si="38"/>
        <v>40</v>
      </c>
      <c r="AA169" s="110">
        <f t="shared" si="39"/>
        <v>66.666666666666657</v>
      </c>
    </row>
    <row r="170" spans="1:27" ht="20.25" customHeight="1">
      <c r="A170" s="191">
        <v>164</v>
      </c>
      <c r="B170" s="125">
        <v>439672</v>
      </c>
      <c r="C170" s="126" t="s">
        <v>381</v>
      </c>
      <c r="D170" s="252">
        <v>10</v>
      </c>
      <c r="E170" s="252">
        <v>15</v>
      </c>
      <c r="F170" s="252">
        <v>16</v>
      </c>
      <c r="G170" s="252">
        <v>17</v>
      </c>
      <c r="H170" s="252">
        <v>18</v>
      </c>
      <c r="I170" s="196">
        <f t="shared" si="42"/>
        <v>76</v>
      </c>
      <c r="J170" s="196">
        <f t="shared" si="43"/>
        <v>11.40</v>
      </c>
      <c r="K170" s="11">
        <v>4</v>
      </c>
      <c r="L170" s="11">
        <v>4.50</v>
      </c>
      <c r="M170" s="11">
        <v>3</v>
      </c>
      <c r="N170" s="11">
        <v>3.50</v>
      </c>
      <c r="O170" s="11">
        <v>4</v>
      </c>
      <c r="P170" s="197">
        <f t="shared" si="44"/>
        <v>19</v>
      </c>
      <c r="Q170" s="197">
        <f t="shared" si="45"/>
        <v>0.95</v>
      </c>
      <c r="R170" s="104">
        <f t="shared" si="31"/>
        <v>1.70</v>
      </c>
      <c r="S170" s="104">
        <f t="shared" si="32"/>
        <v>2.475</v>
      </c>
      <c r="T170" s="104">
        <f t="shared" si="33"/>
        <v>2.5499999999999998</v>
      </c>
      <c r="U170" s="104">
        <f t="shared" si="34"/>
        <v>2.7249999999999996</v>
      </c>
      <c r="V170" s="104">
        <f t="shared" si="35"/>
        <v>2.90</v>
      </c>
      <c r="W170" s="26">
        <f t="shared" si="36"/>
        <v>95</v>
      </c>
      <c r="X170" s="194">
        <f t="shared" si="37"/>
        <v>19</v>
      </c>
      <c r="Y170" s="114">
        <v>57</v>
      </c>
      <c r="Z170" s="108">
        <f t="shared" si="38"/>
        <v>45.60</v>
      </c>
      <c r="AA170" s="110">
        <f t="shared" si="39"/>
        <v>76</v>
      </c>
    </row>
    <row r="171" spans="1:27" ht="21" customHeight="1">
      <c r="A171" s="191">
        <v>165</v>
      </c>
      <c r="B171" s="125">
        <v>439673</v>
      </c>
      <c r="C171" s="126" t="s">
        <v>205</v>
      </c>
      <c r="D171" s="252">
        <v>6</v>
      </c>
      <c r="E171" s="252">
        <v>8</v>
      </c>
      <c r="F171" s="252">
        <v>3</v>
      </c>
      <c r="G171" s="252">
        <v>2</v>
      </c>
      <c r="H171" s="252">
        <v>8</v>
      </c>
      <c r="I171" s="196">
        <f t="shared" si="42"/>
        <v>27</v>
      </c>
      <c r="J171" s="196">
        <f t="shared" si="43"/>
        <v>4.05</v>
      </c>
      <c r="K171" s="11">
        <v>2</v>
      </c>
      <c r="L171" s="11">
        <v>3</v>
      </c>
      <c r="M171" s="11">
        <v>2.50</v>
      </c>
      <c r="N171" s="11">
        <v>3</v>
      </c>
      <c r="O171" s="11">
        <v>2</v>
      </c>
      <c r="P171" s="197">
        <f t="shared" si="44"/>
        <v>12.50</v>
      </c>
      <c r="Q171" s="197">
        <f t="shared" si="45"/>
        <v>0.625</v>
      </c>
      <c r="R171" s="104">
        <f t="shared" si="31"/>
        <v>0.99999999999999989</v>
      </c>
      <c r="S171" s="104">
        <f t="shared" si="32"/>
        <v>1.35</v>
      </c>
      <c r="T171" s="104">
        <f t="shared" si="33"/>
        <v>0.57499999999999996</v>
      </c>
      <c r="U171" s="104">
        <f t="shared" si="34"/>
        <v>0.45</v>
      </c>
      <c r="V171" s="104">
        <f t="shared" si="35"/>
        <v>1.30</v>
      </c>
      <c r="W171" s="26">
        <f t="shared" si="36"/>
        <v>39.50</v>
      </c>
      <c r="X171" s="194">
        <f t="shared" si="37"/>
        <v>7.90</v>
      </c>
      <c r="Y171" s="114">
        <v>20</v>
      </c>
      <c r="Z171" s="108">
        <f t="shared" si="38"/>
        <v>16</v>
      </c>
      <c r="AA171" s="110">
        <f t="shared" si="39"/>
        <v>26.666666666666668</v>
      </c>
    </row>
    <row r="172" spans="1:27" ht="20.25">
      <c r="A172" s="191">
        <v>166</v>
      </c>
      <c r="B172" s="125">
        <v>439675</v>
      </c>
      <c r="C172" s="126" t="s">
        <v>207</v>
      </c>
      <c r="D172" s="252">
        <v>4</v>
      </c>
      <c r="E172" s="252">
        <v>5</v>
      </c>
      <c r="F172" s="252">
        <v>6</v>
      </c>
      <c r="G172" s="252">
        <v>5</v>
      </c>
      <c r="H172" s="252">
        <v>8</v>
      </c>
      <c r="I172" s="196">
        <f t="shared" si="42"/>
        <v>28</v>
      </c>
      <c r="J172" s="196">
        <f t="shared" si="43"/>
        <v>4.20</v>
      </c>
      <c r="K172" s="11">
        <v>1</v>
      </c>
      <c r="L172" s="11">
        <v>3</v>
      </c>
      <c r="M172" s="11">
        <v>3.50</v>
      </c>
      <c r="N172" s="11">
        <v>2.50</v>
      </c>
      <c r="O172" s="11">
        <v>3</v>
      </c>
      <c r="P172" s="197">
        <f t="shared" si="44"/>
        <v>13</v>
      </c>
      <c r="Q172" s="197">
        <f t="shared" si="45"/>
        <v>0.65</v>
      </c>
      <c r="R172" s="104">
        <f t="shared" si="31"/>
        <v>0.65</v>
      </c>
      <c r="S172" s="104">
        <f t="shared" si="32"/>
        <v>0.90</v>
      </c>
      <c r="T172" s="104">
        <f t="shared" si="33"/>
        <v>1.075</v>
      </c>
      <c r="U172" s="104">
        <f t="shared" si="34"/>
        <v>0.875</v>
      </c>
      <c r="V172" s="104">
        <f t="shared" si="35"/>
        <v>1.35</v>
      </c>
      <c r="W172" s="26">
        <f t="shared" si="36"/>
        <v>41</v>
      </c>
      <c r="X172" s="194">
        <f t="shared" si="37"/>
        <v>8.2000000000000011</v>
      </c>
      <c r="Y172" s="114">
        <v>21</v>
      </c>
      <c r="Z172" s="108">
        <f t="shared" si="38"/>
        <v>16.80</v>
      </c>
      <c r="AA172" s="110">
        <f t="shared" si="39"/>
        <v>28.000000000000004</v>
      </c>
    </row>
    <row r="173" spans="1:27" ht="21" customHeight="1">
      <c r="A173" s="191">
        <v>167</v>
      </c>
      <c r="B173" s="125">
        <v>439676</v>
      </c>
      <c r="C173" s="126" t="s">
        <v>382</v>
      </c>
      <c r="D173" s="252">
        <v>6</v>
      </c>
      <c r="E173" s="252">
        <v>11</v>
      </c>
      <c r="F173" s="252">
        <v>10</v>
      </c>
      <c r="G173" s="252">
        <v>9</v>
      </c>
      <c r="H173" s="252">
        <v>8</v>
      </c>
      <c r="I173" s="196">
        <f t="shared" si="42"/>
        <v>44</v>
      </c>
      <c r="J173" s="196">
        <f t="shared" si="43"/>
        <v>6.60</v>
      </c>
      <c r="K173" s="11">
        <v>4</v>
      </c>
      <c r="L173" s="11">
        <v>3</v>
      </c>
      <c r="M173" s="11">
        <v>2</v>
      </c>
      <c r="N173" s="11">
        <v>3</v>
      </c>
      <c r="O173" s="11">
        <v>4</v>
      </c>
      <c r="P173" s="197">
        <f t="shared" si="44"/>
        <v>16</v>
      </c>
      <c r="Q173" s="197">
        <f t="shared" si="45"/>
        <v>0.80</v>
      </c>
      <c r="R173" s="104">
        <f t="shared" si="31"/>
        <v>1.0999999999999999</v>
      </c>
      <c r="S173" s="104">
        <f t="shared" si="32"/>
        <v>1.7999999999999998</v>
      </c>
      <c r="T173" s="104">
        <f t="shared" si="33"/>
        <v>1.60</v>
      </c>
      <c r="U173" s="104">
        <f t="shared" si="34"/>
        <v>1.50</v>
      </c>
      <c r="V173" s="104">
        <f t="shared" si="35"/>
        <v>1.40</v>
      </c>
      <c r="W173" s="26">
        <f t="shared" si="36"/>
        <v>60</v>
      </c>
      <c r="X173" s="194">
        <f t="shared" si="37"/>
        <v>12</v>
      </c>
      <c r="Y173" s="114">
        <v>33</v>
      </c>
      <c r="Z173" s="108">
        <f t="shared" si="38"/>
        <v>26.40</v>
      </c>
      <c r="AA173" s="110">
        <f t="shared" si="39"/>
        <v>44</v>
      </c>
    </row>
    <row r="174" spans="1:27" ht="20.25">
      <c r="A174" s="191">
        <v>168</v>
      </c>
      <c r="B174" s="125">
        <v>439677</v>
      </c>
      <c r="C174" s="126" t="s">
        <v>208</v>
      </c>
      <c r="D174" s="253">
        <v>12</v>
      </c>
      <c r="E174" s="253">
        <v>15</v>
      </c>
      <c r="F174" s="253">
        <v>13</v>
      </c>
      <c r="G174" s="253">
        <v>14</v>
      </c>
      <c r="H174" s="253">
        <v>15</v>
      </c>
      <c r="I174" s="196">
        <f t="shared" si="42"/>
        <v>69</v>
      </c>
      <c r="J174" s="196">
        <f t="shared" si="43"/>
        <v>10.35</v>
      </c>
      <c r="K174" s="11">
        <v>5.50</v>
      </c>
      <c r="L174" s="11">
        <v>6</v>
      </c>
      <c r="M174" s="11">
        <v>4.50</v>
      </c>
      <c r="N174" s="11">
        <v>4</v>
      </c>
      <c r="O174" s="11">
        <v>5</v>
      </c>
      <c r="P174" s="197">
        <f t="shared" si="44"/>
        <v>25</v>
      </c>
      <c r="Q174" s="197">
        <f t="shared" si="45"/>
        <v>1.25</v>
      </c>
      <c r="R174" s="104">
        <f t="shared" si="31"/>
        <v>2.0749999999999997</v>
      </c>
      <c r="S174" s="104">
        <f t="shared" si="32"/>
        <v>2.5499999999999998</v>
      </c>
      <c r="T174" s="104">
        <f t="shared" si="33"/>
        <v>2.1749999999999998</v>
      </c>
      <c r="U174" s="104">
        <f t="shared" si="34"/>
        <v>2.3000000000000003</v>
      </c>
      <c r="V174" s="104">
        <f t="shared" si="35"/>
        <v>2.50</v>
      </c>
      <c r="W174" s="26">
        <f t="shared" si="36"/>
        <v>94</v>
      </c>
      <c r="X174" s="194">
        <f t="shared" si="37"/>
        <v>18.80</v>
      </c>
      <c r="Y174" s="114">
        <v>42</v>
      </c>
      <c r="Z174" s="108">
        <f t="shared" si="38"/>
        <v>33.60</v>
      </c>
      <c r="AA174" s="110">
        <f t="shared" si="39"/>
        <v>56.000000000000007</v>
      </c>
    </row>
    <row r="175" spans="1:27" ht="20.25">
      <c r="A175" s="191">
        <v>169</v>
      </c>
      <c r="B175" s="125">
        <v>439678</v>
      </c>
      <c r="C175" s="126" t="s">
        <v>383</v>
      </c>
      <c r="D175" s="253">
        <v>10</v>
      </c>
      <c r="E175" s="254">
        <v>13</v>
      </c>
      <c r="F175" s="254">
        <v>15</v>
      </c>
      <c r="G175" s="254">
        <v>14</v>
      </c>
      <c r="H175" s="254">
        <v>15</v>
      </c>
      <c r="I175" s="196">
        <f t="shared" si="42"/>
        <v>67</v>
      </c>
      <c r="J175" s="196">
        <f t="shared" si="43"/>
        <v>10.049999999999999</v>
      </c>
      <c r="K175" s="11">
        <v>4</v>
      </c>
      <c r="L175" s="11">
        <v>4.50</v>
      </c>
      <c r="M175" s="11">
        <v>6</v>
      </c>
      <c r="N175" s="11">
        <v>5.50</v>
      </c>
      <c r="O175" s="11">
        <v>6</v>
      </c>
      <c r="P175" s="197">
        <f t="shared" si="44"/>
        <v>26</v>
      </c>
      <c r="Q175" s="197">
        <f t="shared" si="45"/>
        <v>1.30</v>
      </c>
      <c r="R175" s="104">
        <f t="shared" si="31"/>
        <v>1.70</v>
      </c>
      <c r="S175" s="104">
        <f t="shared" si="32"/>
        <v>2.1749999999999998</v>
      </c>
      <c r="T175" s="104">
        <f t="shared" si="33"/>
        <v>2.5499999999999998</v>
      </c>
      <c r="U175" s="104">
        <f t="shared" si="34"/>
        <v>2.375</v>
      </c>
      <c r="V175" s="104">
        <f t="shared" si="35"/>
        <v>2.5499999999999998</v>
      </c>
      <c r="W175" s="26">
        <f t="shared" si="36"/>
        <v>93</v>
      </c>
      <c r="X175" s="194">
        <f t="shared" si="37"/>
        <v>18.60</v>
      </c>
      <c r="Y175" s="114">
        <v>44</v>
      </c>
      <c r="Z175" s="108">
        <f t="shared" si="38"/>
        <v>35.200000000000003</v>
      </c>
      <c r="AA175" s="110">
        <f t="shared" si="39"/>
        <v>58.666666666666664</v>
      </c>
    </row>
    <row r="176" spans="1:27" ht="20.25">
      <c r="A176" s="191">
        <v>170</v>
      </c>
      <c r="B176" s="125">
        <v>439680</v>
      </c>
      <c r="C176" s="126" t="s">
        <v>209</v>
      </c>
      <c r="D176" s="253">
        <v>18</v>
      </c>
      <c r="E176" s="254">
        <v>16</v>
      </c>
      <c r="F176" s="254">
        <v>14</v>
      </c>
      <c r="G176" s="254">
        <v>15</v>
      </c>
      <c r="H176" s="254">
        <v>10</v>
      </c>
      <c r="I176" s="196">
        <f t="shared" si="42"/>
        <v>73</v>
      </c>
      <c r="J176" s="196">
        <f t="shared" si="43"/>
        <v>10.95</v>
      </c>
      <c r="K176" s="11">
        <v>6</v>
      </c>
      <c r="L176" s="11">
        <v>5.50</v>
      </c>
      <c r="M176" s="11">
        <v>6</v>
      </c>
      <c r="N176" s="11">
        <v>5</v>
      </c>
      <c r="O176" s="11">
        <v>5</v>
      </c>
      <c r="P176" s="197">
        <f t="shared" si="44"/>
        <v>27.50</v>
      </c>
      <c r="Q176" s="197">
        <f t="shared" si="45"/>
        <v>1.375</v>
      </c>
      <c r="R176" s="104">
        <f t="shared" si="31"/>
        <v>3</v>
      </c>
      <c r="S176" s="104">
        <f t="shared" si="32"/>
        <v>2.675</v>
      </c>
      <c r="T176" s="104">
        <f t="shared" si="33"/>
        <v>2.4000000000000004</v>
      </c>
      <c r="U176" s="104">
        <f t="shared" si="34"/>
        <v>2.50</v>
      </c>
      <c r="V176" s="104">
        <f t="shared" si="35"/>
        <v>1.75</v>
      </c>
      <c r="W176" s="26">
        <f t="shared" si="36"/>
        <v>100.50</v>
      </c>
      <c r="X176" s="194">
        <f t="shared" si="37"/>
        <v>20.10</v>
      </c>
      <c r="Y176" s="114">
        <v>56</v>
      </c>
      <c r="Z176" s="108">
        <f t="shared" si="38"/>
        <v>44.80</v>
      </c>
      <c r="AA176" s="110">
        <f t="shared" si="39"/>
        <v>74.666666666666671</v>
      </c>
    </row>
    <row r="177" spans="1:27" ht="20.25">
      <c r="A177" s="191">
        <v>171</v>
      </c>
      <c r="B177" s="125">
        <v>439681</v>
      </c>
      <c r="C177" s="126" t="s">
        <v>384</v>
      </c>
      <c r="D177" s="45">
        <v>13</v>
      </c>
      <c r="E177" s="45">
        <v>8</v>
      </c>
      <c r="F177" s="45">
        <v>9</v>
      </c>
      <c r="G177" s="45">
        <v>8</v>
      </c>
      <c r="H177" s="45">
        <v>5</v>
      </c>
      <c r="I177" s="196">
        <f t="shared" si="42"/>
        <v>43</v>
      </c>
      <c r="J177" s="196">
        <f t="shared" si="43"/>
        <v>6.45</v>
      </c>
      <c r="K177" s="11">
        <v>3</v>
      </c>
      <c r="L177" s="11">
        <v>4</v>
      </c>
      <c r="M177" s="11">
        <v>2</v>
      </c>
      <c r="N177" s="11">
        <v>3.50</v>
      </c>
      <c r="O177" s="11">
        <v>3</v>
      </c>
      <c r="P177" s="197">
        <f t="shared" si="44"/>
        <v>15.50</v>
      </c>
      <c r="Q177" s="197">
        <f t="shared" si="45"/>
        <v>0.775</v>
      </c>
      <c r="R177" s="104">
        <f t="shared" si="31"/>
        <v>2.10</v>
      </c>
      <c r="S177" s="104">
        <f t="shared" si="32"/>
        <v>1.40</v>
      </c>
      <c r="T177" s="104">
        <f t="shared" si="33"/>
        <v>1.45</v>
      </c>
      <c r="U177" s="104">
        <f t="shared" si="34"/>
        <v>1.375</v>
      </c>
      <c r="V177" s="104">
        <f t="shared" si="35"/>
        <v>0.90</v>
      </c>
      <c r="W177" s="26">
        <f t="shared" si="36"/>
        <v>58.50</v>
      </c>
      <c r="X177" s="194">
        <f t="shared" si="37"/>
        <v>11.70</v>
      </c>
      <c r="Y177" s="114">
        <v>34</v>
      </c>
      <c r="Z177" s="108">
        <f t="shared" si="38"/>
        <v>27.200000000000003</v>
      </c>
      <c r="AA177" s="110">
        <f t="shared" si="39"/>
        <v>45.333333333333329</v>
      </c>
    </row>
    <row r="178" spans="1:27" ht="20.25">
      <c r="A178" s="191">
        <v>172</v>
      </c>
      <c r="B178" s="125">
        <v>439682</v>
      </c>
      <c r="C178" s="126" t="s">
        <v>385</v>
      </c>
      <c r="D178" s="45">
        <v>5</v>
      </c>
      <c r="E178" s="45">
        <v>4</v>
      </c>
      <c r="F178" s="45">
        <v>6</v>
      </c>
      <c r="G178" s="45">
        <v>5</v>
      </c>
      <c r="H178" s="45">
        <v>8</v>
      </c>
      <c r="I178" s="196">
        <f t="shared" si="42"/>
        <v>28</v>
      </c>
      <c r="J178" s="196">
        <f t="shared" si="43"/>
        <v>4.20</v>
      </c>
      <c r="K178" s="11">
        <v>2</v>
      </c>
      <c r="L178" s="11">
        <v>3</v>
      </c>
      <c r="M178" s="11">
        <v>2.50</v>
      </c>
      <c r="N178" s="11">
        <v>1.50</v>
      </c>
      <c r="O178" s="11">
        <v>2</v>
      </c>
      <c r="P178" s="197">
        <f t="shared" si="44"/>
        <v>11</v>
      </c>
      <c r="Q178" s="197">
        <f t="shared" si="45"/>
        <v>0.55000000000000004</v>
      </c>
      <c r="R178" s="104">
        <f t="shared" si="31"/>
        <v>0.85</v>
      </c>
      <c r="S178" s="104">
        <f t="shared" si="32"/>
        <v>0.75</v>
      </c>
      <c r="T178" s="104">
        <f t="shared" si="33"/>
        <v>1.0249999999999999</v>
      </c>
      <c r="U178" s="104">
        <f t="shared" si="34"/>
        <v>0.825</v>
      </c>
      <c r="V178" s="104">
        <f t="shared" si="35"/>
        <v>1.30</v>
      </c>
      <c r="W178" s="26">
        <f t="shared" si="36"/>
        <v>39</v>
      </c>
      <c r="X178" s="194">
        <f t="shared" si="37"/>
        <v>7.8000000000000007</v>
      </c>
      <c r="Y178" s="114">
        <v>21</v>
      </c>
      <c r="Z178" s="108">
        <f t="shared" si="38"/>
        <v>16.80</v>
      </c>
      <c r="AA178" s="110">
        <f t="shared" si="39"/>
        <v>28.000000000000004</v>
      </c>
    </row>
    <row r="179" spans="1:27" ht="20.25">
      <c r="A179" s="191">
        <v>173</v>
      </c>
      <c r="B179" s="125">
        <v>439684</v>
      </c>
      <c r="C179" s="126" t="s">
        <v>386</v>
      </c>
      <c r="D179" s="45">
        <v>1</v>
      </c>
      <c r="E179" s="45">
        <v>2</v>
      </c>
      <c r="F179" s="45">
        <v>1</v>
      </c>
      <c r="G179" s="45">
        <v>2</v>
      </c>
      <c r="H179" s="45">
        <v>6</v>
      </c>
      <c r="I179" s="196">
        <f t="shared" si="42"/>
        <v>12</v>
      </c>
      <c r="J179" s="196">
        <f t="shared" si="43"/>
        <v>1.7999999999999998</v>
      </c>
      <c r="K179" s="11">
        <v>1</v>
      </c>
      <c r="L179" s="11">
        <v>2</v>
      </c>
      <c r="M179" s="11">
        <v>1</v>
      </c>
      <c r="N179" s="11">
        <v>3</v>
      </c>
      <c r="O179" s="11">
        <v>2</v>
      </c>
      <c r="P179" s="197">
        <f t="shared" si="44"/>
        <v>9</v>
      </c>
      <c r="Q179" s="197">
        <f t="shared" si="45"/>
        <v>0.45</v>
      </c>
      <c r="R179" s="104">
        <f t="shared" si="31"/>
        <v>0.20</v>
      </c>
      <c r="S179" s="104">
        <f t="shared" si="32"/>
        <v>0.40</v>
      </c>
      <c r="T179" s="104">
        <f t="shared" si="33"/>
        <v>0.20</v>
      </c>
      <c r="U179" s="104">
        <f t="shared" si="34"/>
        <v>0.45</v>
      </c>
      <c r="V179" s="104">
        <f t="shared" si="35"/>
        <v>0.99999999999999989</v>
      </c>
      <c r="W179" s="26">
        <f t="shared" si="36"/>
        <v>21</v>
      </c>
      <c r="X179" s="194">
        <f t="shared" si="37"/>
        <v>4.20</v>
      </c>
      <c r="Y179" s="114">
        <v>9</v>
      </c>
      <c r="Z179" s="108">
        <f t="shared" si="38"/>
        <v>7.20</v>
      </c>
      <c r="AA179" s="110">
        <f t="shared" si="39"/>
        <v>12</v>
      </c>
    </row>
    <row r="180" spans="1:27" ht="20.25">
      <c r="A180" s="191">
        <v>174</v>
      </c>
      <c r="B180" s="125">
        <v>439685</v>
      </c>
      <c r="C180" s="126" t="s">
        <v>387</v>
      </c>
      <c r="D180" s="45">
        <v>10</v>
      </c>
      <c r="E180" s="45">
        <v>12</v>
      </c>
      <c r="F180" s="45">
        <v>8</v>
      </c>
      <c r="G180" s="45">
        <v>9</v>
      </c>
      <c r="H180" s="45">
        <v>5</v>
      </c>
      <c r="I180" s="196">
        <f t="shared" si="42"/>
        <v>44</v>
      </c>
      <c r="J180" s="196">
        <f t="shared" si="43"/>
        <v>6.60</v>
      </c>
      <c r="K180" s="11">
        <v>3</v>
      </c>
      <c r="L180" s="11">
        <v>2</v>
      </c>
      <c r="M180" s="11">
        <v>2.50</v>
      </c>
      <c r="N180" s="11">
        <v>3</v>
      </c>
      <c r="O180" s="11">
        <v>4</v>
      </c>
      <c r="P180" s="197">
        <f t="shared" si="44"/>
        <v>14.50</v>
      </c>
      <c r="Q180" s="197">
        <f t="shared" si="45"/>
        <v>0.72500000000000009</v>
      </c>
      <c r="R180" s="104">
        <f t="shared" si="31"/>
        <v>1.65</v>
      </c>
      <c r="S180" s="104">
        <f t="shared" si="32"/>
        <v>1.90</v>
      </c>
      <c r="T180" s="104">
        <f t="shared" si="33"/>
        <v>1.325</v>
      </c>
      <c r="U180" s="104">
        <f t="shared" si="34"/>
        <v>1.50</v>
      </c>
      <c r="V180" s="104">
        <f t="shared" si="35"/>
        <v>0.95</v>
      </c>
      <c r="W180" s="26">
        <f t="shared" si="36"/>
        <v>58.50</v>
      </c>
      <c r="X180" s="194">
        <f t="shared" si="37"/>
        <v>11.70</v>
      </c>
      <c r="Y180" s="114">
        <v>31</v>
      </c>
      <c r="Z180" s="108">
        <f t="shared" si="38"/>
        <v>24.80</v>
      </c>
      <c r="AA180" s="110">
        <f t="shared" si="39"/>
        <v>41.333333333333336</v>
      </c>
    </row>
    <row r="181" spans="1:27" ht="20.25">
      <c r="A181" s="191">
        <v>175</v>
      </c>
      <c r="B181" s="125">
        <v>439686</v>
      </c>
      <c r="C181" s="126" t="s">
        <v>211</v>
      </c>
      <c r="D181" s="45">
        <v>2</v>
      </c>
      <c r="E181" s="45">
        <v>1</v>
      </c>
      <c r="F181" s="45">
        <v>0</v>
      </c>
      <c r="G181" s="45">
        <v>0</v>
      </c>
      <c r="H181" s="45">
        <v>1</v>
      </c>
      <c r="I181" s="196">
        <f t="shared" si="42"/>
        <v>4</v>
      </c>
      <c r="J181" s="196">
        <f t="shared" si="43"/>
        <v>0.60</v>
      </c>
      <c r="K181" s="11">
        <v>0</v>
      </c>
      <c r="L181" s="11">
        <v>1</v>
      </c>
      <c r="M181" s="11">
        <v>0</v>
      </c>
      <c r="N181" s="11">
        <v>2</v>
      </c>
      <c r="O181" s="11">
        <v>0</v>
      </c>
      <c r="P181" s="197">
        <f t="shared" si="44"/>
        <v>3</v>
      </c>
      <c r="Q181" s="197">
        <f t="shared" si="45"/>
        <v>0.15000000000000002</v>
      </c>
      <c r="R181" s="104">
        <f t="shared" si="31"/>
        <v>0.30</v>
      </c>
      <c r="S181" s="104">
        <f t="shared" si="32"/>
        <v>0.20</v>
      </c>
      <c r="T181" s="104">
        <f t="shared" si="33"/>
        <v>0</v>
      </c>
      <c r="U181" s="104">
        <f t="shared" si="34"/>
        <v>0.10</v>
      </c>
      <c r="V181" s="104">
        <f t="shared" si="35"/>
        <v>0.15</v>
      </c>
      <c r="W181" s="26">
        <f t="shared" si="36"/>
        <v>7</v>
      </c>
      <c r="X181" s="194">
        <f t="shared" si="37"/>
        <v>1.40</v>
      </c>
      <c r="Y181" s="114">
        <v>3</v>
      </c>
      <c r="Z181" s="108">
        <f t="shared" si="38"/>
        <v>2.4000000000000004</v>
      </c>
      <c r="AA181" s="110">
        <f t="shared" si="39"/>
        <v>4</v>
      </c>
    </row>
    <row r="182" spans="1:27" ht="20.25">
      <c r="A182" s="191">
        <v>176</v>
      </c>
      <c r="B182" s="125">
        <v>439687</v>
      </c>
      <c r="C182" s="126" t="s">
        <v>212</v>
      </c>
      <c r="D182" s="45">
        <v>0</v>
      </c>
      <c r="E182" s="45">
        <v>0</v>
      </c>
      <c r="F182" s="45">
        <v>1</v>
      </c>
      <c r="G182" s="45">
        <v>1</v>
      </c>
      <c r="H182" s="45">
        <v>0</v>
      </c>
      <c r="I182" s="196">
        <f t="shared" si="42"/>
        <v>2</v>
      </c>
      <c r="J182" s="196">
        <f t="shared" si="43"/>
        <v>0.30</v>
      </c>
      <c r="K182" s="11">
        <v>0</v>
      </c>
      <c r="L182" s="11">
        <v>0</v>
      </c>
      <c r="M182" s="11">
        <v>1</v>
      </c>
      <c r="N182" s="11">
        <v>0</v>
      </c>
      <c r="O182" s="11">
        <v>1</v>
      </c>
      <c r="P182" s="197">
        <f t="shared" si="44"/>
        <v>2</v>
      </c>
      <c r="Q182" s="197">
        <f t="shared" si="45"/>
        <v>0.10</v>
      </c>
      <c r="R182" s="104">
        <f t="shared" si="31"/>
        <v>0</v>
      </c>
      <c r="S182" s="104">
        <f t="shared" si="32"/>
        <v>0</v>
      </c>
      <c r="T182" s="104">
        <f t="shared" si="33"/>
        <v>0.20</v>
      </c>
      <c r="U182" s="104">
        <f t="shared" si="34"/>
        <v>0.15</v>
      </c>
      <c r="V182" s="104">
        <f t="shared" si="35"/>
        <v>0.05</v>
      </c>
      <c r="W182" s="26">
        <f t="shared" si="36"/>
        <v>4</v>
      </c>
      <c r="X182" s="194">
        <f t="shared" si="37"/>
        <v>0.80</v>
      </c>
      <c r="Y182" s="114">
        <v>2</v>
      </c>
      <c r="Z182" s="108">
        <f t="shared" si="38"/>
        <v>1.60</v>
      </c>
      <c r="AA182" s="110">
        <f t="shared" si="39"/>
        <v>2.666666666666667</v>
      </c>
    </row>
    <row r="183" spans="1:27" ht="20.25">
      <c r="A183" s="191">
        <v>177</v>
      </c>
      <c r="B183" s="125">
        <v>439688</v>
      </c>
      <c r="C183" s="126" t="s">
        <v>388</v>
      </c>
      <c r="D183" s="45">
        <v>5</v>
      </c>
      <c r="E183" s="45">
        <v>8</v>
      </c>
      <c r="F183" s="45">
        <v>9</v>
      </c>
      <c r="G183" s="45">
        <v>11</v>
      </c>
      <c r="H183" s="45">
        <v>12</v>
      </c>
      <c r="I183" s="196">
        <f t="shared" si="42"/>
        <v>45</v>
      </c>
      <c r="J183" s="196">
        <f t="shared" si="43"/>
        <v>6.75</v>
      </c>
      <c r="K183" s="11">
        <v>1.50</v>
      </c>
      <c r="L183" s="11">
        <v>4.50</v>
      </c>
      <c r="M183" s="11">
        <v>3</v>
      </c>
      <c r="N183" s="11">
        <v>2</v>
      </c>
      <c r="O183" s="11">
        <v>3</v>
      </c>
      <c r="P183" s="197">
        <f t="shared" si="44"/>
        <v>14</v>
      </c>
      <c r="Q183" s="197">
        <f t="shared" si="45"/>
        <v>0.70</v>
      </c>
      <c r="R183" s="104">
        <f t="shared" si="31"/>
        <v>0.825</v>
      </c>
      <c r="S183" s="104">
        <f t="shared" si="32"/>
        <v>1.425</v>
      </c>
      <c r="T183" s="104">
        <f t="shared" si="33"/>
        <v>1.50</v>
      </c>
      <c r="U183" s="104">
        <f t="shared" si="34"/>
        <v>1.75</v>
      </c>
      <c r="V183" s="104">
        <f t="shared" si="35"/>
        <v>1.9499999999999997</v>
      </c>
      <c r="W183" s="26">
        <f t="shared" si="36"/>
        <v>59</v>
      </c>
      <c r="X183" s="194">
        <f t="shared" si="37"/>
        <v>11.80</v>
      </c>
      <c r="Y183" s="114">
        <v>35</v>
      </c>
      <c r="Z183" s="108">
        <f t="shared" si="38"/>
        <v>28</v>
      </c>
      <c r="AA183" s="110">
        <f t="shared" si="39"/>
        <v>46.666666666666664</v>
      </c>
    </row>
    <row r="184" spans="1:27" ht="20.25">
      <c r="A184" s="191">
        <v>178</v>
      </c>
      <c r="B184" s="125">
        <v>439690</v>
      </c>
      <c r="C184" s="126" t="s">
        <v>389</v>
      </c>
      <c r="D184" s="45">
        <v>11</v>
      </c>
      <c r="E184" s="45">
        <v>12</v>
      </c>
      <c r="F184" s="45">
        <v>16</v>
      </c>
      <c r="G184" s="45">
        <v>15</v>
      </c>
      <c r="H184" s="45">
        <v>10</v>
      </c>
      <c r="I184" s="196">
        <f t="shared" si="42"/>
        <v>64</v>
      </c>
      <c r="J184" s="196">
        <f t="shared" si="43"/>
        <v>9.60</v>
      </c>
      <c r="K184" s="11">
        <v>5</v>
      </c>
      <c r="L184" s="11">
        <v>4.50</v>
      </c>
      <c r="M184" s="11">
        <v>3.50</v>
      </c>
      <c r="N184" s="11">
        <v>4</v>
      </c>
      <c r="O184" s="11">
        <v>5</v>
      </c>
      <c r="P184" s="197">
        <f t="shared" si="44"/>
        <v>22</v>
      </c>
      <c r="Q184" s="197">
        <f t="shared" si="45"/>
        <v>1.1000000000000001</v>
      </c>
      <c r="R184" s="104">
        <f t="shared" si="31"/>
        <v>1.90</v>
      </c>
      <c r="S184" s="104">
        <f t="shared" si="32"/>
        <v>2.025</v>
      </c>
      <c r="T184" s="104">
        <f t="shared" si="33"/>
        <v>2.5749999999999997</v>
      </c>
      <c r="U184" s="104">
        <f t="shared" si="34"/>
        <v>2.4500000000000002</v>
      </c>
      <c r="V184" s="104">
        <f t="shared" si="35"/>
        <v>1.75</v>
      </c>
      <c r="W184" s="26">
        <f t="shared" si="36"/>
        <v>86</v>
      </c>
      <c r="X184" s="194">
        <f t="shared" si="37"/>
        <v>17.20</v>
      </c>
      <c r="Y184" s="114">
        <v>38</v>
      </c>
      <c r="Z184" s="108">
        <f t="shared" si="38"/>
        <v>30.40</v>
      </c>
      <c r="AA184" s="110">
        <f t="shared" si="39"/>
        <v>50.666666666666671</v>
      </c>
    </row>
    <row r="185" spans="1:27" ht="20.25">
      <c r="A185" s="191">
        <v>179</v>
      </c>
      <c r="B185" s="125">
        <v>439691</v>
      </c>
      <c r="C185" s="126" t="s">
        <v>390</v>
      </c>
      <c r="D185" s="45">
        <v>10</v>
      </c>
      <c r="E185" s="45">
        <v>8</v>
      </c>
      <c r="F185" s="45">
        <v>9</v>
      </c>
      <c r="G185" s="45">
        <v>11</v>
      </c>
      <c r="H185" s="45">
        <v>10</v>
      </c>
      <c r="I185" s="196">
        <f t="shared" si="42"/>
        <v>48</v>
      </c>
      <c r="J185" s="196">
        <f t="shared" si="43"/>
        <v>7.1999999999999993</v>
      </c>
      <c r="K185" s="11">
        <v>2.50</v>
      </c>
      <c r="L185" s="11">
        <v>3.50</v>
      </c>
      <c r="M185" s="11">
        <v>4</v>
      </c>
      <c r="N185" s="11">
        <v>3</v>
      </c>
      <c r="O185" s="11">
        <v>4</v>
      </c>
      <c r="P185" s="197">
        <f t="shared" si="44"/>
        <v>17</v>
      </c>
      <c r="Q185" s="197">
        <f t="shared" si="45"/>
        <v>0.85000000000000009</v>
      </c>
      <c r="R185" s="104">
        <f t="shared" si="31"/>
        <v>1.625</v>
      </c>
      <c r="S185" s="104">
        <f t="shared" si="32"/>
        <v>1.375</v>
      </c>
      <c r="T185" s="104">
        <f t="shared" si="33"/>
        <v>1.5499999999999998</v>
      </c>
      <c r="U185" s="104">
        <f t="shared" si="34"/>
        <v>1.7999999999999998</v>
      </c>
      <c r="V185" s="104">
        <f t="shared" si="35"/>
        <v>1.70</v>
      </c>
      <c r="W185" s="26">
        <f t="shared" si="36"/>
        <v>65</v>
      </c>
      <c r="X185" s="194">
        <f t="shared" si="37"/>
        <v>13</v>
      </c>
      <c r="Y185" s="114">
        <v>29</v>
      </c>
      <c r="Z185" s="108">
        <f t="shared" si="38"/>
        <v>23.200000000000003</v>
      </c>
      <c r="AA185" s="110">
        <f t="shared" si="39"/>
        <v>38.666666666666664</v>
      </c>
    </row>
    <row r="186" spans="1:27" ht="20.25">
      <c r="A186" s="191">
        <v>180</v>
      </c>
      <c r="B186" s="125">
        <v>439692</v>
      </c>
      <c r="C186" s="126" t="s">
        <v>391</v>
      </c>
      <c r="D186" s="45">
        <v>18</v>
      </c>
      <c r="E186" s="45">
        <v>9</v>
      </c>
      <c r="F186" s="45">
        <v>17</v>
      </c>
      <c r="G186" s="45">
        <v>19</v>
      </c>
      <c r="H186" s="45">
        <v>16</v>
      </c>
      <c r="I186" s="196">
        <f t="shared" si="42"/>
        <v>79</v>
      </c>
      <c r="J186" s="196">
        <f t="shared" si="43"/>
        <v>11.85</v>
      </c>
      <c r="K186" s="11">
        <v>6</v>
      </c>
      <c r="L186" s="11">
        <v>5.50</v>
      </c>
      <c r="M186" s="11">
        <v>6</v>
      </c>
      <c r="N186" s="11">
        <v>5</v>
      </c>
      <c r="O186" s="11">
        <v>6</v>
      </c>
      <c r="P186" s="197">
        <f t="shared" si="44"/>
        <v>28.50</v>
      </c>
      <c r="Q186" s="197">
        <f t="shared" si="45"/>
        <v>1.425</v>
      </c>
      <c r="R186" s="104">
        <f t="shared" si="31"/>
        <v>3</v>
      </c>
      <c r="S186" s="104">
        <f t="shared" si="32"/>
        <v>1.625</v>
      </c>
      <c r="T186" s="104">
        <f t="shared" si="33"/>
        <v>2.8499999999999996</v>
      </c>
      <c r="U186" s="104">
        <f t="shared" si="34"/>
        <v>3.10</v>
      </c>
      <c r="V186" s="104">
        <f t="shared" si="35"/>
        <v>2.70</v>
      </c>
      <c r="W186" s="26">
        <f t="shared" si="36"/>
        <v>107.50</v>
      </c>
      <c r="X186" s="194">
        <f t="shared" si="37"/>
        <v>21.50</v>
      </c>
      <c r="Y186" s="114">
        <v>60</v>
      </c>
      <c r="Z186" s="108">
        <f t="shared" si="38"/>
        <v>48</v>
      </c>
      <c r="AA186" s="110">
        <f t="shared" si="39"/>
        <v>80</v>
      </c>
    </row>
    <row r="187" spans="1:27" ht="20.25">
      <c r="A187" s="191">
        <v>181</v>
      </c>
      <c r="B187" s="125">
        <v>439699</v>
      </c>
      <c r="C187" s="126" t="s">
        <v>216</v>
      </c>
      <c r="D187" s="45">
        <v>15</v>
      </c>
      <c r="E187" s="45">
        <v>2</v>
      </c>
      <c r="F187" s="45">
        <v>5</v>
      </c>
      <c r="G187" s="45">
        <v>19</v>
      </c>
      <c r="H187" s="45">
        <v>20</v>
      </c>
      <c r="I187" s="196">
        <f t="shared" si="42"/>
        <v>61</v>
      </c>
      <c r="J187" s="196">
        <f t="shared" si="43"/>
        <v>9.15</v>
      </c>
      <c r="K187" s="11">
        <v>5.50</v>
      </c>
      <c r="L187" s="11">
        <v>5</v>
      </c>
      <c r="M187" s="11">
        <v>4.50</v>
      </c>
      <c r="N187" s="11">
        <v>6</v>
      </c>
      <c r="O187" s="11">
        <v>5</v>
      </c>
      <c r="P187" s="197">
        <f t="shared" si="44"/>
        <v>26</v>
      </c>
      <c r="Q187" s="197">
        <f t="shared" si="45"/>
        <v>1.30</v>
      </c>
      <c r="R187" s="104">
        <f t="shared" si="31"/>
        <v>2.525</v>
      </c>
      <c r="S187" s="104">
        <f t="shared" si="32"/>
        <v>0.55000000000000004</v>
      </c>
      <c r="T187" s="104">
        <f t="shared" si="33"/>
        <v>0.975</v>
      </c>
      <c r="U187" s="104">
        <f t="shared" si="34"/>
        <v>3.1500000000000004</v>
      </c>
      <c r="V187" s="104">
        <f t="shared" si="35"/>
        <v>3.25</v>
      </c>
      <c r="W187" s="26">
        <f t="shared" si="36"/>
        <v>87</v>
      </c>
      <c r="X187" s="194">
        <f t="shared" si="37"/>
        <v>17.400000000000002</v>
      </c>
      <c r="Y187" s="114">
        <v>47</v>
      </c>
      <c r="Z187" s="108">
        <f t="shared" si="38"/>
        <v>37.60</v>
      </c>
      <c r="AA187" s="110">
        <f t="shared" si="39"/>
        <v>62.666666666666671</v>
      </c>
    </row>
    <row r="188" spans="1:27" ht="20.25">
      <c r="A188" s="191">
        <v>182</v>
      </c>
      <c r="B188" s="125">
        <v>439701</v>
      </c>
      <c r="C188" s="126" t="s">
        <v>392</v>
      </c>
      <c r="D188" s="45">
        <v>10</v>
      </c>
      <c r="E188" s="45">
        <v>15</v>
      </c>
      <c r="F188" s="45">
        <v>16</v>
      </c>
      <c r="G188" s="45">
        <v>14</v>
      </c>
      <c r="H188" s="45">
        <v>15</v>
      </c>
      <c r="I188" s="196">
        <f t="shared" si="42"/>
        <v>70</v>
      </c>
      <c r="J188" s="196">
        <f t="shared" si="43"/>
        <v>10.50</v>
      </c>
      <c r="K188" s="11" t="s">
        <v>491</v>
      </c>
      <c r="L188" s="11">
        <v>5.50</v>
      </c>
      <c r="M188" s="11">
        <v>5</v>
      </c>
      <c r="N188" s="11">
        <v>4.50</v>
      </c>
      <c r="O188" s="11">
        <v>6</v>
      </c>
      <c r="P188" s="197">
        <f t="shared" si="44"/>
        <v>21</v>
      </c>
      <c r="Q188" s="197">
        <f t="shared" si="45"/>
        <v>1.05</v>
      </c>
      <c r="R188" s="104" t="e">
        <f t="shared" si="31"/>
        <v>#VALUE!</v>
      </c>
      <c r="S188" s="104">
        <f t="shared" si="32"/>
        <v>2.525</v>
      </c>
      <c r="T188" s="104">
        <f t="shared" si="33"/>
        <v>2.65</v>
      </c>
      <c r="U188" s="104">
        <f t="shared" si="34"/>
        <v>2.3250000000000002</v>
      </c>
      <c r="V188" s="104">
        <f t="shared" si="35"/>
        <v>2.5499999999999998</v>
      </c>
      <c r="W188" s="26">
        <f t="shared" si="36"/>
        <v>91</v>
      </c>
      <c r="X188" s="194">
        <f t="shared" si="37"/>
        <v>18.20</v>
      </c>
      <c r="Y188" s="114">
        <v>39</v>
      </c>
      <c r="Z188" s="108">
        <f t="shared" si="38"/>
        <v>31.200000000000003</v>
      </c>
      <c r="AA188" s="110">
        <f t="shared" si="39"/>
        <v>52</v>
      </c>
    </row>
    <row r="189" spans="1:27" ht="20.25">
      <c r="A189" s="191">
        <v>183</v>
      </c>
      <c r="B189" s="125">
        <v>439702</v>
      </c>
      <c r="C189" s="126" t="s">
        <v>393</v>
      </c>
      <c r="D189" s="45">
        <v>11</v>
      </c>
      <c r="E189" s="45">
        <v>8</v>
      </c>
      <c r="F189" s="45">
        <v>9</v>
      </c>
      <c r="G189" s="45">
        <v>8</v>
      </c>
      <c r="H189" s="45">
        <v>5</v>
      </c>
      <c r="I189" s="196">
        <f t="shared" si="42"/>
        <v>41</v>
      </c>
      <c r="J189" s="196">
        <f t="shared" si="43"/>
        <v>6.15</v>
      </c>
      <c r="K189" s="11">
        <v>2</v>
      </c>
      <c r="L189" s="11">
        <v>1.50</v>
      </c>
      <c r="M189" s="11">
        <v>3.50</v>
      </c>
      <c r="N189" s="11">
        <v>4</v>
      </c>
      <c r="O189" s="11">
        <v>4.50</v>
      </c>
      <c r="P189" s="197">
        <f t="shared" si="44"/>
        <v>15.50</v>
      </c>
      <c r="Q189" s="197">
        <f t="shared" si="45"/>
        <v>0.775</v>
      </c>
      <c r="R189" s="104">
        <f t="shared" si="31"/>
        <v>1.75</v>
      </c>
      <c r="S189" s="104">
        <f t="shared" si="32"/>
        <v>1.2749999999999999</v>
      </c>
      <c r="T189" s="104">
        <f t="shared" si="33"/>
        <v>1.525</v>
      </c>
      <c r="U189" s="104">
        <f t="shared" si="34"/>
        <v>1.40</v>
      </c>
      <c r="V189" s="104">
        <f t="shared" si="35"/>
        <v>0.975</v>
      </c>
      <c r="W189" s="26">
        <f t="shared" si="36"/>
        <v>56.50</v>
      </c>
      <c r="X189" s="194">
        <f t="shared" si="37"/>
        <v>11.30</v>
      </c>
      <c r="Y189" s="114">
        <v>26</v>
      </c>
      <c r="Z189" s="108">
        <f t="shared" si="38"/>
        <v>20.80</v>
      </c>
      <c r="AA189" s="110">
        <f t="shared" si="39"/>
        <v>34.666666666666671</v>
      </c>
    </row>
    <row r="190" spans="1:27" ht="20.25">
      <c r="A190" s="191">
        <v>184</v>
      </c>
      <c r="B190" s="125">
        <v>439703</v>
      </c>
      <c r="C190" s="126" t="s">
        <v>394</v>
      </c>
      <c r="D190" s="45">
        <v>9</v>
      </c>
      <c r="E190" s="45">
        <v>10</v>
      </c>
      <c r="F190" s="45">
        <v>15</v>
      </c>
      <c r="G190" s="45">
        <v>9</v>
      </c>
      <c r="H190" s="45">
        <v>5</v>
      </c>
      <c r="I190" s="196">
        <f t="shared" si="42"/>
        <v>48</v>
      </c>
      <c r="J190" s="196">
        <f t="shared" si="43"/>
        <v>7.1999999999999993</v>
      </c>
      <c r="K190" s="11">
        <v>2</v>
      </c>
      <c r="L190" s="11">
        <v>3</v>
      </c>
      <c r="M190" s="11">
        <v>2.50</v>
      </c>
      <c r="N190" s="11">
        <v>3</v>
      </c>
      <c r="O190" s="11">
        <v>3</v>
      </c>
      <c r="P190" s="197">
        <f t="shared" si="44"/>
        <v>13.50</v>
      </c>
      <c r="Q190" s="197">
        <f t="shared" si="45"/>
        <v>0.675</v>
      </c>
      <c r="R190" s="104">
        <f t="shared" si="31"/>
        <v>1.45</v>
      </c>
      <c r="S190" s="104">
        <f t="shared" si="32"/>
        <v>1.65</v>
      </c>
      <c r="T190" s="104">
        <f t="shared" si="33"/>
        <v>2.375</v>
      </c>
      <c r="U190" s="104">
        <f t="shared" si="34"/>
        <v>1.50</v>
      </c>
      <c r="V190" s="104">
        <f t="shared" si="35"/>
        <v>0.90</v>
      </c>
      <c r="W190" s="26">
        <f t="shared" si="36"/>
        <v>61.50</v>
      </c>
      <c r="X190" s="194">
        <f t="shared" si="37"/>
        <v>12.30</v>
      </c>
      <c r="Y190" s="114">
        <v>37</v>
      </c>
      <c r="Z190" s="108">
        <f t="shared" si="38"/>
        <v>29.60</v>
      </c>
      <c r="AA190" s="110">
        <f t="shared" si="39"/>
        <v>49.333333333333336</v>
      </c>
    </row>
    <row r="191" spans="1:27" ht="20.25">
      <c r="A191" s="191">
        <v>185</v>
      </c>
      <c r="B191" s="125">
        <v>439704</v>
      </c>
      <c r="C191" s="126" t="s">
        <v>395</v>
      </c>
      <c r="D191" s="45">
        <v>1</v>
      </c>
      <c r="E191" s="45">
        <v>0</v>
      </c>
      <c r="F191" s="45">
        <v>0</v>
      </c>
      <c r="G191" s="45">
        <v>1</v>
      </c>
      <c r="H191" s="45">
        <v>2</v>
      </c>
      <c r="I191" s="196">
        <f t="shared" si="42"/>
        <v>4</v>
      </c>
      <c r="J191" s="196">
        <f t="shared" si="43"/>
        <v>0.60</v>
      </c>
      <c r="K191" s="11">
        <v>0</v>
      </c>
      <c r="L191" s="11">
        <v>2</v>
      </c>
      <c r="M191" s="11">
        <v>0</v>
      </c>
      <c r="N191" s="11">
        <v>1</v>
      </c>
      <c r="O191" s="11">
        <v>1</v>
      </c>
      <c r="P191" s="197">
        <f t="shared" si="44"/>
        <v>4</v>
      </c>
      <c r="Q191" s="197">
        <f t="shared" si="45"/>
        <v>0.20</v>
      </c>
      <c r="R191" s="104">
        <f t="shared" si="31"/>
        <v>0.15</v>
      </c>
      <c r="S191" s="104">
        <f t="shared" si="32"/>
        <v>0.10</v>
      </c>
      <c r="T191" s="104">
        <f t="shared" si="33"/>
        <v>0</v>
      </c>
      <c r="U191" s="104">
        <f t="shared" si="34"/>
        <v>0.20</v>
      </c>
      <c r="V191" s="104">
        <f t="shared" si="35"/>
        <v>0.35</v>
      </c>
      <c r="W191" s="26">
        <f t="shared" si="36"/>
        <v>8</v>
      </c>
      <c r="X191" s="194">
        <f t="shared" si="37"/>
        <v>1.60</v>
      </c>
      <c r="Y191" s="114">
        <v>2</v>
      </c>
      <c r="Z191" s="108">
        <f t="shared" si="38"/>
        <v>1.60</v>
      </c>
      <c r="AA191" s="110">
        <f t="shared" si="39"/>
        <v>2.666666666666667</v>
      </c>
    </row>
    <row r="192" spans="1:27" ht="20.25">
      <c r="A192" s="191">
        <v>186</v>
      </c>
      <c r="B192" s="125">
        <v>439705</v>
      </c>
      <c r="C192" s="126" t="s">
        <v>396</v>
      </c>
      <c r="D192" s="45">
        <v>9</v>
      </c>
      <c r="E192" s="45">
        <v>8</v>
      </c>
      <c r="F192" s="45">
        <v>9</v>
      </c>
      <c r="G192" s="45">
        <v>5</v>
      </c>
      <c r="H192" s="45">
        <v>8</v>
      </c>
      <c r="I192" s="196">
        <f t="shared" si="42"/>
        <v>39</v>
      </c>
      <c r="J192" s="196">
        <f t="shared" si="43"/>
        <v>5.85</v>
      </c>
      <c r="K192" s="11">
        <v>3</v>
      </c>
      <c r="L192" s="11">
        <v>1.50</v>
      </c>
      <c r="M192" s="11">
        <v>2</v>
      </c>
      <c r="N192" s="11">
        <v>3.50</v>
      </c>
      <c r="O192" s="11">
        <v>2</v>
      </c>
      <c r="P192" s="197">
        <f t="shared" si="44"/>
        <v>12</v>
      </c>
      <c r="Q192" s="197">
        <f t="shared" si="45"/>
        <v>0.60000000000000009</v>
      </c>
      <c r="R192" s="104">
        <f t="shared" si="31"/>
        <v>1.50</v>
      </c>
      <c r="S192" s="104">
        <f t="shared" si="32"/>
        <v>1.2749999999999999</v>
      </c>
      <c r="T192" s="104">
        <f t="shared" si="33"/>
        <v>1.45</v>
      </c>
      <c r="U192" s="104">
        <f t="shared" si="34"/>
        <v>0.925</v>
      </c>
      <c r="V192" s="104">
        <f t="shared" si="35"/>
        <v>1.30</v>
      </c>
      <c r="W192" s="26">
        <f t="shared" si="36"/>
        <v>51</v>
      </c>
      <c r="X192" s="194">
        <f t="shared" si="37"/>
        <v>10.200000000000001</v>
      </c>
      <c r="Y192" s="114">
        <v>29</v>
      </c>
      <c r="Z192" s="108">
        <f t="shared" si="38"/>
        <v>23.200000000000003</v>
      </c>
      <c r="AA192" s="110">
        <f t="shared" si="39"/>
        <v>38.666666666666664</v>
      </c>
    </row>
    <row r="193" spans="1:27" ht="20.25">
      <c r="A193" s="191">
        <v>187</v>
      </c>
      <c r="B193" s="125">
        <v>439706</v>
      </c>
      <c r="C193" s="126" t="s">
        <v>397</v>
      </c>
      <c r="D193" s="45">
        <v>10</v>
      </c>
      <c r="E193" s="45">
        <v>10</v>
      </c>
      <c r="F193" s="45">
        <v>11</v>
      </c>
      <c r="G193" s="45">
        <v>12</v>
      </c>
      <c r="H193" s="45">
        <v>13</v>
      </c>
      <c r="I193" s="196">
        <f t="shared" si="42"/>
        <v>56</v>
      </c>
      <c r="J193" s="196">
        <f t="shared" si="43"/>
        <v>8.40</v>
      </c>
      <c r="K193" s="11">
        <v>4</v>
      </c>
      <c r="L193" s="11">
        <v>5.50</v>
      </c>
      <c r="M193" s="11">
        <v>5</v>
      </c>
      <c r="N193" s="11">
        <v>4.50</v>
      </c>
      <c r="O193" s="11">
        <v>5</v>
      </c>
      <c r="P193" s="197">
        <f t="shared" si="44"/>
        <v>24</v>
      </c>
      <c r="Q193" s="197">
        <f t="shared" si="45"/>
        <v>1.2000000000000002</v>
      </c>
      <c r="R193" s="104">
        <f t="shared" si="31"/>
        <v>1.70</v>
      </c>
      <c r="S193" s="104">
        <f t="shared" si="32"/>
        <v>1.775</v>
      </c>
      <c r="T193" s="104">
        <f t="shared" si="33"/>
        <v>1.90</v>
      </c>
      <c r="U193" s="104">
        <f t="shared" si="34"/>
        <v>2.025</v>
      </c>
      <c r="V193" s="104">
        <f t="shared" si="35"/>
        <v>2.2000000000000002</v>
      </c>
      <c r="W193" s="26">
        <f t="shared" si="36"/>
        <v>80</v>
      </c>
      <c r="X193" s="194">
        <f t="shared" si="37"/>
        <v>16</v>
      </c>
      <c r="Y193" s="114">
        <v>46</v>
      </c>
      <c r="Z193" s="108">
        <f t="shared" si="38"/>
        <v>36.800000000000004</v>
      </c>
      <c r="AA193" s="110">
        <f t="shared" si="39"/>
        <v>61.333333333333329</v>
      </c>
    </row>
    <row r="194" spans="1:27" ht="20.25">
      <c r="A194" s="191">
        <v>188</v>
      </c>
      <c r="B194" s="125">
        <v>439707</v>
      </c>
      <c r="C194" s="126" t="s">
        <v>398</v>
      </c>
      <c r="D194" s="255">
        <v>11</v>
      </c>
      <c r="E194" s="255">
        <v>12</v>
      </c>
      <c r="F194" s="255">
        <v>15</v>
      </c>
      <c r="G194" s="255">
        <v>16</v>
      </c>
      <c r="H194" s="255">
        <v>15</v>
      </c>
      <c r="I194" s="196">
        <f t="shared" si="42"/>
        <v>69</v>
      </c>
      <c r="J194" s="196">
        <f t="shared" si="43"/>
        <v>10.35</v>
      </c>
      <c r="K194" s="11">
        <v>6</v>
      </c>
      <c r="L194" s="11">
        <v>4.50</v>
      </c>
      <c r="M194" s="11">
        <v>5.50</v>
      </c>
      <c r="N194" s="11">
        <v>5</v>
      </c>
      <c r="O194" s="11">
        <v>4.50</v>
      </c>
      <c r="P194" s="197">
        <f t="shared" si="44"/>
        <v>25.50</v>
      </c>
      <c r="Q194" s="197">
        <f t="shared" si="45"/>
        <v>1.2750000000000001</v>
      </c>
      <c r="R194" s="104">
        <f t="shared" si="31"/>
        <v>1.95</v>
      </c>
      <c r="S194" s="104">
        <f t="shared" si="32"/>
        <v>2.025</v>
      </c>
      <c r="T194" s="104">
        <f t="shared" si="33"/>
        <v>2.525</v>
      </c>
      <c r="U194" s="104">
        <f t="shared" si="34"/>
        <v>2.65</v>
      </c>
      <c r="V194" s="104">
        <f t="shared" si="35"/>
        <v>2.475</v>
      </c>
      <c r="W194" s="26">
        <f t="shared" si="36"/>
        <v>94.50</v>
      </c>
      <c r="X194" s="194">
        <f t="shared" si="37"/>
        <v>18.900000000000002</v>
      </c>
      <c r="Y194" s="114">
        <v>57</v>
      </c>
      <c r="Z194" s="108">
        <f t="shared" si="38"/>
        <v>45.60</v>
      </c>
      <c r="AA194" s="110">
        <f t="shared" si="39"/>
        <v>76</v>
      </c>
    </row>
    <row r="195" spans="1:27" ht="20.25">
      <c r="A195" s="191">
        <v>189</v>
      </c>
      <c r="B195" s="125">
        <v>439708</v>
      </c>
      <c r="C195" s="126" t="s">
        <v>399</v>
      </c>
      <c r="D195" s="45">
        <v>10</v>
      </c>
      <c r="E195" s="45">
        <v>12</v>
      </c>
      <c r="F195" s="45">
        <v>5</v>
      </c>
      <c r="G195" s="45">
        <v>9</v>
      </c>
      <c r="H195" s="45">
        <v>8</v>
      </c>
      <c r="I195" s="196">
        <f t="shared" si="42"/>
        <v>44</v>
      </c>
      <c r="J195" s="196">
        <f t="shared" si="43"/>
        <v>6.60</v>
      </c>
      <c r="K195" s="11">
        <v>1</v>
      </c>
      <c r="L195" s="11">
        <v>2.50</v>
      </c>
      <c r="M195" s="11">
        <v>4.50</v>
      </c>
      <c r="N195" s="11">
        <v>3.50</v>
      </c>
      <c r="O195" s="11">
        <v>3</v>
      </c>
      <c r="P195" s="197">
        <f t="shared" si="44"/>
        <v>14.50</v>
      </c>
      <c r="Q195" s="197">
        <f t="shared" si="45"/>
        <v>0.72500000000000009</v>
      </c>
      <c r="R195" s="104">
        <f t="shared" si="31"/>
        <v>1.55</v>
      </c>
      <c r="S195" s="104">
        <f t="shared" si="32"/>
        <v>1.9249999999999998</v>
      </c>
      <c r="T195" s="104">
        <f t="shared" si="33"/>
        <v>0.975</v>
      </c>
      <c r="U195" s="104">
        <f t="shared" si="34"/>
        <v>1.525</v>
      </c>
      <c r="V195" s="104">
        <f t="shared" si="35"/>
        <v>1.35</v>
      </c>
      <c r="W195" s="26">
        <f t="shared" si="36"/>
        <v>58.50</v>
      </c>
      <c r="X195" s="194">
        <f t="shared" si="37"/>
        <v>11.70</v>
      </c>
      <c r="Y195" s="114">
        <v>33</v>
      </c>
      <c r="Z195" s="108">
        <f t="shared" si="38"/>
        <v>26.40</v>
      </c>
      <c r="AA195" s="110">
        <f t="shared" si="39"/>
        <v>44</v>
      </c>
    </row>
    <row r="196" spans="1:27" ht="20.25">
      <c r="A196" s="191">
        <v>190</v>
      </c>
      <c r="B196" s="125">
        <v>439710</v>
      </c>
      <c r="C196" s="126" t="s">
        <v>400</v>
      </c>
      <c r="D196" s="45">
        <v>9</v>
      </c>
      <c r="E196" s="45">
        <v>9</v>
      </c>
      <c r="F196" s="45">
        <v>8</v>
      </c>
      <c r="G196" s="45">
        <v>6</v>
      </c>
      <c r="H196" s="45">
        <v>5</v>
      </c>
      <c r="I196" s="196">
        <f t="shared" si="42"/>
        <v>37</v>
      </c>
      <c r="J196" s="196">
        <f t="shared" si="43"/>
        <v>5.55</v>
      </c>
      <c r="K196" s="11">
        <v>3</v>
      </c>
      <c r="L196" s="11">
        <v>4</v>
      </c>
      <c r="M196" s="11">
        <v>2</v>
      </c>
      <c r="N196" s="11">
        <v>3</v>
      </c>
      <c r="O196" s="11">
        <v>4</v>
      </c>
      <c r="P196" s="197">
        <f t="shared" si="44"/>
        <v>16</v>
      </c>
      <c r="Q196" s="197">
        <f t="shared" si="45"/>
        <v>0.80</v>
      </c>
      <c r="R196" s="104">
        <f t="shared" si="31"/>
        <v>1.50</v>
      </c>
      <c r="S196" s="104">
        <f t="shared" si="32"/>
        <v>1.5499999999999998</v>
      </c>
      <c r="T196" s="104">
        <f t="shared" si="33"/>
        <v>1.30</v>
      </c>
      <c r="U196" s="104">
        <f t="shared" si="34"/>
        <v>1.0499999999999998</v>
      </c>
      <c r="V196" s="104">
        <f t="shared" si="35"/>
        <v>0.95</v>
      </c>
      <c r="W196" s="26">
        <f t="shared" si="36"/>
        <v>53</v>
      </c>
      <c r="X196" s="194">
        <f t="shared" si="37"/>
        <v>10.60</v>
      </c>
      <c r="Y196" s="114">
        <v>27</v>
      </c>
      <c r="Z196" s="108">
        <f t="shared" si="38"/>
        <v>21.60</v>
      </c>
      <c r="AA196" s="110">
        <f t="shared" si="39"/>
        <v>36</v>
      </c>
    </row>
    <row r="197" spans="1:27" ht="20.25">
      <c r="A197" s="191">
        <v>191</v>
      </c>
      <c r="B197" s="125">
        <v>439711</v>
      </c>
      <c r="C197" s="126" t="s">
        <v>401</v>
      </c>
      <c r="D197" s="45">
        <v>11</v>
      </c>
      <c r="E197" s="45">
        <v>12</v>
      </c>
      <c r="F197" s="45">
        <v>16</v>
      </c>
      <c r="G197" s="45">
        <v>14</v>
      </c>
      <c r="H197" s="45">
        <v>15</v>
      </c>
      <c r="I197" s="196">
        <f t="shared" si="42"/>
        <v>68</v>
      </c>
      <c r="J197" s="196">
        <f t="shared" si="43"/>
        <v>10.199999999999999</v>
      </c>
      <c r="K197" s="11">
        <v>5.50</v>
      </c>
      <c r="L197" s="11">
        <v>5</v>
      </c>
      <c r="M197" s="11">
        <v>6</v>
      </c>
      <c r="N197" s="11">
        <v>4.50</v>
      </c>
      <c r="O197" s="11">
        <v>2</v>
      </c>
      <c r="P197" s="197">
        <f t="shared" si="44"/>
        <v>23</v>
      </c>
      <c r="Q197" s="197">
        <f t="shared" si="45"/>
        <v>1.1500000000000001</v>
      </c>
      <c r="R197" s="104">
        <f t="shared" si="31"/>
        <v>1.9249999999999998</v>
      </c>
      <c r="S197" s="104">
        <f t="shared" si="32"/>
        <v>2.0499999999999998</v>
      </c>
      <c r="T197" s="104">
        <f t="shared" si="33"/>
        <v>2.70</v>
      </c>
      <c r="U197" s="104">
        <f t="shared" si="34"/>
        <v>2.3250000000000002</v>
      </c>
      <c r="V197" s="104">
        <f t="shared" si="35"/>
        <v>2.35</v>
      </c>
      <c r="W197" s="26">
        <f t="shared" si="36"/>
        <v>91</v>
      </c>
      <c r="X197" s="194">
        <f t="shared" si="37"/>
        <v>18.20</v>
      </c>
      <c r="Y197" s="114">
        <v>58</v>
      </c>
      <c r="Z197" s="108">
        <f t="shared" si="38"/>
        <v>46.400000000000006</v>
      </c>
      <c r="AA197" s="110">
        <f t="shared" si="39"/>
        <v>77.333333333333329</v>
      </c>
    </row>
    <row r="198" spans="1:27" ht="20.25">
      <c r="A198" s="191">
        <v>192</v>
      </c>
      <c r="B198" s="125">
        <v>439712</v>
      </c>
      <c r="C198" s="126" t="s">
        <v>217</v>
      </c>
      <c r="D198" s="45">
        <v>17</v>
      </c>
      <c r="E198" s="45">
        <v>16</v>
      </c>
      <c r="F198" s="45">
        <v>15</v>
      </c>
      <c r="G198" s="45">
        <v>19</v>
      </c>
      <c r="H198" s="45">
        <v>16</v>
      </c>
      <c r="I198" s="196">
        <f t="shared" si="42"/>
        <v>83</v>
      </c>
      <c r="J198" s="196">
        <f t="shared" si="43"/>
        <v>12.45</v>
      </c>
      <c r="K198" s="11">
        <v>6</v>
      </c>
      <c r="L198" s="11">
        <v>5.50</v>
      </c>
      <c r="M198" s="11">
        <v>6</v>
      </c>
      <c r="N198" s="11">
        <v>5</v>
      </c>
      <c r="O198" s="11">
        <v>6</v>
      </c>
      <c r="P198" s="197">
        <f t="shared" si="44"/>
        <v>28.50</v>
      </c>
      <c r="Q198" s="197">
        <f t="shared" si="45"/>
        <v>1.425</v>
      </c>
      <c r="R198" s="104">
        <f t="shared" si="31"/>
        <v>2.8499999999999996</v>
      </c>
      <c r="S198" s="104">
        <f t="shared" si="32"/>
        <v>2.675</v>
      </c>
      <c r="T198" s="104">
        <f t="shared" si="33"/>
        <v>2.5499999999999998</v>
      </c>
      <c r="U198" s="104">
        <f t="shared" si="34"/>
        <v>3.10</v>
      </c>
      <c r="V198" s="104">
        <f t="shared" si="35"/>
        <v>2.70</v>
      </c>
      <c r="W198" s="26">
        <f t="shared" si="36"/>
        <v>111.50</v>
      </c>
      <c r="X198" s="194">
        <f t="shared" si="37"/>
        <v>22.30</v>
      </c>
      <c r="Y198" s="114">
        <v>65</v>
      </c>
      <c r="Z198" s="108">
        <f t="shared" si="38"/>
        <v>52</v>
      </c>
      <c r="AA198" s="110">
        <f t="shared" si="39"/>
        <v>86.666666666666671</v>
      </c>
    </row>
    <row r="199" spans="1:27" ht="20.25">
      <c r="A199" s="191">
        <v>193</v>
      </c>
      <c r="B199" s="125">
        <v>439716</v>
      </c>
      <c r="C199" s="126" t="s">
        <v>402</v>
      </c>
      <c r="D199" s="45">
        <v>10</v>
      </c>
      <c r="E199" s="45">
        <v>9</v>
      </c>
      <c r="F199" s="45">
        <v>8</v>
      </c>
      <c r="G199" s="45">
        <v>5</v>
      </c>
      <c r="H199" s="45">
        <v>4</v>
      </c>
      <c r="I199" s="196">
        <f t="shared" si="42"/>
        <v>36</v>
      </c>
      <c r="J199" s="196">
        <f t="shared" si="43"/>
        <v>5.40</v>
      </c>
      <c r="K199" s="11">
        <v>2</v>
      </c>
      <c r="L199" s="11">
        <v>3</v>
      </c>
      <c r="M199" s="11">
        <v>4</v>
      </c>
      <c r="N199" s="11">
        <v>3</v>
      </c>
      <c r="O199" s="11">
        <v>3</v>
      </c>
      <c r="P199" s="197">
        <f t="shared" si="44"/>
        <v>15</v>
      </c>
      <c r="Q199" s="197">
        <f t="shared" si="45"/>
        <v>0.75</v>
      </c>
      <c r="R199" s="104">
        <f t="shared" si="31"/>
        <v>1.60</v>
      </c>
      <c r="S199" s="104">
        <f t="shared" si="32"/>
        <v>1.50</v>
      </c>
      <c r="T199" s="104">
        <f t="shared" si="33"/>
        <v>1.40</v>
      </c>
      <c r="U199" s="104">
        <f t="shared" si="34"/>
        <v>0.90</v>
      </c>
      <c r="V199" s="104">
        <f t="shared" si="35"/>
        <v>0.75</v>
      </c>
      <c r="W199" s="26">
        <f t="shared" si="36"/>
        <v>51</v>
      </c>
      <c r="X199" s="194">
        <f t="shared" si="37"/>
        <v>10.200000000000001</v>
      </c>
      <c r="Y199" s="114">
        <v>27</v>
      </c>
      <c r="Z199" s="108">
        <f t="shared" si="38"/>
        <v>21.60</v>
      </c>
      <c r="AA199" s="110">
        <f t="shared" si="39"/>
        <v>36</v>
      </c>
    </row>
    <row r="200" spans="1:27" ht="20.25">
      <c r="A200" s="191">
        <v>194</v>
      </c>
      <c r="B200" s="125">
        <v>439717</v>
      </c>
      <c r="C200" s="126" t="s">
        <v>403</v>
      </c>
      <c r="D200" s="45">
        <v>18</v>
      </c>
      <c r="E200" s="45">
        <v>15</v>
      </c>
      <c r="F200" s="45">
        <v>11</v>
      </c>
      <c r="G200" s="45">
        <v>12</v>
      </c>
      <c r="H200" s="45">
        <v>13</v>
      </c>
      <c r="I200" s="196">
        <f t="shared" si="42"/>
        <v>69</v>
      </c>
      <c r="J200" s="196">
        <f t="shared" si="43"/>
        <v>10.35</v>
      </c>
      <c r="K200" s="11">
        <v>5</v>
      </c>
      <c r="L200" s="11">
        <v>6</v>
      </c>
      <c r="M200" s="11">
        <v>5.50</v>
      </c>
      <c r="N200" s="11">
        <v>4.50</v>
      </c>
      <c r="O200" s="11">
        <v>4</v>
      </c>
      <c r="P200" s="197">
        <f t="shared" si="44"/>
        <v>25</v>
      </c>
      <c r="Q200" s="197">
        <f t="shared" si="45"/>
        <v>1.25</v>
      </c>
      <c r="R200" s="104">
        <f t="shared" si="46" ref="R200:R263">D200*0.15+K200:K200*0.05</f>
        <v>2.9499999999999997</v>
      </c>
      <c r="S200" s="104">
        <f t="shared" si="47" ref="S200:S263">E200*0.15+L200:L200*0.05</f>
        <v>2.5499999999999998</v>
      </c>
      <c r="T200" s="104">
        <f t="shared" si="48" ref="T200:T263">F200*0.15+M200:M200*0.05</f>
        <v>1.9249999999999998</v>
      </c>
      <c r="U200" s="104">
        <f t="shared" si="49" ref="U200:U263">G200*0.15+N200:N200*0.05</f>
        <v>2.025</v>
      </c>
      <c r="V200" s="104">
        <f t="shared" si="50" ref="V200:V263">H200*0.15+O200:O200*0.05</f>
        <v>2.15</v>
      </c>
      <c r="W200" s="26">
        <f t="shared" si="51" ref="W200:W263">I200+P200</f>
        <v>94</v>
      </c>
      <c r="X200" s="194">
        <f t="shared" si="52" ref="X200:X263">W200*0.2</f>
        <v>18.80</v>
      </c>
      <c r="Y200" s="114">
        <v>52</v>
      </c>
      <c r="Z200" s="108">
        <f t="shared" si="53" ref="Z200:Z263">Y200*0.8</f>
        <v>41.60</v>
      </c>
      <c r="AA200" s="110">
        <f t="shared" si="54" ref="AA200:AA263">Y200/75*100</f>
        <v>69.333333333333343</v>
      </c>
    </row>
    <row r="201" spans="1:27" ht="20.25">
      <c r="A201" s="191">
        <v>195</v>
      </c>
      <c r="B201" s="125">
        <v>439718</v>
      </c>
      <c r="C201" s="126" t="s">
        <v>219</v>
      </c>
      <c r="D201" s="45">
        <v>15</v>
      </c>
      <c r="E201" s="45">
        <v>4</v>
      </c>
      <c r="F201" s="45">
        <v>8</v>
      </c>
      <c r="G201" s="45">
        <v>9</v>
      </c>
      <c r="H201" s="45">
        <v>8</v>
      </c>
      <c r="I201" s="196">
        <f t="shared" si="42"/>
        <v>44</v>
      </c>
      <c r="J201" s="196">
        <f t="shared" si="43"/>
        <v>6.60</v>
      </c>
      <c r="K201" s="11">
        <v>3</v>
      </c>
      <c r="L201" s="11">
        <v>3.50</v>
      </c>
      <c r="M201" s="11">
        <v>2.50</v>
      </c>
      <c r="N201" s="11">
        <v>3</v>
      </c>
      <c r="O201" s="11">
        <v>2.50</v>
      </c>
      <c r="P201" s="197">
        <f t="shared" si="44"/>
        <v>14.50</v>
      </c>
      <c r="Q201" s="197">
        <f t="shared" si="45"/>
        <v>0.72500000000000009</v>
      </c>
      <c r="R201" s="104">
        <f t="shared" si="46"/>
        <v>2.40</v>
      </c>
      <c r="S201" s="104">
        <f t="shared" si="47"/>
        <v>0.775</v>
      </c>
      <c r="T201" s="104">
        <f t="shared" si="48"/>
        <v>1.325</v>
      </c>
      <c r="U201" s="104">
        <f t="shared" si="49"/>
        <v>1.50</v>
      </c>
      <c r="V201" s="104">
        <f t="shared" si="50"/>
        <v>1.325</v>
      </c>
      <c r="W201" s="26">
        <f t="shared" si="51"/>
        <v>58.50</v>
      </c>
      <c r="X201" s="194">
        <f t="shared" si="52"/>
        <v>11.70</v>
      </c>
      <c r="Y201" s="114">
        <v>34</v>
      </c>
      <c r="Z201" s="108">
        <f t="shared" si="53"/>
        <v>27.200000000000003</v>
      </c>
      <c r="AA201" s="110">
        <f t="shared" si="54"/>
        <v>45.333333333333329</v>
      </c>
    </row>
    <row r="202" spans="1:27" ht="20.25">
      <c r="A202" s="191">
        <v>196</v>
      </c>
      <c r="B202" s="125">
        <v>439721</v>
      </c>
      <c r="C202" s="126" t="s">
        <v>404</v>
      </c>
      <c r="D202" s="251">
        <v>13</v>
      </c>
      <c r="E202" s="251">
        <v>14</v>
      </c>
      <c r="F202" s="251">
        <v>8</v>
      </c>
      <c r="G202" s="251">
        <v>9</v>
      </c>
      <c r="H202" s="251">
        <v>16</v>
      </c>
      <c r="I202" s="196">
        <f t="shared" si="42"/>
        <v>60</v>
      </c>
      <c r="J202" s="196">
        <f t="shared" si="43"/>
        <v>9</v>
      </c>
      <c r="K202" s="11">
        <v>5</v>
      </c>
      <c r="L202" s="11">
        <v>5.50</v>
      </c>
      <c r="M202" s="11">
        <v>4.50</v>
      </c>
      <c r="N202" s="11">
        <v>5</v>
      </c>
      <c r="O202" s="11">
        <v>6</v>
      </c>
      <c r="P202" s="197">
        <f t="shared" si="44"/>
        <v>26</v>
      </c>
      <c r="Q202" s="197">
        <f t="shared" si="45"/>
        <v>1.30</v>
      </c>
      <c r="R202" s="104">
        <f t="shared" si="46"/>
        <v>2.2000000000000002</v>
      </c>
      <c r="S202" s="104">
        <f t="shared" si="47"/>
        <v>2.375</v>
      </c>
      <c r="T202" s="104">
        <f t="shared" si="48"/>
        <v>1.425</v>
      </c>
      <c r="U202" s="104">
        <f t="shared" si="49"/>
        <v>1.60</v>
      </c>
      <c r="V202" s="104">
        <f t="shared" si="50"/>
        <v>2.70</v>
      </c>
      <c r="W202" s="26">
        <f t="shared" si="51"/>
        <v>86</v>
      </c>
      <c r="X202" s="194">
        <f t="shared" si="52"/>
        <v>17.20</v>
      </c>
      <c r="Y202" s="114">
        <v>45</v>
      </c>
      <c r="Z202" s="108">
        <f t="shared" si="53"/>
        <v>36</v>
      </c>
      <c r="AA202" s="110">
        <f t="shared" si="54"/>
        <v>60</v>
      </c>
    </row>
    <row r="203" spans="1:27" ht="20.25">
      <c r="A203" s="191">
        <v>197</v>
      </c>
      <c r="B203" s="125">
        <v>439722</v>
      </c>
      <c r="C203" s="126" t="s">
        <v>405</v>
      </c>
      <c r="D203" s="251">
        <v>9</v>
      </c>
      <c r="E203" s="251">
        <v>8</v>
      </c>
      <c r="F203" s="251">
        <v>14</v>
      </c>
      <c r="G203" s="251">
        <v>9</v>
      </c>
      <c r="H203" s="251">
        <v>5</v>
      </c>
      <c r="I203" s="196">
        <f t="shared" si="42"/>
        <v>45</v>
      </c>
      <c r="J203" s="196">
        <f t="shared" si="43"/>
        <v>6.75</v>
      </c>
      <c r="K203" s="11">
        <v>2.50</v>
      </c>
      <c r="L203" s="11">
        <v>3</v>
      </c>
      <c r="M203" s="11">
        <v>3.50</v>
      </c>
      <c r="N203" s="11">
        <v>4</v>
      </c>
      <c r="O203" s="11">
        <v>5</v>
      </c>
      <c r="P203" s="197">
        <f t="shared" si="44"/>
        <v>18</v>
      </c>
      <c r="Q203" s="197">
        <f t="shared" si="45"/>
        <v>0.90</v>
      </c>
      <c r="R203" s="104">
        <f t="shared" si="46"/>
        <v>1.475</v>
      </c>
      <c r="S203" s="104">
        <f t="shared" si="47"/>
        <v>1.35</v>
      </c>
      <c r="T203" s="104">
        <f t="shared" si="48"/>
        <v>2.275</v>
      </c>
      <c r="U203" s="104">
        <f t="shared" si="49"/>
        <v>1.5499999999999998</v>
      </c>
      <c r="V203" s="104">
        <f t="shared" si="50"/>
        <v>1</v>
      </c>
      <c r="W203" s="26">
        <f t="shared" si="51"/>
        <v>63</v>
      </c>
      <c r="X203" s="194">
        <f t="shared" si="52"/>
        <v>12.60</v>
      </c>
      <c r="Y203" s="114">
        <v>30</v>
      </c>
      <c r="Z203" s="108">
        <f t="shared" si="53"/>
        <v>24</v>
      </c>
      <c r="AA203" s="110">
        <f t="shared" si="54"/>
        <v>40</v>
      </c>
    </row>
    <row r="204" spans="1:27" ht="20.25">
      <c r="A204" s="191">
        <v>198</v>
      </c>
      <c r="B204" s="125">
        <v>439724</v>
      </c>
      <c r="C204" s="126" t="s">
        <v>406</v>
      </c>
      <c r="D204" s="251">
        <v>10</v>
      </c>
      <c r="E204" s="251">
        <v>9</v>
      </c>
      <c r="F204" s="251">
        <v>8</v>
      </c>
      <c r="G204" s="251">
        <v>7</v>
      </c>
      <c r="H204" s="251">
        <v>8</v>
      </c>
      <c r="I204" s="196">
        <f t="shared" si="42"/>
        <v>42</v>
      </c>
      <c r="J204" s="196">
        <f t="shared" si="43"/>
        <v>6.30</v>
      </c>
      <c r="K204" s="11">
        <v>3</v>
      </c>
      <c r="L204" s="11">
        <v>1.50</v>
      </c>
      <c r="M204" s="11">
        <v>2</v>
      </c>
      <c r="N204" s="11">
        <v>3.50</v>
      </c>
      <c r="O204" s="11">
        <v>4</v>
      </c>
      <c r="P204" s="197">
        <f t="shared" si="44"/>
        <v>14</v>
      </c>
      <c r="Q204" s="197">
        <f t="shared" si="45"/>
        <v>0.70</v>
      </c>
      <c r="R204" s="104">
        <f t="shared" si="46"/>
        <v>1.65</v>
      </c>
      <c r="S204" s="104">
        <f t="shared" si="47"/>
        <v>1.4249999999999998</v>
      </c>
      <c r="T204" s="104">
        <f t="shared" si="48"/>
        <v>1.30</v>
      </c>
      <c r="U204" s="104">
        <f t="shared" si="49"/>
        <v>1.2250000000000001</v>
      </c>
      <c r="V204" s="104">
        <f t="shared" si="50"/>
        <v>1.40</v>
      </c>
      <c r="W204" s="26">
        <f t="shared" si="51"/>
        <v>56</v>
      </c>
      <c r="X204" s="194">
        <f t="shared" si="52"/>
        <v>11.20</v>
      </c>
      <c r="Y204" s="114">
        <v>23</v>
      </c>
      <c r="Z204" s="108">
        <f t="shared" si="53"/>
        <v>18.400000000000002</v>
      </c>
      <c r="AA204" s="110">
        <f t="shared" si="54"/>
        <v>30.666666666666664</v>
      </c>
    </row>
    <row r="205" spans="1:27" ht="20.25">
      <c r="A205" s="191">
        <v>199</v>
      </c>
      <c r="B205" s="125">
        <v>439725</v>
      </c>
      <c r="C205" s="126" t="s">
        <v>407</v>
      </c>
      <c r="D205" s="251">
        <v>5</v>
      </c>
      <c r="E205" s="251">
        <v>4</v>
      </c>
      <c r="F205" s="251">
        <v>9</v>
      </c>
      <c r="G205" s="251">
        <v>6</v>
      </c>
      <c r="H205" s="251">
        <v>5</v>
      </c>
      <c r="I205" s="196">
        <f t="shared" si="42"/>
        <v>29</v>
      </c>
      <c r="J205" s="196">
        <f t="shared" si="43"/>
        <v>4.3499999999999996</v>
      </c>
      <c r="K205" s="11">
        <v>2</v>
      </c>
      <c r="L205" s="11">
        <v>0.50</v>
      </c>
      <c r="M205" s="11">
        <v>2.50</v>
      </c>
      <c r="N205" s="11">
        <v>3</v>
      </c>
      <c r="O205" s="11">
        <v>3.50</v>
      </c>
      <c r="P205" s="197">
        <f t="shared" si="44"/>
        <v>11.50</v>
      </c>
      <c r="Q205" s="197">
        <f t="shared" si="45"/>
        <v>0.57500000000000007</v>
      </c>
      <c r="R205" s="104">
        <f t="shared" si="46"/>
        <v>0.85</v>
      </c>
      <c r="S205" s="104">
        <f t="shared" si="47"/>
        <v>0.625</v>
      </c>
      <c r="T205" s="104">
        <f t="shared" si="48"/>
        <v>1.475</v>
      </c>
      <c r="U205" s="104">
        <f t="shared" si="49"/>
        <v>1.0499999999999998</v>
      </c>
      <c r="V205" s="104">
        <f t="shared" si="50"/>
        <v>0.925</v>
      </c>
      <c r="W205" s="26">
        <f t="shared" si="51"/>
        <v>40.50</v>
      </c>
      <c r="X205" s="194">
        <f t="shared" si="52"/>
        <v>8.10</v>
      </c>
      <c r="Y205" s="114">
        <v>19</v>
      </c>
      <c r="Z205" s="108">
        <f t="shared" si="53"/>
        <v>15.20</v>
      </c>
      <c r="AA205" s="110">
        <f t="shared" si="54"/>
        <v>25.333333333333336</v>
      </c>
    </row>
    <row r="206" spans="1:27" ht="20.25">
      <c r="A206" s="191">
        <v>200</v>
      </c>
      <c r="B206" s="125">
        <v>439731</v>
      </c>
      <c r="C206" s="126" t="s">
        <v>408</v>
      </c>
      <c r="D206" s="251">
        <v>4</v>
      </c>
      <c r="E206" s="251">
        <v>8</v>
      </c>
      <c r="F206" s="251">
        <v>7</v>
      </c>
      <c r="G206" s="251">
        <v>15</v>
      </c>
      <c r="H206" s="251">
        <v>8</v>
      </c>
      <c r="I206" s="196">
        <f t="shared" si="42"/>
        <v>42</v>
      </c>
      <c r="J206" s="196">
        <f t="shared" si="43"/>
        <v>6.30</v>
      </c>
      <c r="K206" s="11">
        <v>3</v>
      </c>
      <c r="L206" s="11">
        <v>3.50</v>
      </c>
      <c r="M206" s="11">
        <v>1.50</v>
      </c>
      <c r="N206" s="11">
        <v>2.50</v>
      </c>
      <c r="O206" s="11">
        <v>4</v>
      </c>
      <c r="P206" s="197">
        <f t="shared" si="44"/>
        <v>14.50</v>
      </c>
      <c r="Q206" s="197">
        <f t="shared" si="45"/>
        <v>0.72500000000000009</v>
      </c>
      <c r="R206" s="104">
        <f t="shared" si="46"/>
        <v>0.75</v>
      </c>
      <c r="S206" s="104">
        <f t="shared" si="47"/>
        <v>1.375</v>
      </c>
      <c r="T206" s="104">
        <f t="shared" si="48"/>
        <v>1.125</v>
      </c>
      <c r="U206" s="104">
        <f t="shared" si="49"/>
        <v>2.375</v>
      </c>
      <c r="V206" s="104">
        <f t="shared" si="50"/>
        <v>1.40</v>
      </c>
      <c r="W206" s="26">
        <f t="shared" si="51"/>
        <v>56.50</v>
      </c>
      <c r="X206" s="194">
        <f t="shared" si="52"/>
        <v>11.30</v>
      </c>
      <c r="Y206" s="114">
        <v>31</v>
      </c>
      <c r="Z206" s="108">
        <f t="shared" si="53"/>
        <v>24.80</v>
      </c>
      <c r="AA206" s="110">
        <f t="shared" si="54"/>
        <v>41.333333333333336</v>
      </c>
    </row>
    <row r="207" spans="1:27" ht="20.25">
      <c r="A207" s="191">
        <v>201</v>
      </c>
      <c r="B207" s="125">
        <v>439732</v>
      </c>
      <c r="C207" s="126" t="s">
        <v>409</v>
      </c>
      <c r="D207" s="251">
        <v>10</v>
      </c>
      <c r="E207" s="251">
        <v>9</v>
      </c>
      <c r="F207" s="251">
        <v>7</v>
      </c>
      <c r="G207" s="251">
        <v>8</v>
      </c>
      <c r="H207" s="251">
        <v>9</v>
      </c>
      <c r="I207" s="196">
        <f t="shared" si="42"/>
        <v>43</v>
      </c>
      <c r="J207" s="196">
        <f t="shared" si="43"/>
        <v>6.45</v>
      </c>
      <c r="K207" s="11">
        <v>4</v>
      </c>
      <c r="L207" s="11">
        <v>3</v>
      </c>
      <c r="M207" s="11">
        <v>2.50</v>
      </c>
      <c r="N207" s="11">
        <v>3.50</v>
      </c>
      <c r="O207" s="11">
        <v>2</v>
      </c>
      <c r="P207" s="197">
        <f t="shared" si="44"/>
        <v>15</v>
      </c>
      <c r="Q207" s="197">
        <f t="shared" si="45"/>
        <v>0.75</v>
      </c>
      <c r="R207" s="104">
        <f t="shared" si="46"/>
        <v>1.70</v>
      </c>
      <c r="S207" s="104">
        <f t="shared" si="47"/>
        <v>1.50</v>
      </c>
      <c r="T207" s="104">
        <f t="shared" si="48"/>
        <v>1.175</v>
      </c>
      <c r="U207" s="104">
        <f t="shared" si="49"/>
        <v>1.375</v>
      </c>
      <c r="V207" s="104">
        <f t="shared" si="50"/>
        <v>1.45</v>
      </c>
      <c r="W207" s="26">
        <f t="shared" si="51"/>
        <v>58</v>
      </c>
      <c r="X207" s="194">
        <f t="shared" si="52"/>
        <v>11.60</v>
      </c>
      <c r="Y207" s="114">
        <v>27</v>
      </c>
      <c r="Z207" s="108">
        <f t="shared" si="53"/>
        <v>21.60</v>
      </c>
      <c r="AA207" s="110">
        <f t="shared" si="54"/>
        <v>36</v>
      </c>
    </row>
    <row r="208" spans="1:27" ht="20.25">
      <c r="A208" s="191">
        <v>202</v>
      </c>
      <c r="B208" s="125">
        <v>439733</v>
      </c>
      <c r="C208" s="126" t="s">
        <v>410</v>
      </c>
      <c r="D208" s="251">
        <v>1</v>
      </c>
      <c r="E208" s="251">
        <v>0</v>
      </c>
      <c r="F208" s="251">
        <v>1</v>
      </c>
      <c r="G208" s="251">
        <v>3</v>
      </c>
      <c r="H208" s="251">
        <v>2</v>
      </c>
      <c r="I208" s="196">
        <f t="shared" si="42"/>
        <v>7</v>
      </c>
      <c r="J208" s="196">
        <f t="shared" si="43"/>
        <v>1.05</v>
      </c>
      <c r="K208" s="11">
        <v>0</v>
      </c>
      <c r="L208" s="11">
        <v>2</v>
      </c>
      <c r="M208" s="11">
        <v>1</v>
      </c>
      <c r="N208" s="11">
        <v>0</v>
      </c>
      <c r="O208" s="11">
        <v>1</v>
      </c>
      <c r="P208" s="197">
        <f t="shared" si="44"/>
        <v>4</v>
      </c>
      <c r="Q208" s="197">
        <f t="shared" si="45"/>
        <v>0.20</v>
      </c>
      <c r="R208" s="104">
        <f t="shared" si="46"/>
        <v>0.15</v>
      </c>
      <c r="S208" s="104">
        <f t="shared" si="47"/>
        <v>0.10</v>
      </c>
      <c r="T208" s="104">
        <f t="shared" si="48"/>
        <v>0.20</v>
      </c>
      <c r="U208" s="104">
        <f t="shared" si="49"/>
        <v>0.44999999999999996</v>
      </c>
      <c r="V208" s="104">
        <f t="shared" si="50"/>
        <v>0.35</v>
      </c>
      <c r="W208" s="26">
        <f t="shared" si="51"/>
        <v>11</v>
      </c>
      <c r="X208" s="194">
        <f t="shared" si="52"/>
        <v>2.2000000000000002</v>
      </c>
      <c r="Y208" s="114">
        <v>5</v>
      </c>
      <c r="Z208" s="108">
        <f t="shared" si="53"/>
        <v>4</v>
      </c>
      <c r="AA208" s="110">
        <f t="shared" si="54"/>
        <v>6.666666666666667</v>
      </c>
    </row>
    <row r="209" spans="1:27" ht="20.25">
      <c r="A209" s="191">
        <v>203</v>
      </c>
      <c r="B209" s="125">
        <v>439735</v>
      </c>
      <c r="C209" s="126" t="s">
        <v>411</v>
      </c>
      <c r="D209" s="251">
        <v>1</v>
      </c>
      <c r="E209" s="251">
        <v>2</v>
      </c>
      <c r="F209" s="251">
        <v>5</v>
      </c>
      <c r="G209" s="251">
        <v>6</v>
      </c>
      <c r="H209" s="251">
        <v>2</v>
      </c>
      <c r="I209" s="196">
        <f t="shared" si="42"/>
        <v>16</v>
      </c>
      <c r="J209" s="196">
        <f t="shared" si="43"/>
        <v>2.40</v>
      </c>
      <c r="K209" s="11">
        <v>2</v>
      </c>
      <c r="L209" s="11">
        <v>1.50</v>
      </c>
      <c r="M209" s="11">
        <v>0.50</v>
      </c>
      <c r="N209" s="11">
        <v>2.50</v>
      </c>
      <c r="O209" s="11">
        <v>2</v>
      </c>
      <c r="P209" s="197">
        <f t="shared" si="44"/>
        <v>8.50</v>
      </c>
      <c r="Q209" s="197">
        <f t="shared" si="45"/>
        <v>0.42500000000000004</v>
      </c>
      <c r="R209" s="104">
        <f t="shared" si="46"/>
        <v>0.25</v>
      </c>
      <c r="S209" s="104">
        <f t="shared" si="47"/>
        <v>0.375</v>
      </c>
      <c r="T209" s="104">
        <f t="shared" si="48"/>
        <v>0.775</v>
      </c>
      <c r="U209" s="104">
        <f t="shared" si="49"/>
        <v>1.0249999999999999</v>
      </c>
      <c r="V209" s="104">
        <f t="shared" si="50"/>
        <v>0.40</v>
      </c>
      <c r="W209" s="26">
        <f t="shared" si="51"/>
        <v>24.50</v>
      </c>
      <c r="X209" s="194">
        <f t="shared" si="52"/>
        <v>4.9000000000000004</v>
      </c>
      <c r="Y209" s="114">
        <v>10</v>
      </c>
      <c r="Z209" s="108">
        <f t="shared" si="53"/>
        <v>8</v>
      </c>
      <c r="AA209" s="110">
        <f t="shared" si="54"/>
        <v>13.333333333333334</v>
      </c>
    </row>
    <row r="210" spans="1:27" ht="20.25">
      <c r="A210" s="191">
        <v>204</v>
      </c>
      <c r="B210" s="125">
        <v>439738</v>
      </c>
      <c r="C210" s="126" t="s">
        <v>223</v>
      </c>
      <c r="D210" s="251">
        <v>4</v>
      </c>
      <c r="E210" s="251">
        <v>6</v>
      </c>
      <c r="F210" s="251">
        <v>8</v>
      </c>
      <c r="G210" s="251">
        <v>8</v>
      </c>
      <c r="H210" s="251">
        <v>9</v>
      </c>
      <c r="I210" s="196">
        <f t="shared" si="42"/>
        <v>35</v>
      </c>
      <c r="J210" s="196">
        <f t="shared" si="43"/>
        <v>5.25</v>
      </c>
      <c r="K210" s="11">
        <v>2.50</v>
      </c>
      <c r="L210" s="11">
        <v>2</v>
      </c>
      <c r="M210" s="11">
        <v>3.50</v>
      </c>
      <c r="N210" s="11">
        <v>3</v>
      </c>
      <c r="O210" s="11">
        <v>3</v>
      </c>
      <c r="P210" s="197">
        <f t="shared" si="44"/>
        <v>14</v>
      </c>
      <c r="Q210" s="197">
        <f t="shared" si="45"/>
        <v>0.70</v>
      </c>
      <c r="R210" s="104">
        <f t="shared" si="46"/>
        <v>0.725</v>
      </c>
      <c r="S210" s="104">
        <f t="shared" si="47"/>
        <v>0.99999999999999989</v>
      </c>
      <c r="T210" s="104">
        <f t="shared" si="48"/>
        <v>1.375</v>
      </c>
      <c r="U210" s="104">
        <f t="shared" si="49"/>
        <v>1.35</v>
      </c>
      <c r="V210" s="104">
        <f t="shared" si="50"/>
        <v>1.50</v>
      </c>
      <c r="W210" s="26">
        <f t="shared" si="51"/>
        <v>49</v>
      </c>
      <c r="X210" s="194">
        <f t="shared" si="52"/>
        <v>9.8000000000000007</v>
      </c>
      <c r="Y210" s="114">
        <v>34</v>
      </c>
      <c r="Z210" s="108">
        <f t="shared" si="53"/>
        <v>27.200000000000003</v>
      </c>
      <c r="AA210" s="110">
        <f t="shared" si="54"/>
        <v>45.333333333333329</v>
      </c>
    </row>
    <row r="211" spans="1:27" ht="20.25">
      <c r="A211" s="191">
        <v>205</v>
      </c>
      <c r="B211" s="125">
        <v>439739</v>
      </c>
      <c r="C211" s="126" t="s">
        <v>224</v>
      </c>
      <c r="D211" s="251">
        <v>10</v>
      </c>
      <c r="E211" s="251">
        <v>8</v>
      </c>
      <c r="F211" s="251">
        <v>9</v>
      </c>
      <c r="G211" s="251">
        <v>6</v>
      </c>
      <c r="H211" s="251">
        <v>9</v>
      </c>
      <c r="I211" s="196">
        <f t="shared" si="42"/>
        <v>42</v>
      </c>
      <c r="J211" s="196">
        <f t="shared" si="43"/>
        <v>6.30</v>
      </c>
      <c r="K211" s="11">
        <v>2</v>
      </c>
      <c r="L211" s="11">
        <v>2.50</v>
      </c>
      <c r="M211" s="11">
        <v>4</v>
      </c>
      <c r="N211" s="11">
        <v>3</v>
      </c>
      <c r="O211" s="11">
        <v>4</v>
      </c>
      <c r="P211" s="197">
        <f t="shared" si="44"/>
        <v>15.50</v>
      </c>
      <c r="Q211" s="197">
        <f t="shared" si="45"/>
        <v>0.775</v>
      </c>
      <c r="R211" s="104">
        <f t="shared" si="46"/>
        <v>1.60</v>
      </c>
      <c r="S211" s="104">
        <f t="shared" si="47"/>
        <v>1.325</v>
      </c>
      <c r="T211" s="104">
        <f t="shared" si="48"/>
        <v>1.5499999999999998</v>
      </c>
      <c r="U211" s="104">
        <f t="shared" si="49"/>
        <v>1.0499999999999998</v>
      </c>
      <c r="V211" s="104">
        <f t="shared" si="50"/>
        <v>1.5499999999999998</v>
      </c>
      <c r="W211" s="26">
        <f t="shared" si="51"/>
        <v>57.50</v>
      </c>
      <c r="X211" s="194">
        <f t="shared" si="52"/>
        <v>11.50</v>
      </c>
      <c r="Y211" s="114">
        <v>32</v>
      </c>
      <c r="Z211" s="108">
        <f t="shared" si="53"/>
        <v>25.60</v>
      </c>
      <c r="AA211" s="110">
        <f t="shared" si="54"/>
        <v>42.666666666666671</v>
      </c>
    </row>
    <row r="212" spans="1:27" ht="20.25">
      <c r="A212" s="191">
        <v>206</v>
      </c>
      <c r="B212" s="125">
        <v>439740</v>
      </c>
      <c r="C212" s="126" t="s">
        <v>225</v>
      </c>
      <c r="D212" s="251">
        <v>5</v>
      </c>
      <c r="E212" s="251">
        <v>4</v>
      </c>
      <c r="F212" s="251">
        <v>6</v>
      </c>
      <c r="G212" s="251">
        <v>5</v>
      </c>
      <c r="H212" s="251">
        <v>2</v>
      </c>
      <c r="I212" s="196">
        <f t="shared" si="42"/>
        <v>22</v>
      </c>
      <c r="J212" s="196">
        <f t="shared" si="43"/>
        <v>3.30</v>
      </c>
      <c r="K212" s="11">
        <v>1.50</v>
      </c>
      <c r="L212" s="11">
        <v>2</v>
      </c>
      <c r="M212" s="11">
        <v>3</v>
      </c>
      <c r="N212" s="11">
        <v>2.50</v>
      </c>
      <c r="O212" s="11">
        <v>3</v>
      </c>
      <c r="P212" s="197">
        <f t="shared" si="44"/>
        <v>12</v>
      </c>
      <c r="Q212" s="197">
        <f t="shared" si="45"/>
        <v>0.60000000000000009</v>
      </c>
      <c r="R212" s="104">
        <f t="shared" si="46"/>
        <v>0.825</v>
      </c>
      <c r="S212" s="104">
        <f t="shared" si="47"/>
        <v>0.70</v>
      </c>
      <c r="T212" s="104">
        <f t="shared" si="48"/>
        <v>1.0499999999999998</v>
      </c>
      <c r="U212" s="104">
        <f t="shared" si="49"/>
        <v>0.875</v>
      </c>
      <c r="V212" s="104">
        <f t="shared" si="50"/>
        <v>0.45</v>
      </c>
      <c r="W212" s="26">
        <f t="shared" si="51"/>
        <v>34</v>
      </c>
      <c r="X212" s="194">
        <f t="shared" si="52"/>
        <v>6.8000000000000007</v>
      </c>
      <c r="Y212" s="114">
        <v>17</v>
      </c>
      <c r="Z212" s="108">
        <f t="shared" si="53"/>
        <v>13.60</v>
      </c>
      <c r="AA212" s="110">
        <f t="shared" si="54"/>
        <v>22.666666666666664</v>
      </c>
    </row>
    <row r="213" spans="1:27" ht="20.25">
      <c r="A213" s="191">
        <v>207</v>
      </c>
      <c r="B213" s="125">
        <v>439741</v>
      </c>
      <c r="C213" s="126" t="s">
        <v>226</v>
      </c>
      <c r="D213" s="251">
        <v>13</v>
      </c>
      <c r="E213" s="251">
        <v>11</v>
      </c>
      <c r="F213" s="251">
        <v>10</v>
      </c>
      <c r="G213" s="251">
        <v>15</v>
      </c>
      <c r="H213" s="251">
        <v>8</v>
      </c>
      <c r="I213" s="196">
        <f t="shared" si="42"/>
        <v>57</v>
      </c>
      <c r="J213" s="196">
        <f t="shared" si="43"/>
        <v>8.5499999999999989</v>
      </c>
      <c r="K213" s="11">
        <v>3</v>
      </c>
      <c r="L213" s="11">
        <v>4.50</v>
      </c>
      <c r="M213" s="11">
        <v>3.50</v>
      </c>
      <c r="N213" s="11">
        <v>5</v>
      </c>
      <c r="O213" s="11">
        <v>4</v>
      </c>
      <c r="P213" s="197">
        <f t="shared" si="44"/>
        <v>20</v>
      </c>
      <c r="Q213" s="197">
        <f t="shared" si="45"/>
        <v>1</v>
      </c>
      <c r="R213" s="104">
        <f t="shared" si="46"/>
        <v>2.10</v>
      </c>
      <c r="S213" s="104">
        <f t="shared" si="47"/>
        <v>1.875</v>
      </c>
      <c r="T213" s="104">
        <f t="shared" si="48"/>
        <v>1.675</v>
      </c>
      <c r="U213" s="104">
        <f t="shared" si="49"/>
        <v>2.50</v>
      </c>
      <c r="V213" s="104">
        <f t="shared" si="50"/>
        <v>1.40</v>
      </c>
      <c r="W213" s="26">
        <f t="shared" si="51"/>
        <v>77</v>
      </c>
      <c r="X213" s="194">
        <f t="shared" si="52"/>
        <v>15.40</v>
      </c>
      <c r="Y213" s="114">
        <v>40</v>
      </c>
      <c r="Z213" s="108">
        <f t="shared" si="53"/>
        <v>32</v>
      </c>
      <c r="AA213" s="110">
        <f t="shared" si="54"/>
        <v>53.333333333333336</v>
      </c>
    </row>
    <row r="214" spans="1:27" ht="20.25">
      <c r="A214" s="191">
        <v>208</v>
      </c>
      <c r="B214" s="125">
        <v>439742</v>
      </c>
      <c r="C214" s="126" t="s">
        <v>227</v>
      </c>
      <c r="D214" s="251">
        <v>15</v>
      </c>
      <c r="E214" s="251">
        <v>12</v>
      </c>
      <c r="F214" s="251">
        <v>14</v>
      </c>
      <c r="G214" s="251">
        <v>18</v>
      </c>
      <c r="H214" s="251">
        <v>13</v>
      </c>
      <c r="I214" s="196">
        <f t="shared" si="42"/>
        <v>72</v>
      </c>
      <c r="J214" s="196">
        <f t="shared" si="43"/>
        <v>10.80</v>
      </c>
      <c r="K214" s="11">
        <v>6</v>
      </c>
      <c r="L214" s="11">
        <v>5.50</v>
      </c>
      <c r="M214" s="11">
        <v>4.50</v>
      </c>
      <c r="N214" s="11">
        <v>5</v>
      </c>
      <c r="O214" s="11">
        <v>6</v>
      </c>
      <c r="P214" s="197">
        <f t="shared" si="44"/>
        <v>27</v>
      </c>
      <c r="Q214" s="197">
        <f t="shared" si="45"/>
        <v>1.35</v>
      </c>
      <c r="R214" s="104">
        <f t="shared" si="46"/>
        <v>2.5499999999999998</v>
      </c>
      <c r="S214" s="104">
        <f t="shared" si="47"/>
        <v>2.0749999999999997</v>
      </c>
      <c r="T214" s="104">
        <f t="shared" si="48"/>
        <v>2.3250000000000002</v>
      </c>
      <c r="U214" s="104">
        <f t="shared" si="49"/>
        <v>2.9499999999999997</v>
      </c>
      <c r="V214" s="104">
        <f t="shared" si="50"/>
        <v>2.25</v>
      </c>
      <c r="W214" s="26">
        <f t="shared" si="51"/>
        <v>99</v>
      </c>
      <c r="X214" s="194">
        <f t="shared" si="52"/>
        <v>19.80</v>
      </c>
      <c r="Y214" s="114">
        <v>49</v>
      </c>
      <c r="Z214" s="108">
        <f t="shared" si="53"/>
        <v>39.200000000000003</v>
      </c>
      <c r="AA214" s="110">
        <f t="shared" si="54"/>
        <v>65.333333333333329</v>
      </c>
    </row>
    <row r="215" spans="1:27" ht="20.25">
      <c r="A215" s="191">
        <v>209</v>
      </c>
      <c r="B215" s="125">
        <v>439744</v>
      </c>
      <c r="C215" s="126" t="s">
        <v>412</v>
      </c>
      <c r="D215" s="251">
        <v>5</v>
      </c>
      <c r="E215" s="251">
        <v>6</v>
      </c>
      <c r="F215" s="251">
        <v>8</v>
      </c>
      <c r="G215" s="251">
        <v>5</v>
      </c>
      <c r="H215" s="251">
        <v>2</v>
      </c>
      <c r="I215" s="196">
        <f t="shared" si="42"/>
        <v>26</v>
      </c>
      <c r="J215" s="196">
        <f t="shared" si="43"/>
        <v>3.90</v>
      </c>
      <c r="K215" s="11">
        <v>3</v>
      </c>
      <c r="L215" s="11">
        <v>2</v>
      </c>
      <c r="M215" s="11">
        <v>3.50</v>
      </c>
      <c r="N215" s="11">
        <v>2.50</v>
      </c>
      <c r="O215" s="11">
        <v>0.50</v>
      </c>
      <c r="P215" s="197">
        <f t="shared" si="44"/>
        <v>11.50</v>
      </c>
      <c r="Q215" s="197">
        <f t="shared" si="45"/>
        <v>0.57500000000000007</v>
      </c>
      <c r="R215" s="104">
        <f t="shared" si="46"/>
        <v>0.90</v>
      </c>
      <c r="S215" s="104">
        <f t="shared" si="47"/>
        <v>0.99999999999999989</v>
      </c>
      <c r="T215" s="104">
        <f t="shared" si="48"/>
        <v>1.375</v>
      </c>
      <c r="U215" s="104">
        <f t="shared" si="49"/>
        <v>0.875</v>
      </c>
      <c r="V215" s="104">
        <f t="shared" si="50"/>
        <v>0.325</v>
      </c>
      <c r="W215" s="26">
        <f t="shared" si="51"/>
        <v>37.50</v>
      </c>
      <c r="X215" s="194">
        <f t="shared" si="52"/>
        <v>7.50</v>
      </c>
      <c r="Y215" s="114">
        <v>18</v>
      </c>
      <c r="Z215" s="108">
        <f t="shared" si="53"/>
        <v>14.40</v>
      </c>
      <c r="AA215" s="110">
        <f t="shared" si="54"/>
        <v>24</v>
      </c>
    </row>
    <row r="216" spans="1:27" ht="20.25">
      <c r="A216" s="191">
        <v>210</v>
      </c>
      <c r="B216" s="125">
        <v>439745</v>
      </c>
      <c r="C216" s="126" t="s">
        <v>413</v>
      </c>
      <c r="D216" s="251">
        <v>1</v>
      </c>
      <c r="E216" s="251">
        <v>3</v>
      </c>
      <c r="F216" s="251">
        <v>1</v>
      </c>
      <c r="G216" s="251">
        <v>2</v>
      </c>
      <c r="H216" s="251">
        <v>3</v>
      </c>
      <c r="I216" s="196">
        <f t="shared" si="42"/>
        <v>10</v>
      </c>
      <c r="J216" s="196">
        <f t="shared" si="43"/>
        <v>1.50</v>
      </c>
      <c r="K216" s="11">
        <v>2</v>
      </c>
      <c r="L216" s="11">
        <v>1</v>
      </c>
      <c r="M216" s="11">
        <v>2</v>
      </c>
      <c r="N216" s="11">
        <v>3</v>
      </c>
      <c r="O216" s="11">
        <v>2</v>
      </c>
      <c r="P216" s="197">
        <f t="shared" si="44"/>
        <v>10</v>
      </c>
      <c r="Q216" s="197">
        <f t="shared" si="45"/>
        <v>0.50</v>
      </c>
      <c r="R216" s="104">
        <f t="shared" si="46"/>
        <v>0.25</v>
      </c>
      <c r="S216" s="104">
        <f t="shared" si="47"/>
        <v>0.49999999999999994</v>
      </c>
      <c r="T216" s="104">
        <f t="shared" si="48"/>
        <v>0.25</v>
      </c>
      <c r="U216" s="104">
        <f t="shared" si="49"/>
        <v>0.45</v>
      </c>
      <c r="V216" s="104">
        <f t="shared" si="50"/>
        <v>0.54999999999999993</v>
      </c>
      <c r="W216" s="26">
        <f t="shared" si="51"/>
        <v>20</v>
      </c>
      <c r="X216" s="194">
        <f t="shared" si="52"/>
        <v>4</v>
      </c>
      <c r="Y216" s="114">
        <v>6</v>
      </c>
      <c r="Z216" s="108">
        <f t="shared" si="53"/>
        <v>4.8000000000000007</v>
      </c>
      <c r="AA216" s="110">
        <f t="shared" si="54"/>
        <v>8</v>
      </c>
    </row>
    <row r="217" spans="1:27" ht="20.25">
      <c r="A217" s="191">
        <v>211</v>
      </c>
      <c r="B217" s="125">
        <v>439746</v>
      </c>
      <c r="C217" s="126" t="s">
        <v>414</v>
      </c>
      <c r="D217" s="251">
        <v>5</v>
      </c>
      <c r="E217" s="251">
        <v>4</v>
      </c>
      <c r="F217" s="251">
        <v>2</v>
      </c>
      <c r="G217" s="251">
        <v>1</v>
      </c>
      <c r="H217" s="251">
        <v>2</v>
      </c>
      <c r="I217" s="196">
        <f t="shared" si="42"/>
        <v>14</v>
      </c>
      <c r="J217" s="196">
        <f t="shared" si="43"/>
        <v>2.10</v>
      </c>
      <c r="K217" s="11">
        <v>3</v>
      </c>
      <c r="L217" s="11">
        <v>2</v>
      </c>
      <c r="M217" s="11">
        <v>1.50</v>
      </c>
      <c r="N217" s="11">
        <v>2.50</v>
      </c>
      <c r="O217" s="11">
        <v>2</v>
      </c>
      <c r="P217" s="197">
        <f t="shared" si="44"/>
        <v>11</v>
      </c>
      <c r="Q217" s="197">
        <f t="shared" si="45"/>
        <v>0.55000000000000004</v>
      </c>
      <c r="R217" s="104">
        <f t="shared" si="46"/>
        <v>0.90</v>
      </c>
      <c r="S217" s="104">
        <f t="shared" si="47"/>
        <v>0.70</v>
      </c>
      <c r="T217" s="104">
        <f t="shared" si="48"/>
        <v>0.375</v>
      </c>
      <c r="U217" s="104">
        <f t="shared" si="49"/>
        <v>0.27500000000000002</v>
      </c>
      <c r="V217" s="104">
        <f t="shared" si="50"/>
        <v>0.40</v>
      </c>
      <c r="W217" s="26">
        <f t="shared" si="51"/>
        <v>25</v>
      </c>
      <c r="X217" s="194">
        <f t="shared" si="52"/>
        <v>5</v>
      </c>
      <c r="Y217" s="114">
        <v>8</v>
      </c>
      <c r="Z217" s="108">
        <f t="shared" si="53"/>
        <v>6.40</v>
      </c>
      <c r="AA217" s="110">
        <f t="shared" si="54"/>
        <v>10.666666666666668</v>
      </c>
    </row>
    <row r="218" spans="1:27" ht="20.25">
      <c r="A218" s="191">
        <v>212</v>
      </c>
      <c r="B218" s="125">
        <v>439747</v>
      </c>
      <c r="C218" s="126" t="s">
        <v>229</v>
      </c>
      <c r="D218" s="251">
        <v>11</v>
      </c>
      <c r="E218" s="251">
        <v>10</v>
      </c>
      <c r="F218" s="251">
        <v>9</v>
      </c>
      <c r="G218" s="251">
        <v>5</v>
      </c>
      <c r="H218" s="251">
        <v>4</v>
      </c>
      <c r="I218" s="196">
        <f t="shared" si="42"/>
        <v>39</v>
      </c>
      <c r="J218" s="196">
        <f t="shared" si="43"/>
        <v>5.85</v>
      </c>
      <c r="K218" s="11">
        <v>1</v>
      </c>
      <c r="L218" s="11">
        <v>2.50</v>
      </c>
      <c r="M218" s="11">
        <v>3.50</v>
      </c>
      <c r="N218" s="11">
        <v>4</v>
      </c>
      <c r="O218" s="11">
        <v>3</v>
      </c>
      <c r="P218" s="197">
        <f t="shared" si="44"/>
        <v>14</v>
      </c>
      <c r="Q218" s="197">
        <f t="shared" si="45"/>
        <v>0.70</v>
      </c>
      <c r="R218" s="104">
        <f t="shared" si="46"/>
        <v>1.70</v>
      </c>
      <c r="S218" s="104">
        <f t="shared" si="47"/>
        <v>1.625</v>
      </c>
      <c r="T218" s="104">
        <f t="shared" si="48"/>
        <v>1.525</v>
      </c>
      <c r="U218" s="104">
        <f t="shared" si="49"/>
        <v>0.95</v>
      </c>
      <c r="V218" s="104">
        <f t="shared" si="50"/>
        <v>0.75</v>
      </c>
      <c r="W218" s="26">
        <f t="shared" si="51"/>
        <v>53</v>
      </c>
      <c r="X218" s="194">
        <f t="shared" si="52"/>
        <v>10.60</v>
      </c>
      <c r="Y218" s="114">
        <v>26</v>
      </c>
      <c r="Z218" s="108">
        <f t="shared" si="53"/>
        <v>20.80</v>
      </c>
      <c r="AA218" s="110">
        <f t="shared" si="54"/>
        <v>34.666666666666671</v>
      </c>
    </row>
    <row r="219" spans="1:27" ht="20.25">
      <c r="A219" s="191">
        <v>213</v>
      </c>
      <c r="B219" s="125">
        <v>439749</v>
      </c>
      <c r="C219" s="126" t="s">
        <v>231</v>
      </c>
      <c r="D219" s="251">
        <v>2</v>
      </c>
      <c r="E219" s="251">
        <v>3</v>
      </c>
      <c r="F219" s="251">
        <v>3</v>
      </c>
      <c r="G219" s="251">
        <v>2</v>
      </c>
      <c r="H219" s="251">
        <v>2</v>
      </c>
      <c r="I219" s="196">
        <f t="shared" si="42"/>
        <v>12</v>
      </c>
      <c r="J219" s="196">
        <f t="shared" si="43"/>
        <v>1.7999999999999998</v>
      </c>
      <c r="K219" s="11">
        <v>2</v>
      </c>
      <c r="L219" s="11">
        <v>3</v>
      </c>
      <c r="M219" s="11">
        <v>2</v>
      </c>
      <c r="N219" s="11">
        <v>3</v>
      </c>
      <c r="O219" s="11">
        <v>4</v>
      </c>
      <c r="P219" s="197">
        <f t="shared" si="44"/>
        <v>14</v>
      </c>
      <c r="Q219" s="197">
        <f t="shared" si="45"/>
        <v>0.70</v>
      </c>
      <c r="R219" s="104">
        <f t="shared" si="46"/>
        <v>0.40</v>
      </c>
      <c r="S219" s="104">
        <f t="shared" si="47"/>
        <v>0.60</v>
      </c>
      <c r="T219" s="104">
        <f t="shared" si="48"/>
        <v>0.54999999999999993</v>
      </c>
      <c r="U219" s="104">
        <f t="shared" si="49"/>
        <v>0.45</v>
      </c>
      <c r="V219" s="104">
        <f t="shared" si="50"/>
        <v>0.50</v>
      </c>
      <c r="W219" s="26">
        <f t="shared" si="51"/>
        <v>26</v>
      </c>
      <c r="X219" s="194">
        <f t="shared" si="52"/>
        <v>5.20</v>
      </c>
      <c r="Y219" s="114">
        <v>8</v>
      </c>
      <c r="Z219" s="108">
        <f t="shared" si="53"/>
        <v>6.40</v>
      </c>
      <c r="AA219" s="110">
        <f t="shared" si="54"/>
        <v>10.666666666666668</v>
      </c>
    </row>
    <row r="220" spans="1:27" ht="20.25">
      <c r="A220" s="191">
        <v>214</v>
      </c>
      <c r="B220" s="125">
        <v>439750</v>
      </c>
      <c r="C220" s="126" t="s">
        <v>232</v>
      </c>
      <c r="D220" s="251">
        <v>5</v>
      </c>
      <c r="E220" s="251">
        <v>4</v>
      </c>
      <c r="F220" s="251">
        <v>10</v>
      </c>
      <c r="G220" s="251">
        <v>9</v>
      </c>
      <c r="H220" s="251">
        <v>8</v>
      </c>
      <c r="I220" s="196">
        <f t="shared" si="42"/>
        <v>36</v>
      </c>
      <c r="J220" s="196">
        <f t="shared" si="43"/>
        <v>5.40</v>
      </c>
      <c r="K220" s="11">
        <v>2</v>
      </c>
      <c r="L220" s="11">
        <v>3</v>
      </c>
      <c r="M220" s="11">
        <v>2.50</v>
      </c>
      <c r="N220" s="11">
        <v>4</v>
      </c>
      <c r="O220" s="11">
        <v>3</v>
      </c>
      <c r="P220" s="197">
        <f t="shared" si="44"/>
        <v>14.50</v>
      </c>
      <c r="Q220" s="197">
        <f t="shared" si="45"/>
        <v>0.72500000000000009</v>
      </c>
      <c r="R220" s="104">
        <f t="shared" si="46"/>
        <v>0.85</v>
      </c>
      <c r="S220" s="104">
        <f t="shared" si="47"/>
        <v>0.75</v>
      </c>
      <c r="T220" s="104">
        <f t="shared" si="48"/>
        <v>1.625</v>
      </c>
      <c r="U220" s="104">
        <f t="shared" si="49"/>
        <v>1.5499999999999998</v>
      </c>
      <c r="V220" s="104">
        <f t="shared" si="50"/>
        <v>1.35</v>
      </c>
      <c r="W220" s="26">
        <f t="shared" si="51"/>
        <v>50.50</v>
      </c>
      <c r="X220" s="194">
        <f t="shared" si="52"/>
        <v>10.100000000000001</v>
      </c>
      <c r="Y220" s="114">
        <v>26</v>
      </c>
      <c r="Z220" s="108">
        <f t="shared" si="53"/>
        <v>20.80</v>
      </c>
      <c r="AA220" s="110">
        <f t="shared" si="54"/>
        <v>34.666666666666671</v>
      </c>
    </row>
    <row r="221" spans="1:27" ht="20.25">
      <c r="A221" s="191">
        <v>215</v>
      </c>
      <c r="B221" s="125">
        <v>439751</v>
      </c>
      <c r="C221" s="126" t="s">
        <v>233</v>
      </c>
      <c r="D221" s="251">
        <v>8</v>
      </c>
      <c r="E221" s="251">
        <v>1</v>
      </c>
      <c r="F221" s="251">
        <v>3</v>
      </c>
      <c r="G221" s="251">
        <v>1</v>
      </c>
      <c r="H221" s="251">
        <v>5</v>
      </c>
      <c r="I221" s="196">
        <f t="shared" si="42"/>
        <v>18</v>
      </c>
      <c r="J221" s="196">
        <f t="shared" si="43"/>
        <v>2.6999999999999997</v>
      </c>
      <c r="K221" s="11">
        <v>4</v>
      </c>
      <c r="L221" s="11">
        <v>3.50</v>
      </c>
      <c r="M221" s="11">
        <v>2.50</v>
      </c>
      <c r="N221" s="11">
        <v>3</v>
      </c>
      <c r="O221" s="11">
        <v>4</v>
      </c>
      <c r="P221" s="197">
        <f t="shared" si="44"/>
        <v>17</v>
      </c>
      <c r="Q221" s="197">
        <f t="shared" si="45"/>
        <v>0.85000000000000009</v>
      </c>
      <c r="R221" s="104">
        <f t="shared" si="46"/>
        <v>1.40</v>
      </c>
      <c r="S221" s="104">
        <f t="shared" si="47"/>
        <v>0.325</v>
      </c>
      <c r="T221" s="104">
        <f t="shared" si="48"/>
        <v>0.57499999999999996</v>
      </c>
      <c r="U221" s="104">
        <f t="shared" si="49"/>
        <v>0.30000000000000004</v>
      </c>
      <c r="V221" s="104">
        <f t="shared" si="50"/>
        <v>0.95</v>
      </c>
      <c r="W221" s="26">
        <f t="shared" si="51"/>
        <v>35</v>
      </c>
      <c r="X221" s="194">
        <f t="shared" si="52"/>
        <v>7</v>
      </c>
      <c r="Y221" s="114">
        <v>12</v>
      </c>
      <c r="Z221" s="108">
        <f t="shared" si="53"/>
        <v>9.6000000000000014</v>
      </c>
      <c r="AA221" s="110">
        <f t="shared" si="54"/>
        <v>16</v>
      </c>
    </row>
    <row r="222" spans="1:27" ht="20.25">
      <c r="A222" s="191">
        <v>216</v>
      </c>
      <c r="B222" s="125">
        <v>439752</v>
      </c>
      <c r="C222" s="126" t="s">
        <v>234</v>
      </c>
      <c r="D222" s="251">
        <v>13</v>
      </c>
      <c r="E222" s="251">
        <v>14</v>
      </c>
      <c r="F222" s="251">
        <v>15</v>
      </c>
      <c r="G222" s="251">
        <v>14</v>
      </c>
      <c r="H222" s="251">
        <v>16</v>
      </c>
      <c r="I222" s="196">
        <f t="shared" si="42"/>
        <v>72</v>
      </c>
      <c r="J222" s="196">
        <f t="shared" si="43"/>
        <v>10.80</v>
      </c>
      <c r="K222" s="11">
        <v>5.50</v>
      </c>
      <c r="L222" s="11">
        <v>5</v>
      </c>
      <c r="M222" s="11">
        <v>6</v>
      </c>
      <c r="N222" s="11">
        <v>4.50</v>
      </c>
      <c r="O222" s="11">
        <v>5</v>
      </c>
      <c r="P222" s="197">
        <f t="shared" si="44"/>
        <v>26</v>
      </c>
      <c r="Q222" s="197">
        <f t="shared" si="45"/>
        <v>1.30</v>
      </c>
      <c r="R222" s="104">
        <f t="shared" si="46"/>
        <v>2.225</v>
      </c>
      <c r="S222" s="104">
        <f t="shared" si="47"/>
        <v>2.35</v>
      </c>
      <c r="T222" s="104">
        <f t="shared" si="48"/>
        <v>2.5499999999999998</v>
      </c>
      <c r="U222" s="104">
        <f t="shared" si="49"/>
        <v>2.3250000000000002</v>
      </c>
      <c r="V222" s="104">
        <f t="shared" si="50"/>
        <v>2.65</v>
      </c>
      <c r="W222" s="26">
        <f t="shared" si="51"/>
        <v>98</v>
      </c>
      <c r="X222" s="194">
        <f t="shared" si="52"/>
        <v>19.60</v>
      </c>
      <c r="Y222" s="114">
        <v>52</v>
      </c>
      <c r="Z222" s="108">
        <f t="shared" si="53"/>
        <v>41.60</v>
      </c>
      <c r="AA222" s="110">
        <f t="shared" si="54"/>
        <v>69.333333333333343</v>
      </c>
    </row>
    <row r="223" spans="1:27" ht="20.25">
      <c r="A223" s="191">
        <v>217</v>
      </c>
      <c r="B223" s="125">
        <v>439753</v>
      </c>
      <c r="C223" s="126" t="s">
        <v>415</v>
      </c>
      <c r="D223" s="251">
        <v>8</v>
      </c>
      <c r="E223" s="251">
        <v>9</v>
      </c>
      <c r="F223" s="251">
        <v>8</v>
      </c>
      <c r="G223" s="251">
        <v>5</v>
      </c>
      <c r="H223" s="251">
        <v>8</v>
      </c>
      <c r="I223" s="196">
        <f t="shared" si="42"/>
        <v>38</v>
      </c>
      <c r="J223" s="196">
        <f t="shared" si="43"/>
        <v>5.70</v>
      </c>
      <c r="K223" s="11">
        <v>3.50</v>
      </c>
      <c r="L223" s="11">
        <v>4</v>
      </c>
      <c r="M223" s="11">
        <v>2.50</v>
      </c>
      <c r="N223" s="11">
        <v>1.50</v>
      </c>
      <c r="O223" s="11">
        <v>2</v>
      </c>
      <c r="P223" s="197">
        <f t="shared" si="44"/>
        <v>13.50</v>
      </c>
      <c r="Q223" s="197">
        <f t="shared" si="45"/>
        <v>0.675</v>
      </c>
      <c r="R223" s="104">
        <f t="shared" si="46"/>
        <v>1.375</v>
      </c>
      <c r="S223" s="104">
        <f t="shared" si="47"/>
        <v>1.5499999999999998</v>
      </c>
      <c r="T223" s="104">
        <f t="shared" si="48"/>
        <v>1.325</v>
      </c>
      <c r="U223" s="104">
        <f t="shared" si="49"/>
        <v>0.825</v>
      </c>
      <c r="V223" s="104">
        <f t="shared" si="50"/>
        <v>1.30</v>
      </c>
      <c r="W223" s="26">
        <f t="shared" si="51"/>
        <v>51.50</v>
      </c>
      <c r="X223" s="194">
        <f t="shared" si="52"/>
        <v>10.30</v>
      </c>
      <c r="Y223" s="114">
        <v>25</v>
      </c>
      <c r="Z223" s="108">
        <f t="shared" si="53"/>
        <v>20</v>
      </c>
      <c r="AA223" s="110">
        <f t="shared" si="54"/>
        <v>33.333333333333329</v>
      </c>
    </row>
    <row r="224" spans="1:27" ht="20.25">
      <c r="A224" s="191">
        <v>218</v>
      </c>
      <c r="B224" s="125">
        <v>439754</v>
      </c>
      <c r="C224" s="126" t="s">
        <v>416</v>
      </c>
      <c r="D224" s="251">
        <v>2</v>
      </c>
      <c r="E224" s="251">
        <v>5</v>
      </c>
      <c r="F224" s="251">
        <v>9</v>
      </c>
      <c r="G224" s="251">
        <v>6</v>
      </c>
      <c r="H224" s="251">
        <v>3</v>
      </c>
      <c r="I224" s="196">
        <f t="shared" si="42"/>
        <v>25</v>
      </c>
      <c r="J224" s="196">
        <f t="shared" si="43"/>
        <v>3.75</v>
      </c>
      <c r="K224" s="11">
        <v>0.50</v>
      </c>
      <c r="L224" s="11">
        <v>2</v>
      </c>
      <c r="M224" s="11">
        <v>3</v>
      </c>
      <c r="N224" s="11">
        <v>4</v>
      </c>
      <c r="O224" s="11">
        <v>1.50</v>
      </c>
      <c r="P224" s="197">
        <f t="shared" si="44"/>
        <v>11</v>
      </c>
      <c r="Q224" s="197">
        <f t="shared" si="45"/>
        <v>0.55000000000000004</v>
      </c>
      <c r="R224" s="104">
        <f t="shared" si="46"/>
        <v>0.325</v>
      </c>
      <c r="S224" s="104">
        <f t="shared" si="47"/>
        <v>0.85</v>
      </c>
      <c r="T224" s="104">
        <f t="shared" si="48"/>
        <v>1.50</v>
      </c>
      <c r="U224" s="104">
        <f t="shared" si="49"/>
        <v>1.0999999999999999</v>
      </c>
      <c r="V224" s="104">
        <f t="shared" si="50"/>
        <v>0.52499999999999991</v>
      </c>
      <c r="W224" s="26">
        <f t="shared" si="51"/>
        <v>36</v>
      </c>
      <c r="X224" s="194">
        <f t="shared" si="52"/>
        <v>7.20</v>
      </c>
      <c r="Y224" s="114">
        <v>17</v>
      </c>
      <c r="Z224" s="108">
        <f t="shared" si="53"/>
        <v>13.60</v>
      </c>
      <c r="AA224" s="110">
        <f t="shared" si="54"/>
        <v>22.666666666666664</v>
      </c>
    </row>
    <row r="225" spans="1:27" ht="20.25">
      <c r="A225" s="191">
        <v>219</v>
      </c>
      <c r="B225" s="125">
        <v>439755</v>
      </c>
      <c r="C225" s="126" t="s">
        <v>417</v>
      </c>
      <c r="D225" s="251">
        <v>9</v>
      </c>
      <c r="E225" s="251">
        <v>13</v>
      </c>
      <c r="F225" s="251">
        <v>12</v>
      </c>
      <c r="G225" s="251">
        <v>11</v>
      </c>
      <c r="H225" s="251">
        <v>12</v>
      </c>
      <c r="I225" s="196">
        <f t="shared" si="42"/>
        <v>57</v>
      </c>
      <c r="J225" s="196">
        <f t="shared" si="43"/>
        <v>8.5499999999999989</v>
      </c>
      <c r="K225" s="11">
        <v>4</v>
      </c>
      <c r="L225" s="11">
        <v>5</v>
      </c>
      <c r="M225" s="11">
        <v>3.50</v>
      </c>
      <c r="N225" s="11">
        <v>5</v>
      </c>
      <c r="O225" s="11">
        <v>4</v>
      </c>
      <c r="P225" s="197">
        <f t="shared" si="44"/>
        <v>21.50</v>
      </c>
      <c r="Q225" s="197">
        <f t="shared" si="45"/>
        <v>1.075</v>
      </c>
      <c r="R225" s="104">
        <f t="shared" si="46"/>
        <v>1.5499999999999998</v>
      </c>
      <c r="S225" s="104">
        <f t="shared" si="47"/>
        <v>2.2000000000000002</v>
      </c>
      <c r="T225" s="104">
        <f t="shared" si="48"/>
        <v>1.975</v>
      </c>
      <c r="U225" s="104">
        <f t="shared" si="49"/>
        <v>1.90</v>
      </c>
      <c r="V225" s="104">
        <f t="shared" si="50"/>
        <v>1.9999999999999998</v>
      </c>
      <c r="W225" s="26">
        <f t="shared" si="51"/>
        <v>78.50</v>
      </c>
      <c r="X225" s="194">
        <f t="shared" si="52"/>
        <v>15.70</v>
      </c>
      <c r="Y225" s="114">
        <v>42</v>
      </c>
      <c r="Z225" s="108">
        <f t="shared" si="53"/>
        <v>33.60</v>
      </c>
      <c r="AA225" s="110">
        <f t="shared" si="54"/>
        <v>56.000000000000007</v>
      </c>
    </row>
    <row r="226" spans="1:27" ht="20.25">
      <c r="A226" s="191">
        <v>220</v>
      </c>
      <c r="B226" s="125">
        <v>439757</v>
      </c>
      <c r="C226" s="126" t="s">
        <v>418</v>
      </c>
      <c r="D226" s="251">
        <v>10</v>
      </c>
      <c r="E226" s="251">
        <v>8</v>
      </c>
      <c r="F226" s="251">
        <v>6</v>
      </c>
      <c r="G226" s="251">
        <v>8</v>
      </c>
      <c r="H226" s="251">
        <v>9</v>
      </c>
      <c r="I226" s="196">
        <f t="shared" si="42"/>
        <v>41</v>
      </c>
      <c r="J226" s="196">
        <f t="shared" si="43"/>
        <v>6.15</v>
      </c>
      <c r="K226" s="11">
        <v>3</v>
      </c>
      <c r="L226" s="11">
        <v>5</v>
      </c>
      <c r="M226" s="11">
        <v>4</v>
      </c>
      <c r="N226" s="11">
        <v>4</v>
      </c>
      <c r="O226" s="11">
        <v>3</v>
      </c>
      <c r="P226" s="197">
        <f t="shared" si="44"/>
        <v>19</v>
      </c>
      <c r="Q226" s="197">
        <f t="shared" si="45"/>
        <v>0.95</v>
      </c>
      <c r="R226" s="104">
        <f t="shared" si="46"/>
        <v>1.65</v>
      </c>
      <c r="S226" s="104">
        <f t="shared" si="47"/>
        <v>1.45</v>
      </c>
      <c r="T226" s="104">
        <f t="shared" si="48"/>
        <v>1.0999999999999999</v>
      </c>
      <c r="U226" s="104">
        <f t="shared" si="49"/>
        <v>1.40</v>
      </c>
      <c r="V226" s="104">
        <f t="shared" si="50"/>
        <v>1.50</v>
      </c>
      <c r="W226" s="26">
        <f t="shared" si="51"/>
        <v>60</v>
      </c>
      <c r="X226" s="194">
        <f t="shared" si="52"/>
        <v>12</v>
      </c>
      <c r="Y226" s="114">
        <v>29</v>
      </c>
      <c r="Z226" s="108">
        <f t="shared" si="53"/>
        <v>23.200000000000003</v>
      </c>
      <c r="AA226" s="110">
        <f t="shared" si="54"/>
        <v>38.666666666666664</v>
      </c>
    </row>
    <row r="227" spans="1:27" ht="20.25">
      <c r="A227" s="191">
        <v>221</v>
      </c>
      <c r="B227" s="125">
        <v>439759</v>
      </c>
      <c r="C227" s="126" t="s">
        <v>419</v>
      </c>
      <c r="D227" s="251">
        <v>9</v>
      </c>
      <c r="E227" s="251">
        <v>5</v>
      </c>
      <c r="F227" s="251">
        <v>16</v>
      </c>
      <c r="G227" s="251">
        <v>18</v>
      </c>
      <c r="H227" s="251">
        <v>10</v>
      </c>
      <c r="I227" s="196">
        <f t="shared" si="42"/>
        <v>58</v>
      </c>
      <c r="J227" s="196">
        <f t="shared" si="43"/>
        <v>8.6999999999999993</v>
      </c>
      <c r="K227" s="11">
        <v>5</v>
      </c>
      <c r="L227" s="11">
        <v>3</v>
      </c>
      <c r="M227" s="11">
        <v>4</v>
      </c>
      <c r="N227" s="11">
        <v>5</v>
      </c>
      <c r="O227" s="11">
        <v>4</v>
      </c>
      <c r="P227" s="197">
        <f t="shared" si="44"/>
        <v>21</v>
      </c>
      <c r="Q227" s="197">
        <f t="shared" si="45"/>
        <v>1.05</v>
      </c>
      <c r="R227" s="104">
        <f t="shared" si="46"/>
        <v>1.60</v>
      </c>
      <c r="S227" s="104">
        <f t="shared" si="47"/>
        <v>0.90</v>
      </c>
      <c r="T227" s="104">
        <f t="shared" si="48"/>
        <v>2.60</v>
      </c>
      <c r="U227" s="104">
        <f t="shared" si="49"/>
        <v>2.9499999999999997</v>
      </c>
      <c r="V227" s="104">
        <f t="shared" si="50"/>
        <v>1.70</v>
      </c>
      <c r="W227" s="26">
        <f t="shared" si="51"/>
        <v>79</v>
      </c>
      <c r="X227" s="194">
        <f t="shared" si="52"/>
        <v>15.80</v>
      </c>
      <c r="Y227" s="114">
        <v>49</v>
      </c>
      <c r="Z227" s="108">
        <f t="shared" si="53"/>
        <v>39.200000000000003</v>
      </c>
      <c r="AA227" s="110">
        <f t="shared" si="54"/>
        <v>65.333333333333329</v>
      </c>
    </row>
    <row r="228" spans="1:27" ht="20.25">
      <c r="A228" s="191">
        <v>222</v>
      </c>
      <c r="B228" s="125">
        <v>439760</v>
      </c>
      <c r="C228" s="126" t="s">
        <v>420</v>
      </c>
      <c r="D228" s="251">
        <v>10</v>
      </c>
      <c r="E228" s="251">
        <v>15</v>
      </c>
      <c r="F228" s="251">
        <v>17</v>
      </c>
      <c r="G228" s="251">
        <v>15</v>
      </c>
      <c r="H228" s="251">
        <v>12</v>
      </c>
      <c r="I228" s="196">
        <f t="shared" si="42"/>
        <v>69</v>
      </c>
      <c r="J228" s="196">
        <f t="shared" si="43"/>
        <v>10.35</v>
      </c>
      <c r="K228" s="11">
        <v>6</v>
      </c>
      <c r="L228" s="11">
        <v>5.50</v>
      </c>
      <c r="M228" s="11">
        <v>5</v>
      </c>
      <c r="N228" s="11">
        <v>4</v>
      </c>
      <c r="O228" s="11">
        <v>6</v>
      </c>
      <c r="P228" s="197">
        <f t="shared" si="44"/>
        <v>26.50</v>
      </c>
      <c r="Q228" s="197">
        <f t="shared" si="45"/>
        <v>1.3250000000000002</v>
      </c>
      <c r="R228" s="104">
        <f t="shared" si="46"/>
        <v>1.80</v>
      </c>
      <c r="S228" s="104">
        <f t="shared" si="47"/>
        <v>2.525</v>
      </c>
      <c r="T228" s="104">
        <f t="shared" si="48"/>
        <v>2.80</v>
      </c>
      <c r="U228" s="104">
        <f t="shared" si="49"/>
        <v>2.4500000000000002</v>
      </c>
      <c r="V228" s="104">
        <f t="shared" si="50"/>
        <v>2.0999999999999996</v>
      </c>
      <c r="W228" s="26">
        <f t="shared" si="51"/>
        <v>95.50</v>
      </c>
      <c r="X228" s="194">
        <f t="shared" si="52"/>
        <v>19.10</v>
      </c>
      <c r="Y228" s="114">
        <v>54</v>
      </c>
      <c r="Z228" s="108">
        <f t="shared" si="53"/>
        <v>43.20</v>
      </c>
      <c r="AA228" s="110">
        <f t="shared" si="54"/>
        <v>72</v>
      </c>
    </row>
    <row r="229" spans="1:27" ht="20.25">
      <c r="A229" s="191">
        <v>223</v>
      </c>
      <c r="B229" s="125">
        <v>439762</v>
      </c>
      <c r="C229" s="126" t="s">
        <v>421</v>
      </c>
      <c r="D229" s="251">
        <v>1</v>
      </c>
      <c r="E229" s="251">
        <v>2</v>
      </c>
      <c r="F229" s="251">
        <v>2</v>
      </c>
      <c r="G229" s="251">
        <v>1</v>
      </c>
      <c r="H229" s="251">
        <v>1</v>
      </c>
      <c r="I229" s="196">
        <f t="shared" si="55" ref="I229:I291">SUM(D229:H229)</f>
        <v>7</v>
      </c>
      <c r="J229" s="196">
        <f t="shared" si="56" ref="J229:J292">I229*0.15</f>
        <v>1.05</v>
      </c>
      <c r="K229" s="11">
        <v>0</v>
      </c>
      <c r="L229" s="11">
        <v>3</v>
      </c>
      <c r="M229" s="11">
        <v>2</v>
      </c>
      <c r="N229" s="11">
        <v>0</v>
      </c>
      <c r="O229" s="11">
        <v>1</v>
      </c>
      <c r="P229" s="197">
        <f t="shared" si="57" ref="P229:P292">SUM(K229:O229)</f>
        <v>6</v>
      </c>
      <c r="Q229" s="197">
        <f t="shared" si="58" ref="Q229:Q292">P229*0.05</f>
        <v>0.30000000000000004</v>
      </c>
      <c r="R229" s="104">
        <f t="shared" si="46"/>
        <v>0.15</v>
      </c>
      <c r="S229" s="104">
        <f t="shared" si="47"/>
        <v>0.45</v>
      </c>
      <c r="T229" s="104">
        <f t="shared" si="48"/>
        <v>0.40</v>
      </c>
      <c r="U229" s="104">
        <f t="shared" si="49"/>
        <v>0.15</v>
      </c>
      <c r="V229" s="104">
        <f t="shared" si="50"/>
        <v>0.20</v>
      </c>
      <c r="W229" s="26">
        <f t="shared" si="51"/>
        <v>13</v>
      </c>
      <c r="X229" s="194">
        <f t="shared" si="52"/>
        <v>2.60</v>
      </c>
      <c r="Y229" s="114">
        <v>5</v>
      </c>
      <c r="Z229" s="108">
        <f t="shared" si="53"/>
        <v>4</v>
      </c>
      <c r="AA229" s="110">
        <f t="shared" si="54"/>
        <v>6.666666666666667</v>
      </c>
    </row>
    <row r="230" spans="1:27" ht="20.25">
      <c r="A230" s="191">
        <v>224</v>
      </c>
      <c r="B230" s="125">
        <v>439763</v>
      </c>
      <c r="C230" s="126" t="s">
        <v>235</v>
      </c>
      <c r="D230" s="251">
        <v>5</v>
      </c>
      <c r="E230" s="251">
        <v>4</v>
      </c>
      <c r="F230" s="251">
        <v>2</v>
      </c>
      <c r="G230" s="251">
        <v>2</v>
      </c>
      <c r="H230" s="251">
        <v>1</v>
      </c>
      <c r="I230" s="196">
        <f t="shared" si="55"/>
        <v>14</v>
      </c>
      <c r="J230" s="196">
        <f t="shared" si="56"/>
        <v>2.10</v>
      </c>
      <c r="K230" s="11">
        <v>3</v>
      </c>
      <c r="L230" s="11">
        <v>5</v>
      </c>
      <c r="M230" s="11">
        <v>0</v>
      </c>
      <c r="N230" s="11">
        <v>4</v>
      </c>
      <c r="O230" s="11">
        <v>3</v>
      </c>
      <c r="P230" s="197">
        <f t="shared" si="57"/>
        <v>15</v>
      </c>
      <c r="Q230" s="197">
        <f t="shared" si="58"/>
        <v>0.75</v>
      </c>
      <c r="R230" s="104">
        <f t="shared" si="46"/>
        <v>0.90</v>
      </c>
      <c r="S230" s="104">
        <f t="shared" si="47"/>
        <v>0.85</v>
      </c>
      <c r="T230" s="104">
        <f t="shared" si="48"/>
        <v>0.30</v>
      </c>
      <c r="U230" s="104">
        <f t="shared" si="49"/>
        <v>0.50</v>
      </c>
      <c r="V230" s="104">
        <f t="shared" si="50"/>
        <v>0.30000000000000004</v>
      </c>
      <c r="W230" s="26">
        <f t="shared" si="51"/>
        <v>29</v>
      </c>
      <c r="X230" s="194">
        <f t="shared" si="52"/>
        <v>5.8000000000000007</v>
      </c>
      <c r="Y230" s="114">
        <v>7</v>
      </c>
      <c r="Z230" s="108">
        <f t="shared" si="53"/>
        <v>5.60</v>
      </c>
      <c r="AA230" s="110">
        <f t="shared" si="54"/>
        <v>9.3333333333333339</v>
      </c>
    </row>
    <row r="231" spans="1:27" ht="20.25">
      <c r="A231" s="191">
        <v>225</v>
      </c>
      <c r="B231" s="125">
        <v>439764</v>
      </c>
      <c r="C231" s="126" t="s">
        <v>422</v>
      </c>
      <c r="D231" s="251">
        <v>4</v>
      </c>
      <c r="E231" s="251">
        <v>3</v>
      </c>
      <c r="F231" s="251">
        <v>4</v>
      </c>
      <c r="G231" s="251">
        <v>5</v>
      </c>
      <c r="H231" s="251">
        <v>5</v>
      </c>
      <c r="I231" s="196">
        <f t="shared" si="55"/>
        <v>21</v>
      </c>
      <c r="J231" s="196">
        <f t="shared" si="56"/>
        <v>3.15</v>
      </c>
      <c r="K231" s="11">
        <v>2</v>
      </c>
      <c r="L231" s="11">
        <v>0</v>
      </c>
      <c r="M231" s="11">
        <v>5</v>
      </c>
      <c r="N231" s="11">
        <v>3</v>
      </c>
      <c r="O231" s="11">
        <v>4</v>
      </c>
      <c r="P231" s="197">
        <f t="shared" si="57"/>
        <v>14</v>
      </c>
      <c r="Q231" s="197">
        <f t="shared" si="58"/>
        <v>0.70</v>
      </c>
      <c r="R231" s="104">
        <f t="shared" si="46"/>
        <v>0.70</v>
      </c>
      <c r="S231" s="104">
        <f t="shared" si="47"/>
        <v>0.44999999999999996</v>
      </c>
      <c r="T231" s="104">
        <f t="shared" si="48"/>
        <v>0.85</v>
      </c>
      <c r="U231" s="104">
        <f t="shared" si="49"/>
        <v>0.90</v>
      </c>
      <c r="V231" s="104">
        <f t="shared" si="50"/>
        <v>0.95</v>
      </c>
      <c r="W231" s="26">
        <f t="shared" si="51"/>
        <v>35</v>
      </c>
      <c r="X231" s="194">
        <f t="shared" si="52"/>
        <v>7</v>
      </c>
      <c r="Y231" s="114">
        <v>14</v>
      </c>
      <c r="Z231" s="108">
        <f t="shared" si="53"/>
        <v>11.20</v>
      </c>
      <c r="AA231" s="110">
        <f t="shared" si="54"/>
        <v>18.666666666666668</v>
      </c>
    </row>
    <row r="232" spans="1:27" ht="20.25">
      <c r="A232" s="191">
        <v>226</v>
      </c>
      <c r="B232" s="125">
        <v>439767</v>
      </c>
      <c r="C232" s="126" t="s">
        <v>236</v>
      </c>
      <c r="D232" s="251">
        <v>1</v>
      </c>
      <c r="E232" s="251">
        <v>0</v>
      </c>
      <c r="F232" s="251">
        <v>1</v>
      </c>
      <c r="G232" s="251">
        <v>0</v>
      </c>
      <c r="H232" s="251">
        <v>1</v>
      </c>
      <c r="I232" s="196">
        <f t="shared" si="55"/>
        <v>3</v>
      </c>
      <c r="J232" s="196">
        <f t="shared" si="56"/>
        <v>0.44999999999999996</v>
      </c>
      <c r="K232" s="11">
        <v>0</v>
      </c>
      <c r="L232" s="11">
        <v>0</v>
      </c>
      <c r="M232" s="11">
        <v>0.50</v>
      </c>
      <c r="N232" s="11">
        <v>2</v>
      </c>
      <c r="O232" s="11">
        <v>0</v>
      </c>
      <c r="P232" s="197">
        <f t="shared" si="57"/>
        <v>2.50</v>
      </c>
      <c r="Q232" s="197">
        <f t="shared" si="58"/>
        <v>0.125</v>
      </c>
      <c r="R232" s="104">
        <f t="shared" si="46"/>
        <v>0.15</v>
      </c>
      <c r="S232" s="104">
        <f t="shared" si="47"/>
        <v>0</v>
      </c>
      <c r="T232" s="104">
        <f t="shared" si="48"/>
        <v>0.175</v>
      </c>
      <c r="U232" s="104">
        <f t="shared" si="49"/>
        <v>0.10</v>
      </c>
      <c r="V232" s="104">
        <f t="shared" si="50"/>
        <v>0.15</v>
      </c>
      <c r="W232" s="26">
        <f t="shared" si="51"/>
        <v>5.50</v>
      </c>
      <c r="X232" s="194">
        <f t="shared" si="52"/>
        <v>1.1000000000000001</v>
      </c>
      <c r="Y232" s="114">
        <v>2</v>
      </c>
      <c r="Z232" s="108">
        <f t="shared" si="53"/>
        <v>1.60</v>
      </c>
      <c r="AA232" s="110">
        <f t="shared" si="54"/>
        <v>2.666666666666667</v>
      </c>
    </row>
    <row r="233" spans="1:27" ht="20.25">
      <c r="A233" s="191">
        <v>227</v>
      </c>
      <c r="B233" s="125">
        <v>439768</v>
      </c>
      <c r="C233" s="126" t="s">
        <v>236</v>
      </c>
      <c r="D233" s="251">
        <v>4</v>
      </c>
      <c r="E233" s="251">
        <v>5</v>
      </c>
      <c r="F233" s="251">
        <v>7</v>
      </c>
      <c r="G233" s="251">
        <v>8</v>
      </c>
      <c r="H233" s="251">
        <v>6</v>
      </c>
      <c r="I233" s="196">
        <f t="shared" si="55"/>
        <v>30</v>
      </c>
      <c r="J233" s="196">
        <f t="shared" si="56"/>
        <v>4.50</v>
      </c>
      <c r="K233" s="11">
        <v>4</v>
      </c>
      <c r="L233" s="11">
        <v>3.50</v>
      </c>
      <c r="M233" s="11">
        <v>2.50</v>
      </c>
      <c r="N233" s="11">
        <v>3</v>
      </c>
      <c r="O233" s="11">
        <v>2</v>
      </c>
      <c r="P233" s="197">
        <f t="shared" si="57"/>
        <v>15</v>
      </c>
      <c r="Q233" s="197">
        <f t="shared" si="58"/>
        <v>0.75</v>
      </c>
      <c r="R233" s="104">
        <f t="shared" si="46"/>
        <v>0.80</v>
      </c>
      <c r="S233" s="104">
        <f t="shared" si="47"/>
        <v>0.925</v>
      </c>
      <c r="T233" s="104">
        <f t="shared" si="48"/>
        <v>1.175</v>
      </c>
      <c r="U233" s="104">
        <f t="shared" si="49"/>
        <v>1.35</v>
      </c>
      <c r="V233" s="104">
        <f t="shared" si="50"/>
        <v>0.99999999999999989</v>
      </c>
      <c r="W233" s="26">
        <f t="shared" si="51"/>
        <v>45</v>
      </c>
      <c r="X233" s="194">
        <f t="shared" si="52"/>
        <v>9</v>
      </c>
      <c r="Y233" s="114">
        <v>19</v>
      </c>
      <c r="Z233" s="108">
        <f t="shared" si="53"/>
        <v>15.20</v>
      </c>
      <c r="AA233" s="110">
        <f t="shared" si="54"/>
        <v>25.333333333333336</v>
      </c>
    </row>
    <row r="234" spans="1:27" ht="20.25">
      <c r="A234" s="191">
        <v>228</v>
      </c>
      <c r="B234" s="125">
        <v>439769</v>
      </c>
      <c r="C234" s="126" t="s">
        <v>423</v>
      </c>
      <c r="D234" s="251">
        <v>6</v>
      </c>
      <c r="E234" s="251">
        <v>5</v>
      </c>
      <c r="F234" s="251">
        <v>9</v>
      </c>
      <c r="G234" s="251">
        <v>9</v>
      </c>
      <c r="H234" s="251">
        <v>8</v>
      </c>
      <c r="I234" s="196">
        <f t="shared" si="55"/>
        <v>37</v>
      </c>
      <c r="J234" s="196">
        <f t="shared" si="56"/>
        <v>5.55</v>
      </c>
      <c r="K234" s="11">
        <v>4.50</v>
      </c>
      <c r="L234" s="11">
        <v>5</v>
      </c>
      <c r="M234" s="11">
        <v>3.50</v>
      </c>
      <c r="N234" s="11">
        <v>2.50</v>
      </c>
      <c r="O234" s="11">
        <v>3</v>
      </c>
      <c r="P234" s="197">
        <f t="shared" si="57"/>
        <v>18.50</v>
      </c>
      <c r="Q234" s="197">
        <f t="shared" si="58"/>
        <v>0.925</v>
      </c>
      <c r="R234" s="104">
        <f t="shared" si="46"/>
        <v>1.125</v>
      </c>
      <c r="S234" s="104">
        <f t="shared" si="47"/>
        <v>1</v>
      </c>
      <c r="T234" s="104">
        <f t="shared" si="48"/>
        <v>1.525</v>
      </c>
      <c r="U234" s="104">
        <f t="shared" si="49"/>
        <v>1.475</v>
      </c>
      <c r="V234" s="104">
        <f t="shared" si="50"/>
        <v>1.35</v>
      </c>
      <c r="W234" s="26">
        <f t="shared" si="51"/>
        <v>55.50</v>
      </c>
      <c r="X234" s="194">
        <f t="shared" si="52"/>
        <v>11.10</v>
      </c>
      <c r="Y234" s="114">
        <v>31</v>
      </c>
      <c r="Z234" s="108">
        <f t="shared" si="53"/>
        <v>24.80</v>
      </c>
      <c r="AA234" s="110">
        <f t="shared" si="54"/>
        <v>41.333333333333336</v>
      </c>
    </row>
    <row r="235" spans="1:27" ht="20.25">
      <c r="A235" s="191">
        <v>229</v>
      </c>
      <c r="B235" s="125">
        <v>439770</v>
      </c>
      <c r="C235" s="126" t="s">
        <v>424</v>
      </c>
      <c r="D235" s="251"/>
      <c r="E235" s="251"/>
      <c r="F235" s="251"/>
      <c r="G235" s="251"/>
      <c r="H235" s="251"/>
      <c r="I235" s="196"/>
      <c r="J235" s="196"/>
      <c r="K235" s="11"/>
      <c r="L235" s="11"/>
      <c r="M235" s="11"/>
      <c r="N235" s="11"/>
      <c r="O235" s="11"/>
      <c r="P235" s="197">
        <f t="shared" si="57"/>
        <v>0</v>
      </c>
      <c r="Q235" s="197">
        <f t="shared" si="58"/>
        <v>0</v>
      </c>
      <c r="R235" s="104">
        <f t="shared" si="46"/>
        <v>0</v>
      </c>
      <c r="S235" s="104">
        <f t="shared" si="47"/>
        <v>0</v>
      </c>
      <c r="T235" s="104">
        <f t="shared" si="48"/>
        <v>0</v>
      </c>
      <c r="U235" s="104">
        <f t="shared" si="49"/>
        <v>0</v>
      </c>
      <c r="V235" s="104">
        <f t="shared" si="50"/>
        <v>0</v>
      </c>
      <c r="W235" s="26">
        <f t="shared" si="51"/>
        <v>0</v>
      </c>
      <c r="X235" s="194">
        <f t="shared" si="52"/>
        <v>0</v>
      </c>
      <c r="Y235" s="114" t="s">
        <v>147</v>
      </c>
      <c r="Z235" s="108" t="e">
        <f t="shared" si="53"/>
        <v>#VALUE!</v>
      </c>
      <c r="AA235" s="110" t="e">
        <f t="shared" si="54"/>
        <v>#VALUE!</v>
      </c>
    </row>
    <row r="236" spans="1:27" ht="20.25">
      <c r="A236" s="191">
        <v>230</v>
      </c>
      <c r="B236" s="125">
        <v>439771</v>
      </c>
      <c r="C236" s="126" t="s">
        <v>425</v>
      </c>
      <c r="D236" s="251">
        <v>5</v>
      </c>
      <c r="E236" s="251">
        <v>6</v>
      </c>
      <c r="F236" s="251">
        <v>8</v>
      </c>
      <c r="G236" s="251">
        <v>8</v>
      </c>
      <c r="H236" s="251">
        <v>9</v>
      </c>
      <c r="I236" s="196">
        <f t="shared" si="55"/>
        <v>36</v>
      </c>
      <c r="J236" s="196">
        <f t="shared" si="56"/>
        <v>5.40</v>
      </c>
      <c r="K236" s="11">
        <v>2</v>
      </c>
      <c r="L236" s="11">
        <v>3</v>
      </c>
      <c r="M236" s="11">
        <v>4</v>
      </c>
      <c r="N236" s="11">
        <v>1</v>
      </c>
      <c r="O236" s="11">
        <v>3</v>
      </c>
      <c r="P236" s="197">
        <f t="shared" si="57"/>
        <v>13</v>
      </c>
      <c r="Q236" s="197">
        <f t="shared" si="58"/>
        <v>0.65</v>
      </c>
      <c r="R236" s="104">
        <f t="shared" si="46"/>
        <v>0.85</v>
      </c>
      <c r="S236" s="104">
        <f t="shared" si="47"/>
        <v>1.0499999999999998</v>
      </c>
      <c r="T236" s="104">
        <f t="shared" si="48"/>
        <v>1.40</v>
      </c>
      <c r="U236" s="104">
        <f t="shared" si="49"/>
        <v>1.25</v>
      </c>
      <c r="V236" s="104">
        <f t="shared" si="50"/>
        <v>1.50</v>
      </c>
      <c r="W236" s="26">
        <f t="shared" si="51"/>
        <v>49</v>
      </c>
      <c r="X236" s="194">
        <f t="shared" si="52"/>
        <v>9.8000000000000007</v>
      </c>
      <c r="Y236" s="114">
        <v>27</v>
      </c>
      <c r="Z236" s="108">
        <f t="shared" si="53"/>
        <v>21.60</v>
      </c>
      <c r="AA236" s="110">
        <f t="shared" si="54"/>
        <v>36</v>
      </c>
    </row>
    <row r="237" spans="1:27" ht="20.25">
      <c r="A237" s="191">
        <v>231</v>
      </c>
      <c r="B237" s="125">
        <v>439772</v>
      </c>
      <c r="C237" s="126" t="s">
        <v>426</v>
      </c>
      <c r="D237" s="251">
        <v>1</v>
      </c>
      <c r="E237" s="251">
        <v>2</v>
      </c>
      <c r="F237" s="251">
        <v>6</v>
      </c>
      <c r="G237" s="251">
        <v>5</v>
      </c>
      <c r="H237" s="251">
        <v>4</v>
      </c>
      <c r="I237" s="196">
        <f t="shared" si="55"/>
        <v>18</v>
      </c>
      <c r="J237" s="196">
        <f t="shared" si="56"/>
        <v>2.6999999999999997</v>
      </c>
      <c r="K237" s="11">
        <v>1</v>
      </c>
      <c r="L237" s="11">
        <v>4</v>
      </c>
      <c r="M237" s="11">
        <v>3</v>
      </c>
      <c r="N237" s="11">
        <v>2</v>
      </c>
      <c r="O237" s="11">
        <v>4</v>
      </c>
      <c r="P237" s="197">
        <f t="shared" si="57"/>
        <v>14</v>
      </c>
      <c r="Q237" s="197">
        <f t="shared" si="58"/>
        <v>0.70</v>
      </c>
      <c r="R237" s="104">
        <f t="shared" si="46"/>
        <v>0.20</v>
      </c>
      <c r="S237" s="104">
        <f t="shared" si="47"/>
        <v>0.50</v>
      </c>
      <c r="T237" s="104">
        <f t="shared" si="48"/>
        <v>1.0499999999999998</v>
      </c>
      <c r="U237" s="104">
        <f t="shared" si="49"/>
        <v>0.85</v>
      </c>
      <c r="V237" s="104">
        <f t="shared" si="50"/>
        <v>0.80</v>
      </c>
      <c r="W237" s="26">
        <f t="shared" si="51"/>
        <v>32</v>
      </c>
      <c r="X237" s="194">
        <f t="shared" si="52"/>
        <v>6.40</v>
      </c>
      <c r="Y237" s="114">
        <v>12</v>
      </c>
      <c r="Z237" s="108">
        <f t="shared" si="53"/>
        <v>9.6000000000000014</v>
      </c>
      <c r="AA237" s="110">
        <f t="shared" si="54"/>
        <v>16</v>
      </c>
    </row>
    <row r="238" spans="1:27" ht="20.25">
      <c r="A238" s="191">
        <v>232</v>
      </c>
      <c r="B238" s="125">
        <v>439774</v>
      </c>
      <c r="C238" s="126" t="s">
        <v>237</v>
      </c>
      <c r="D238" s="251">
        <v>10</v>
      </c>
      <c r="E238" s="251">
        <v>8</v>
      </c>
      <c r="F238" s="251">
        <v>9</v>
      </c>
      <c r="G238" s="251">
        <v>8</v>
      </c>
      <c r="H238" s="251">
        <v>5</v>
      </c>
      <c r="I238" s="196">
        <f t="shared" si="55"/>
        <v>40</v>
      </c>
      <c r="J238" s="196">
        <f t="shared" si="56"/>
        <v>6</v>
      </c>
      <c r="K238" s="11">
        <v>2</v>
      </c>
      <c r="L238" s="11">
        <v>3.50</v>
      </c>
      <c r="M238" s="11">
        <v>4</v>
      </c>
      <c r="N238" s="11">
        <v>3</v>
      </c>
      <c r="O238" s="11">
        <v>2</v>
      </c>
      <c r="P238" s="197">
        <f t="shared" si="57"/>
        <v>14.50</v>
      </c>
      <c r="Q238" s="197">
        <f t="shared" si="58"/>
        <v>0.72500000000000009</v>
      </c>
      <c r="R238" s="104">
        <f t="shared" si="46"/>
        <v>1.60</v>
      </c>
      <c r="S238" s="104">
        <f t="shared" si="47"/>
        <v>1.375</v>
      </c>
      <c r="T238" s="104">
        <f t="shared" si="48"/>
        <v>1.5499999999999998</v>
      </c>
      <c r="U238" s="104">
        <f t="shared" si="49"/>
        <v>1.35</v>
      </c>
      <c r="V238" s="104">
        <f t="shared" si="50"/>
        <v>0.85</v>
      </c>
      <c r="W238" s="26">
        <f t="shared" si="51"/>
        <v>54.50</v>
      </c>
      <c r="X238" s="194">
        <f t="shared" si="52"/>
        <v>10.90</v>
      </c>
      <c r="Y238" s="114">
        <v>23</v>
      </c>
      <c r="Z238" s="108">
        <f t="shared" si="53"/>
        <v>18.400000000000002</v>
      </c>
      <c r="AA238" s="110">
        <f t="shared" si="54"/>
        <v>30.666666666666664</v>
      </c>
    </row>
    <row r="239" spans="1:27" ht="20.25">
      <c r="A239" s="191">
        <v>233</v>
      </c>
      <c r="B239" s="125">
        <v>439775</v>
      </c>
      <c r="C239" s="126" t="s">
        <v>427</v>
      </c>
      <c r="D239" s="251">
        <v>8</v>
      </c>
      <c r="E239" s="251">
        <v>6</v>
      </c>
      <c r="F239" s="251">
        <v>7</v>
      </c>
      <c r="G239" s="251">
        <v>4</v>
      </c>
      <c r="H239" s="251">
        <v>2</v>
      </c>
      <c r="I239" s="196">
        <f t="shared" si="55"/>
        <v>27</v>
      </c>
      <c r="J239" s="196">
        <f t="shared" si="56"/>
        <v>4.05</v>
      </c>
      <c r="K239" s="11">
        <v>2</v>
      </c>
      <c r="L239" s="11">
        <v>4</v>
      </c>
      <c r="M239" s="11">
        <v>3</v>
      </c>
      <c r="N239" s="11">
        <v>5</v>
      </c>
      <c r="O239" s="11">
        <v>1</v>
      </c>
      <c r="P239" s="197">
        <f t="shared" si="57"/>
        <v>15</v>
      </c>
      <c r="Q239" s="197">
        <f t="shared" si="58"/>
        <v>0.75</v>
      </c>
      <c r="R239" s="104">
        <f t="shared" si="46"/>
        <v>1.30</v>
      </c>
      <c r="S239" s="104">
        <f t="shared" si="47"/>
        <v>1.0999999999999999</v>
      </c>
      <c r="T239" s="104">
        <f t="shared" si="48"/>
        <v>1.2000000000000002</v>
      </c>
      <c r="U239" s="104">
        <f t="shared" si="49"/>
        <v>0.85</v>
      </c>
      <c r="V239" s="104">
        <f t="shared" si="50"/>
        <v>0.35</v>
      </c>
      <c r="W239" s="26">
        <f t="shared" si="51"/>
        <v>42</v>
      </c>
      <c r="X239" s="194">
        <f t="shared" si="52"/>
        <v>8.40</v>
      </c>
      <c r="Y239" s="114">
        <v>15</v>
      </c>
      <c r="Z239" s="108">
        <f t="shared" si="53"/>
        <v>12</v>
      </c>
      <c r="AA239" s="110">
        <f t="shared" si="54"/>
        <v>20</v>
      </c>
    </row>
    <row r="240" spans="1:27" ht="20.25">
      <c r="A240" s="191">
        <v>234</v>
      </c>
      <c r="B240" s="125">
        <v>439776</v>
      </c>
      <c r="C240" s="126" t="s">
        <v>428</v>
      </c>
      <c r="D240" s="251">
        <v>1</v>
      </c>
      <c r="E240" s="251">
        <v>2</v>
      </c>
      <c r="F240" s="251">
        <v>3</v>
      </c>
      <c r="G240" s="251">
        <v>4</v>
      </c>
      <c r="H240" s="251">
        <v>5</v>
      </c>
      <c r="I240" s="196">
        <f t="shared" si="55"/>
        <v>15</v>
      </c>
      <c r="J240" s="196">
        <f t="shared" si="56"/>
        <v>2.25</v>
      </c>
      <c r="K240" s="11">
        <v>1</v>
      </c>
      <c r="L240" s="11">
        <v>2</v>
      </c>
      <c r="M240" s="11">
        <v>3</v>
      </c>
      <c r="N240" s="11">
        <v>2</v>
      </c>
      <c r="O240" s="11">
        <v>3</v>
      </c>
      <c r="P240" s="197">
        <f t="shared" si="57"/>
        <v>11</v>
      </c>
      <c r="Q240" s="197">
        <f t="shared" si="58"/>
        <v>0.55000000000000004</v>
      </c>
      <c r="R240" s="104">
        <f t="shared" si="46"/>
        <v>0.20</v>
      </c>
      <c r="S240" s="104">
        <f t="shared" si="47"/>
        <v>0.40</v>
      </c>
      <c r="T240" s="104">
        <f t="shared" si="48"/>
        <v>0.60</v>
      </c>
      <c r="U240" s="104">
        <f t="shared" si="49"/>
        <v>0.70</v>
      </c>
      <c r="V240" s="104">
        <f t="shared" si="50"/>
        <v>0.90</v>
      </c>
      <c r="W240" s="26">
        <f t="shared" si="51"/>
        <v>26</v>
      </c>
      <c r="X240" s="194">
        <f t="shared" si="52"/>
        <v>5.20</v>
      </c>
      <c r="Y240" s="114">
        <v>10</v>
      </c>
      <c r="Z240" s="108">
        <f t="shared" si="53"/>
        <v>8</v>
      </c>
      <c r="AA240" s="110">
        <f t="shared" si="54"/>
        <v>13.333333333333334</v>
      </c>
    </row>
    <row r="241" spans="1:27" ht="20.25">
      <c r="A241" s="191">
        <v>235</v>
      </c>
      <c r="B241" s="125">
        <v>439778</v>
      </c>
      <c r="C241" s="126" t="s">
        <v>429</v>
      </c>
      <c r="D241" s="251">
        <v>2</v>
      </c>
      <c r="E241" s="251">
        <v>3</v>
      </c>
      <c r="F241" s="251">
        <v>4</v>
      </c>
      <c r="G241" s="251">
        <v>2</v>
      </c>
      <c r="H241" s="251">
        <v>2</v>
      </c>
      <c r="I241" s="196">
        <f t="shared" si="55"/>
        <v>13</v>
      </c>
      <c r="J241" s="196">
        <f t="shared" si="56"/>
        <v>1.95</v>
      </c>
      <c r="K241" s="11">
        <v>2</v>
      </c>
      <c r="L241" s="11">
        <v>3</v>
      </c>
      <c r="M241" s="11">
        <v>1</v>
      </c>
      <c r="N241" s="11">
        <v>4</v>
      </c>
      <c r="O241" s="11">
        <v>1</v>
      </c>
      <c r="P241" s="197">
        <f t="shared" si="57"/>
        <v>11</v>
      </c>
      <c r="Q241" s="197">
        <f t="shared" si="58"/>
        <v>0.55000000000000004</v>
      </c>
      <c r="R241" s="104">
        <f t="shared" si="46"/>
        <v>0.40</v>
      </c>
      <c r="S241" s="104">
        <f t="shared" si="47"/>
        <v>0.60</v>
      </c>
      <c r="T241" s="104">
        <f t="shared" si="48"/>
        <v>0.65</v>
      </c>
      <c r="U241" s="104">
        <f t="shared" si="49"/>
        <v>0.50</v>
      </c>
      <c r="V241" s="104">
        <f t="shared" si="50"/>
        <v>0.35</v>
      </c>
      <c r="W241" s="26">
        <f t="shared" si="51"/>
        <v>24</v>
      </c>
      <c r="X241" s="194">
        <f t="shared" si="52"/>
        <v>4.8000000000000007</v>
      </c>
      <c r="Y241" s="114">
        <v>11</v>
      </c>
      <c r="Z241" s="108">
        <f t="shared" si="53"/>
        <v>8.8000000000000007</v>
      </c>
      <c r="AA241" s="110">
        <f t="shared" si="54"/>
        <v>14.666666666666666</v>
      </c>
    </row>
    <row r="242" spans="1:27" ht="20.25">
      <c r="A242" s="191">
        <v>236</v>
      </c>
      <c r="B242" s="125">
        <v>439779</v>
      </c>
      <c r="C242" s="126" t="s">
        <v>430</v>
      </c>
      <c r="D242" s="251">
        <v>5</v>
      </c>
      <c r="E242" s="251">
        <v>6</v>
      </c>
      <c r="F242" s="251">
        <v>7</v>
      </c>
      <c r="G242" s="251">
        <v>8</v>
      </c>
      <c r="H242" s="251">
        <v>9</v>
      </c>
      <c r="I242" s="196">
        <f t="shared" si="55"/>
        <v>35</v>
      </c>
      <c r="J242" s="196">
        <f t="shared" si="56"/>
        <v>5.25</v>
      </c>
      <c r="K242" s="11">
        <v>2.50</v>
      </c>
      <c r="L242" s="11">
        <v>1.50</v>
      </c>
      <c r="M242" s="11">
        <v>2</v>
      </c>
      <c r="N242" s="11">
        <v>3</v>
      </c>
      <c r="O242" s="11">
        <v>4</v>
      </c>
      <c r="P242" s="197">
        <v>4</v>
      </c>
      <c r="Q242" s="197">
        <f t="shared" si="58"/>
        <v>0.20</v>
      </c>
      <c r="R242" s="104">
        <f t="shared" si="46"/>
        <v>0.875</v>
      </c>
      <c r="S242" s="104">
        <f t="shared" si="47"/>
        <v>0.97499999999999987</v>
      </c>
      <c r="T242" s="104">
        <f t="shared" si="48"/>
        <v>1.1500000000000001</v>
      </c>
      <c r="U242" s="104">
        <f t="shared" si="49"/>
        <v>1.35</v>
      </c>
      <c r="V242" s="104">
        <f t="shared" si="50"/>
        <v>1.5499999999999998</v>
      </c>
      <c r="W242" s="26">
        <f t="shared" si="51"/>
        <v>39</v>
      </c>
      <c r="X242" s="194">
        <f t="shared" si="52"/>
        <v>7.8000000000000007</v>
      </c>
      <c r="Y242" s="114">
        <v>22</v>
      </c>
      <c r="Z242" s="108">
        <f t="shared" si="53"/>
        <v>17.60</v>
      </c>
      <c r="AA242" s="110">
        <f t="shared" si="54"/>
        <v>29.333333333333332</v>
      </c>
    </row>
    <row r="243" spans="1:27" ht="20.25">
      <c r="A243" s="191">
        <v>237</v>
      </c>
      <c r="B243" s="125">
        <v>439782</v>
      </c>
      <c r="C243" s="126" t="s">
        <v>431</v>
      </c>
      <c r="D243" s="251">
        <v>4</v>
      </c>
      <c r="E243" s="251">
        <v>5</v>
      </c>
      <c r="F243" s="251">
        <v>5</v>
      </c>
      <c r="G243" s="251">
        <v>5</v>
      </c>
      <c r="H243" s="251">
        <v>5</v>
      </c>
      <c r="I243" s="196">
        <f t="shared" si="55"/>
        <v>24</v>
      </c>
      <c r="J243" s="196">
        <f t="shared" si="56"/>
        <v>3.5999999999999996</v>
      </c>
      <c r="K243" s="11">
        <v>1.50</v>
      </c>
      <c r="L243" s="11">
        <v>2</v>
      </c>
      <c r="M243" s="11">
        <v>3.50</v>
      </c>
      <c r="N243" s="11">
        <v>4</v>
      </c>
      <c r="O243" s="11">
        <v>3</v>
      </c>
      <c r="P243" s="197">
        <f t="shared" si="57"/>
        <v>14</v>
      </c>
      <c r="Q243" s="197">
        <f t="shared" si="58"/>
        <v>0.70</v>
      </c>
      <c r="R243" s="104">
        <f t="shared" si="46"/>
        <v>0.675</v>
      </c>
      <c r="S243" s="104">
        <f t="shared" si="47"/>
        <v>0.85</v>
      </c>
      <c r="T243" s="104">
        <f t="shared" si="48"/>
        <v>0.925</v>
      </c>
      <c r="U243" s="104">
        <f t="shared" si="49"/>
        <v>0.95</v>
      </c>
      <c r="V243" s="104">
        <f t="shared" si="50"/>
        <v>0.90</v>
      </c>
      <c r="W243" s="26">
        <f t="shared" si="51"/>
        <v>38</v>
      </c>
      <c r="X243" s="194">
        <f t="shared" si="52"/>
        <v>7.60</v>
      </c>
      <c r="Y243" s="114">
        <v>14</v>
      </c>
      <c r="Z243" s="108">
        <f t="shared" si="53"/>
        <v>11.20</v>
      </c>
      <c r="AA243" s="110">
        <f t="shared" si="54"/>
        <v>18.666666666666668</v>
      </c>
    </row>
    <row r="244" spans="1:27" ht="20.25">
      <c r="A244" s="191">
        <v>238</v>
      </c>
      <c r="B244" s="125">
        <v>439783</v>
      </c>
      <c r="C244" s="126" t="s">
        <v>432</v>
      </c>
      <c r="D244" s="251">
        <v>13</v>
      </c>
      <c r="E244" s="251">
        <v>18</v>
      </c>
      <c r="F244" s="251">
        <v>13</v>
      </c>
      <c r="G244" s="251">
        <v>15</v>
      </c>
      <c r="H244" s="251">
        <v>14</v>
      </c>
      <c r="I244" s="196">
        <f t="shared" si="55"/>
        <v>73</v>
      </c>
      <c r="J244" s="196">
        <f t="shared" si="56"/>
        <v>10.95</v>
      </c>
      <c r="K244" s="11">
        <v>6</v>
      </c>
      <c r="L244" s="11">
        <v>5.50</v>
      </c>
      <c r="M244" s="11">
        <v>4.50</v>
      </c>
      <c r="N244" s="11">
        <v>6</v>
      </c>
      <c r="O244" s="11">
        <v>5</v>
      </c>
      <c r="P244" s="197">
        <f t="shared" si="57"/>
        <v>27</v>
      </c>
      <c r="Q244" s="197">
        <f t="shared" si="58"/>
        <v>1.35</v>
      </c>
      <c r="R244" s="104">
        <f t="shared" si="46"/>
        <v>2.25</v>
      </c>
      <c r="S244" s="104">
        <f t="shared" si="47"/>
        <v>2.9749999999999996</v>
      </c>
      <c r="T244" s="104">
        <f t="shared" si="48"/>
        <v>2.1749999999999998</v>
      </c>
      <c r="U244" s="104">
        <f t="shared" si="49"/>
        <v>2.5499999999999998</v>
      </c>
      <c r="V244" s="104">
        <f t="shared" si="50"/>
        <v>2.35</v>
      </c>
      <c r="W244" s="26">
        <f t="shared" si="51"/>
        <v>100</v>
      </c>
      <c r="X244" s="194">
        <f t="shared" si="52"/>
        <v>20</v>
      </c>
      <c r="Y244" s="114">
        <v>55</v>
      </c>
      <c r="Z244" s="108">
        <f t="shared" si="53"/>
        <v>44</v>
      </c>
      <c r="AA244" s="110">
        <f t="shared" si="54"/>
        <v>73.333333333333329</v>
      </c>
    </row>
    <row r="245" spans="1:27" ht="20.25">
      <c r="A245" s="191">
        <v>239</v>
      </c>
      <c r="B245" s="125">
        <v>439786</v>
      </c>
      <c r="C245" s="126" t="s">
        <v>240</v>
      </c>
      <c r="D245" s="251">
        <v>1</v>
      </c>
      <c r="E245" s="251">
        <v>0</v>
      </c>
      <c r="F245" s="251">
        <v>2</v>
      </c>
      <c r="G245" s="251">
        <v>2</v>
      </c>
      <c r="H245" s="251">
        <v>3</v>
      </c>
      <c r="I245" s="196">
        <f t="shared" si="55"/>
        <v>8</v>
      </c>
      <c r="J245" s="196">
        <f t="shared" si="56"/>
        <v>1.20</v>
      </c>
      <c r="K245" s="11">
        <v>0</v>
      </c>
      <c r="L245" s="11">
        <v>0</v>
      </c>
      <c r="M245" s="11">
        <v>3</v>
      </c>
      <c r="N245" s="11">
        <v>0</v>
      </c>
      <c r="O245" s="11">
        <v>2</v>
      </c>
      <c r="P245" s="197">
        <f t="shared" si="57"/>
        <v>5</v>
      </c>
      <c r="Q245" s="197">
        <f t="shared" si="58"/>
        <v>0.25</v>
      </c>
      <c r="R245" s="104">
        <f t="shared" si="46"/>
        <v>0.15</v>
      </c>
      <c r="S245" s="104">
        <f t="shared" si="47"/>
        <v>0</v>
      </c>
      <c r="T245" s="104">
        <f t="shared" si="48"/>
        <v>0.45</v>
      </c>
      <c r="U245" s="104">
        <f t="shared" si="49"/>
        <v>0.30</v>
      </c>
      <c r="V245" s="104">
        <f t="shared" si="50"/>
        <v>0.54999999999999993</v>
      </c>
      <c r="W245" s="26">
        <f t="shared" si="51"/>
        <v>13</v>
      </c>
      <c r="X245" s="194">
        <f t="shared" si="52"/>
        <v>2.60</v>
      </c>
      <c r="Y245" s="114">
        <v>2</v>
      </c>
      <c r="Z245" s="108">
        <f t="shared" si="53"/>
        <v>1.60</v>
      </c>
      <c r="AA245" s="110">
        <f t="shared" si="54"/>
        <v>2.666666666666667</v>
      </c>
    </row>
    <row r="246" spans="1:27" ht="20.25">
      <c r="A246" s="191">
        <v>240</v>
      </c>
      <c r="B246" s="125">
        <v>439787</v>
      </c>
      <c r="C246" s="126" t="s">
        <v>433</v>
      </c>
      <c r="D246" s="251">
        <v>14</v>
      </c>
      <c r="E246" s="251">
        <v>13</v>
      </c>
      <c r="F246" s="251">
        <v>10</v>
      </c>
      <c r="G246" s="251">
        <v>8</v>
      </c>
      <c r="H246" s="251">
        <v>9</v>
      </c>
      <c r="I246" s="196">
        <f t="shared" si="55"/>
        <v>54</v>
      </c>
      <c r="J246" s="196">
        <f t="shared" si="56"/>
        <v>8.10</v>
      </c>
      <c r="K246" s="11">
        <v>1.50</v>
      </c>
      <c r="L246" s="11">
        <v>4</v>
      </c>
      <c r="M246" s="11">
        <v>2</v>
      </c>
      <c r="N246" s="11">
        <v>3.50</v>
      </c>
      <c r="O246" s="11">
        <v>4</v>
      </c>
      <c r="P246" s="197">
        <f t="shared" si="57"/>
        <v>15</v>
      </c>
      <c r="Q246" s="197">
        <f t="shared" si="58"/>
        <v>0.75</v>
      </c>
      <c r="R246" s="104">
        <f t="shared" si="46"/>
        <v>2.1750000000000003</v>
      </c>
      <c r="S246" s="104">
        <f t="shared" si="47"/>
        <v>2.15</v>
      </c>
      <c r="T246" s="104">
        <f t="shared" si="48"/>
        <v>1.60</v>
      </c>
      <c r="U246" s="104">
        <f t="shared" si="49"/>
        <v>1.375</v>
      </c>
      <c r="V246" s="104">
        <f t="shared" si="50"/>
        <v>1.5499999999999998</v>
      </c>
      <c r="W246" s="26">
        <f t="shared" si="51"/>
        <v>69</v>
      </c>
      <c r="X246" s="194">
        <f t="shared" si="52"/>
        <v>13.80</v>
      </c>
      <c r="Y246" s="114">
        <v>32</v>
      </c>
      <c r="Z246" s="108">
        <f t="shared" si="53"/>
        <v>25.60</v>
      </c>
      <c r="AA246" s="110">
        <f t="shared" si="54"/>
        <v>42.666666666666671</v>
      </c>
    </row>
    <row r="247" spans="1:27" ht="20.25">
      <c r="A247" s="191">
        <v>241</v>
      </c>
      <c r="B247" s="125">
        <v>439788</v>
      </c>
      <c r="C247" s="126" t="s">
        <v>434</v>
      </c>
      <c r="D247" s="251">
        <v>5</v>
      </c>
      <c r="E247" s="251">
        <v>4</v>
      </c>
      <c r="F247" s="251">
        <v>3</v>
      </c>
      <c r="G247" s="251">
        <v>2</v>
      </c>
      <c r="H247" s="251">
        <v>6</v>
      </c>
      <c r="I247" s="196">
        <f t="shared" si="55"/>
        <v>20</v>
      </c>
      <c r="J247" s="196">
        <f t="shared" si="56"/>
        <v>3</v>
      </c>
      <c r="K247" s="11">
        <v>2.50</v>
      </c>
      <c r="L247" s="11">
        <v>4</v>
      </c>
      <c r="M247" s="11">
        <v>3.50</v>
      </c>
      <c r="N247" s="11">
        <v>1.50</v>
      </c>
      <c r="O247" s="11">
        <v>2</v>
      </c>
      <c r="P247" s="197">
        <f t="shared" si="57"/>
        <v>13.50</v>
      </c>
      <c r="Q247" s="197">
        <f t="shared" si="58"/>
        <v>0.675</v>
      </c>
      <c r="R247" s="104">
        <f t="shared" si="46"/>
        <v>0.875</v>
      </c>
      <c r="S247" s="104">
        <f t="shared" si="47"/>
        <v>0.80</v>
      </c>
      <c r="T247" s="104">
        <f t="shared" si="48"/>
        <v>0.625</v>
      </c>
      <c r="U247" s="104">
        <f t="shared" si="49"/>
        <v>0.375</v>
      </c>
      <c r="V247" s="104">
        <f t="shared" si="50"/>
        <v>0.99999999999999989</v>
      </c>
      <c r="W247" s="26">
        <f t="shared" si="51"/>
        <v>33.50</v>
      </c>
      <c r="X247" s="194">
        <f t="shared" si="52"/>
        <v>6.70</v>
      </c>
      <c r="Y247" s="114">
        <v>10</v>
      </c>
      <c r="Z247" s="108">
        <f t="shared" si="53"/>
        <v>8</v>
      </c>
      <c r="AA247" s="110">
        <f t="shared" si="54"/>
        <v>13.333333333333334</v>
      </c>
    </row>
    <row r="248" spans="1:27" ht="20.25">
      <c r="A248" s="191">
        <v>242</v>
      </c>
      <c r="B248" s="125">
        <v>439789</v>
      </c>
      <c r="C248" s="126" t="s">
        <v>435</v>
      </c>
      <c r="D248" s="251">
        <v>3</v>
      </c>
      <c r="E248" s="251">
        <v>2</v>
      </c>
      <c r="F248" s="251">
        <v>4</v>
      </c>
      <c r="G248" s="251">
        <v>5</v>
      </c>
      <c r="H248" s="251">
        <v>1</v>
      </c>
      <c r="I248" s="196">
        <f t="shared" si="55"/>
        <v>15</v>
      </c>
      <c r="J248" s="196">
        <f t="shared" si="56"/>
        <v>2.25</v>
      </c>
      <c r="K248" s="11">
        <v>2</v>
      </c>
      <c r="L248" s="11">
        <v>1.50</v>
      </c>
      <c r="M248" s="11">
        <v>3</v>
      </c>
      <c r="N248" s="11">
        <v>2</v>
      </c>
      <c r="O248" s="11">
        <v>4</v>
      </c>
      <c r="P248" s="197">
        <f t="shared" si="57"/>
        <v>12.50</v>
      </c>
      <c r="Q248" s="197">
        <f t="shared" si="58"/>
        <v>0.625</v>
      </c>
      <c r="R248" s="104">
        <f t="shared" si="46"/>
        <v>0.54999999999999993</v>
      </c>
      <c r="S248" s="104">
        <f t="shared" si="47"/>
        <v>0.375</v>
      </c>
      <c r="T248" s="104">
        <f t="shared" si="48"/>
        <v>0.75</v>
      </c>
      <c r="U248" s="104">
        <f t="shared" si="49"/>
        <v>0.85</v>
      </c>
      <c r="V248" s="104">
        <f t="shared" si="50"/>
        <v>0.35</v>
      </c>
      <c r="W248" s="26">
        <f t="shared" si="51"/>
        <v>27.50</v>
      </c>
      <c r="X248" s="194">
        <f t="shared" si="52"/>
        <v>5.50</v>
      </c>
      <c r="Y248" s="114">
        <v>10</v>
      </c>
      <c r="Z248" s="108">
        <f t="shared" si="53"/>
        <v>8</v>
      </c>
      <c r="AA248" s="110">
        <f t="shared" si="54"/>
        <v>13.333333333333334</v>
      </c>
    </row>
    <row r="249" spans="1:27" ht="20.25">
      <c r="A249" s="191">
        <v>243</v>
      </c>
      <c r="B249" s="125">
        <v>439790</v>
      </c>
      <c r="C249" s="126" t="s">
        <v>436</v>
      </c>
      <c r="D249" s="251">
        <v>1</v>
      </c>
      <c r="E249" s="251">
        <v>3</v>
      </c>
      <c r="F249" s="251">
        <v>5</v>
      </c>
      <c r="G249" s="251">
        <v>4</v>
      </c>
      <c r="H249" s="251">
        <v>2</v>
      </c>
      <c r="I249" s="196">
        <f t="shared" si="55"/>
        <v>15</v>
      </c>
      <c r="J249" s="196">
        <f t="shared" si="56"/>
        <v>2.25</v>
      </c>
      <c r="K249" s="11">
        <v>2</v>
      </c>
      <c r="L249" s="11">
        <v>4</v>
      </c>
      <c r="M249" s="11">
        <v>3</v>
      </c>
      <c r="N249" s="11">
        <v>5</v>
      </c>
      <c r="O249" s="11">
        <v>1</v>
      </c>
      <c r="P249" s="197">
        <f t="shared" si="57"/>
        <v>15</v>
      </c>
      <c r="Q249" s="197">
        <f t="shared" si="58"/>
        <v>0.75</v>
      </c>
      <c r="R249" s="104">
        <f t="shared" si="46"/>
        <v>0.25</v>
      </c>
      <c r="S249" s="104">
        <f t="shared" si="47"/>
        <v>0.64999999999999991</v>
      </c>
      <c r="T249" s="104">
        <f t="shared" si="48"/>
        <v>0.90</v>
      </c>
      <c r="U249" s="104">
        <f t="shared" si="49"/>
        <v>0.85</v>
      </c>
      <c r="V249" s="104">
        <f t="shared" si="50"/>
        <v>0.35</v>
      </c>
      <c r="W249" s="26">
        <f t="shared" si="51"/>
        <v>30</v>
      </c>
      <c r="X249" s="194">
        <f t="shared" si="52"/>
        <v>6</v>
      </c>
      <c r="Y249" s="114">
        <v>11</v>
      </c>
      <c r="Z249" s="108">
        <f t="shared" si="53"/>
        <v>8.8000000000000007</v>
      </c>
      <c r="AA249" s="110">
        <f t="shared" si="54"/>
        <v>14.666666666666666</v>
      </c>
    </row>
    <row r="250" spans="1:27" ht="20.25">
      <c r="A250" s="191">
        <v>244</v>
      </c>
      <c r="B250" s="125">
        <v>439791</v>
      </c>
      <c r="C250" s="126" t="s">
        <v>436</v>
      </c>
      <c r="D250" s="251"/>
      <c r="E250" s="251"/>
      <c r="F250" s="251"/>
      <c r="G250" s="251"/>
      <c r="H250" s="251"/>
      <c r="I250" s="196"/>
      <c r="J250" s="196"/>
      <c r="K250" s="11"/>
      <c r="L250" s="11"/>
      <c r="M250" s="11"/>
      <c r="N250" s="11"/>
      <c r="O250" s="11"/>
      <c r="P250" s="197">
        <f t="shared" si="57"/>
        <v>0</v>
      </c>
      <c r="Q250" s="197">
        <f t="shared" si="58"/>
        <v>0</v>
      </c>
      <c r="R250" s="104">
        <f t="shared" si="46"/>
        <v>0</v>
      </c>
      <c r="S250" s="104">
        <f t="shared" si="47"/>
        <v>0</v>
      </c>
      <c r="T250" s="104">
        <f t="shared" si="48"/>
        <v>0</v>
      </c>
      <c r="U250" s="104">
        <f t="shared" si="49"/>
        <v>0</v>
      </c>
      <c r="V250" s="104">
        <f t="shared" si="50"/>
        <v>0</v>
      </c>
      <c r="W250" s="26">
        <f t="shared" si="51"/>
        <v>0</v>
      </c>
      <c r="X250" s="194">
        <f t="shared" si="52"/>
        <v>0</v>
      </c>
      <c r="Y250" s="114" t="s">
        <v>147</v>
      </c>
      <c r="Z250" s="108" t="e">
        <f t="shared" si="53"/>
        <v>#VALUE!</v>
      </c>
      <c r="AA250" s="110" t="e">
        <f t="shared" si="54"/>
        <v>#VALUE!</v>
      </c>
    </row>
    <row r="251" spans="1:27" ht="20.25">
      <c r="A251" s="191">
        <v>245</v>
      </c>
      <c r="B251" s="125">
        <v>439792</v>
      </c>
      <c r="C251" s="126" t="s">
        <v>437</v>
      </c>
      <c r="D251" s="251">
        <v>8</v>
      </c>
      <c r="E251" s="251">
        <v>7</v>
      </c>
      <c r="F251" s="251">
        <v>9</v>
      </c>
      <c r="G251" s="251">
        <v>8</v>
      </c>
      <c r="H251" s="251">
        <v>8</v>
      </c>
      <c r="I251" s="196">
        <f t="shared" si="55"/>
        <v>40</v>
      </c>
      <c r="J251" s="196">
        <f t="shared" si="56"/>
        <v>6</v>
      </c>
      <c r="K251" s="11">
        <v>4</v>
      </c>
      <c r="L251" s="11">
        <v>3</v>
      </c>
      <c r="M251" s="11">
        <v>1</v>
      </c>
      <c r="N251" s="11">
        <v>3</v>
      </c>
      <c r="O251" s="11">
        <v>4</v>
      </c>
      <c r="P251" s="197">
        <f t="shared" si="57"/>
        <v>15</v>
      </c>
      <c r="Q251" s="197">
        <f t="shared" si="58"/>
        <v>0.75</v>
      </c>
      <c r="R251" s="104">
        <f t="shared" si="46"/>
        <v>1.40</v>
      </c>
      <c r="S251" s="104">
        <f t="shared" si="47"/>
        <v>1.2000000000000002</v>
      </c>
      <c r="T251" s="104">
        <f t="shared" si="48"/>
        <v>1.40</v>
      </c>
      <c r="U251" s="104">
        <f t="shared" si="49"/>
        <v>1.35</v>
      </c>
      <c r="V251" s="104">
        <f t="shared" si="50"/>
        <v>1.40</v>
      </c>
      <c r="W251" s="26">
        <f t="shared" si="51"/>
        <v>55</v>
      </c>
      <c r="X251" s="194">
        <f t="shared" si="52"/>
        <v>11</v>
      </c>
      <c r="Y251" s="114">
        <v>28</v>
      </c>
      <c r="Z251" s="108">
        <f t="shared" si="53"/>
        <v>22.40</v>
      </c>
      <c r="AA251" s="110">
        <f t="shared" si="54"/>
        <v>37.333333333333336</v>
      </c>
    </row>
    <row r="252" spans="1:27" ht="20.25">
      <c r="A252" s="191">
        <v>246</v>
      </c>
      <c r="B252" s="125">
        <v>439793</v>
      </c>
      <c r="C252" s="126" t="s">
        <v>438</v>
      </c>
      <c r="D252" s="251">
        <v>4</v>
      </c>
      <c r="E252" s="251">
        <v>1</v>
      </c>
      <c r="F252" s="251">
        <v>2</v>
      </c>
      <c r="G252" s="251">
        <v>5</v>
      </c>
      <c r="H252" s="251">
        <v>5</v>
      </c>
      <c r="I252" s="196">
        <f t="shared" si="55"/>
        <v>17</v>
      </c>
      <c r="J252" s="196">
        <f t="shared" si="56"/>
        <v>2.5499999999999998</v>
      </c>
      <c r="K252" s="11">
        <v>2</v>
      </c>
      <c r="L252" s="11">
        <v>0</v>
      </c>
      <c r="M252" s="11">
        <v>3</v>
      </c>
      <c r="N252" s="11">
        <v>0</v>
      </c>
      <c r="O252" s="11">
        <v>4</v>
      </c>
      <c r="P252" s="197">
        <f t="shared" si="57"/>
        <v>9</v>
      </c>
      <c r="Q252" s="197">
        <f t="shared" si="58"/>
        <v>0.45</v>
      </c>
      <c r="R252" s="104">
        <f t="shared" si="46"/>
        <v>0.70</v>
      </c>
      <c r="S252" s="104">
        <f t="shared" si="47"/>
        <v>0.15</v>
      </c>
      <c r="T252" s="104">
        <f t="shared" si="48"/>
        <v>0.45</v>
      </c>
      <c r="U252" s="104">
        <f t="shared" si="49"/>
        <v>0.75</v>
      </c>
      <c r="V252" s="104">
        <f t="shared" si="50"/>
        <v>0.95</v>
      </c>
      <c r="W252" s="26">
        <f t="shared" si="51"/>
        <v>26</v>
      </c>
      <c r="X252" s="194">
        <f t="shared" si="52"/>
        <v>5.20</v>
      </c>
      <c r="Y252" s="114">
        <v>9</v>
      </c>
      <c r="Z252" s="108">
        <f t="shared" si="53"/>
        <v>7.20</v>
      </c>
      <c r="AA252" s="110">
        <f t="shared" si="54"/>
        <v>12</v>
      </c>
    </row>
    <row r="253" spans="1:27" ht="20.25">
      <c r="A253" s="191">
        <v>247</v>
      </c>
      <c r="B253" s="125">
        <v>439795</v>
      </c>
      <c r="C253" s="126" t="s">
        <v>439</v>
      </c>
      <c r="D253" s="251">
        <v>15</v>
      </c>
      <c r="E253" s="251">
        <v>11</v>
      </c>
      <c r="F253" s="251">
        <v>13</v>
      </c>
      <c r="G253" s="251">
        <v>9</v>
      </c>
      <c r="H253" s="251">
        <v>10</v>
      </c>
      <c r="I253" s="196">
        <f t="shared" si="55"/>
        <v>58</v>
      </c>
      <c r="J253" s="196">
        <f t="shared" si="56"/>
        <v>8.6999999999999993</v>
      </c>
      <c r="K253" s="11">
        <v>4</v>
      </c>
      <c r="L253" s="11">
        <v>3.50</v>
      </c>
      <c r="M253" s="11">
        <v>2.50</v>
      </c>
      <c r="N253" s="11">
        <v>3</v>
      </c>
      <c r="O253" s="11">
        <v>3</v>
      </c>
      <c r="P253" s="197">
        <f t="shared" si="57"/>
        <v>16</v>
      </c>
      <c r="Q253" s="197">
        <f t="shared" si="58"/>
        <v>0.80</v>
      </c>
      <c r="R253" s="104">
        <f t="shared" si="46"/>
        <v>2.4500000000000002</v>
      </c>
      <c r="S253" s="104">
        <f t="shared" si="47"/>
        <v>1.825</v>
      </c>
      <c r="T253" s="104">
        <f t="shared" si="48"/>
        <v>2.0750000000000002</v>
      </c>
      <c r="U253" s="104">
        <f t="shared" si="49"/>
        <v>1.50</v>
      </c>
      <c r="V253" s="104">
        <f t="shared" si="50"/>
        <v>1.65</v>
      </c>
      <c r="W253" s="26">
        <f t="shared" si="51"/>
        <v>74</v>
      </c>
      <c r="X253" s="194">
        <f t="shared" si="52"/>
        <v>14.80</v>
      </c>
      <c r="Y253" s="114">
        <v>41</v>
      </c>
      <c r="Z253" s="108">
        <f t="shared" si="53"/>
        <v>32.800000000000004</v>
      </c>
      <c r="AA253" s="110">
        <f t="shared" si="54"/>
        <v>54.666666666666664</v>
      </c>
    </row>
    <row r="254" spans="1:27" ht="20.25">
      <c r="A254" s="191">
        <v>248</v>
      </c>
      <c r="B254" s="125">
        <v>439796</v>
      </c>
      <c r="C254" s="126" t="s">
        <v>440</v>
      </c>
      <c r="D254" s="251">
        <v>6</v>
      </c>
      <c r="E254" s="251">
        <v>11</v>
      </c>
      <c r="F254" s="251">
        <v>10</v>
      </c>
      <c r="G254" s="251">
        <v>9</v>
      </c>
      <c r="H254" s="251">
        <v>8</v>
      </c>
      <c r="I254" s="196">
        <f t="shared" si="55"/>
        <v>44</v>
      </c>
      <c r="J254" s="196">
        <f t="shared" si="56"/>
        <v>6.60</v>
      </c>
      <c r="K254" s="11">
        <v>2.50</v>
      </c>
      <c r="L254" s="11">
        <v>4</v>
      </c>
      <c r="M254" s="11">
        <v>3</v>
      </c>
      <c r="N254" s="11">
        <v>5</v>
      </c>
      <c r="O254" s="11">
        <v>0</v>
      </c>
      <c r="P254" s="197">
        <f t="shared" si="57"/>
        <v>14.50</v>
      </c>
      <c r="Q254" s="197">
        <f t="shared" si="58"/>
        <v>0.72500000000000009</v>
      </c>
      <c r="R254" s="104">
        <f t="shared" si="46"/>
        <v>1.0249999999999999</v>
      </c>
      <c r="S254" s="104">
        <f t="shared" si="47"/>
        <v>1.85</v>
      </c>
      <c r="T254" s="104">
        <f t="shared" si="48"/>
        <v>1.65</v>
      </c>
      <c r="U254" s="104">
        <f t="shared" si="49"/>
        <v>1.60</v>
      </c>
      <c r="V254" s="104">
        <f t="shared" si="50"/>
        <v>1.20</v>
      </c>
      <c r="W254" s="26">
        <f t="shared" si="51"/>
        <v>58.50</v>
      </c>
      <c r="X254" s="194">
        <f t="shared" si="52"/>
        <v>11.70</v>
      </c>
      <c r="Y254" s="114">
        <v>30</v>
      </c>
      <c r="Z254" s="108">
        <f t="shared" si="53"/>
        <v>24</v>
      </c>
      <c r="AA254" s="110">
        <f t="shared" si="54"/>
        <v>40</v>
      </c>
    </row>
    <row r="255" spans="1:27" ht="20.25">
      <c r="A255" s="191">
        <v>249</v>
      </c>
      <c r="B255" s="125">
        <v>439798</v>
      </c>
      <c r="C255" s="126" t="s">
        <v>441</v>
      </c>
      <c r="D255" s="251">
        <v>12</v>
      </c>
      <c r="E255" s="251">
        <v>9</v>
      </c>
      <c r="F255" s="251">
        <v>10</v>
      </c>
      <c r="G255" s="251">
        <v>5</v>
      </c>
      <c r="H255" s="251">
        <v>5</v>
      </c>
      <c r="I255" s="196">
        <f t="shared" si="55"/>
        <v>41</v>
      </c>
      <c r="J255" s="196">
        <f t="shared" si="56"/>
        <v>6.15</v>
      </c>
      <c r="K255" s="11">
        <v>3</v>
      </c>
      <c r="L255" s="11">
        <v>2.50</v>
      </c>
      <c r="M255" s="11">
        <v>4</v>
      </c>
      <c r="N255" s="11">
        <v>3</v>
      </c>
      <c r="O255" s="11">
        <v>2</v>
      </c>
      <c r="P255" s="197">
        <f t="shared" si="57"/>
        <v>14.50</v>
      </c>
      <c r="Q255" s="197">
        <f t="shared" si="58"/>
        <v>0.72500000000000009</v>
      </c>
      <c r="R255" s="104">
        <f t="shared" si="46"/>
        <v>1.9499999999999997</v>
      </c>
      <c r="S255" s="104">
        <f t="shared" si="47"/>
        <v>1.475</v>
      </c>
      <c r="T255" s="104">
        <f t="shared" si="48"/>
        <v>1.70</v>
      </c>
      <c r="U255" s="104">
        <f t="shared" si="49"/>
        <v>0.90</v>
      </c>
      <c r="V255" s="104">
        <f t="shared" si="50"/>
        <v>0.85</v>
      </c>
      <c r="W255" s="26">
        <f t="shared" si="51"/>
        <v>55.50</v>
      </c>
      <c r="X255" s="194">
        <f t="shared" si="52"/>
        <v>11.10</v>
      </c>
      <c r="Y255" s="114">
        <v>29</v>
      </c>
      <c r="Z255" s="108">
        <f t="shared" si="53"/>
        <v>23.200000000000003</v>
      </c>
      <c r="AA255" s="110">
        <f t="shared" si="54"/>
        <v>38.666666666666664</v>
      </c>
    </row>
    <row r="256" spans="1:27" ht="20.25">
      <c r="A256" s="191">
        <v>250</v>
      </c>
      <c r="B256" s="125">
        <v>439799</v>
      </c>
      <c r="C256" s="126" t="s">
        <v>442</v>
      </c>
      <c r="D256" s="251">
        <v>15</v>
      </c>
      <c r="E256" s="251">
        <v>13</v>
      </c>
      <c r="F256" s="251">
        <v>9</v>
      </c>
      <c r="G256" s="251">
        <v>8</v>
      </c>
      <c r="H256" s="251">
        <v>9</v>
      </c>
      <c r="I256" s="196">
        <f t="shared" si="55"/>
        <v>54</v>
      </c>
      <c r="J256" s="196">
        <f t="shared" si="56"/>
        <v>8.10</v>
      </c>
      <c r="K256" s="11">
        <v>4</v>
      </c>
      <c r="L256" s="11">
        <v>5</v>
      </c>
      <c r="M256" s="11">
        <v>3</v>
      </c>
      <c r="N256" s="11">
        <v>4</v>
      </c>
      <c r="O256" s="11">
        <v>5</v>
      </c>
      <c r="P256" s="197">
        <f t="shared" si="57"/>
        <v>21</v>
      </c>
      <c r="Q256" s="197">
        <f t="shared" si="58"/>
        <v>1.05</v>
      </c>
      <c r="R256" s="104">
        <f t="shared" si="46"/>
        <v>2.4500000000000002</v>
      </c>
      <c r="S256" s="104">
        <f t="shared" si="47"/>
        <v>2.2000000000000002</v>
      </c>
      <c r="T256" s="104">
        <f t="shared" si="48"/>
        <v>1.50</v>
      </c>
      <c r="U256" s="104">
        <f t="shared" si="49"/>
        <v>1.40</v>
      </c>
      <c r="V256" s="104">
        <f t="shared" si="50"/>
        <v>1.60</v>
      </c>
      <c r="W256" s="26">
        <f t="shared" si="51"/>
        <v>75</v>
      </c>
      <c r="X256" s="194">
        <f t="shared" si="52"/>
        <v>15</v>
      </c>
      <c r="Y256" s="114">
        <v>39</v>
      </c>
      <c r="Z256" s="108">
        <f t="shared" si="53"/>
        <v>31.200000000000003</v>
      </c>
      <c r="AA256" s="110">
        <f t="shared" si="54"/>
        <v>52</v>
      </c>
    </row>
    <row r="257" spans="1:27" ht="20.25">
      <c r="A257" s="191">
        <v>251</v>
      </c>
      <c r="B257" s="125">
        <v>439800</v>
      </c>
      <c r="C257" s="126" t="s">
        <v>443</v>
      </c>
      <c r="D257" s="251">
        <v>2</v>
      </c>
      <c r="E257" s="251">
        <v>5</v>
      </c>
      <c r="F257" s="251">
        <v>4</v>
      </c>
      <c r="G257" s="251">
        <v>5</v>
      </c>
      <c r="H257" s="251">
        <v>9</v>
      </c>
      <c r="I257" s="196">
        <f t="shared" si="55"/>
        <v>25</v>
      </c>
      <c r="J257" s="196">
        <f t="shared" si="56"/>
        <v>3.75</v>
      </c>
      <c r="K257" s="11">
        <v>2</v>
      </c>
      <c r="L257" s="11">
        <v>3</v>
      </c>
      <c r="M257" s="11">
        <v>4</v>
      </c>
      <c r="N257" s="11">
        <v>3</v>
      </c>
      <c r="O257" s="11">
        <v>1</v>
      </c>
      <c r="P257" s="197">
        <f t="shared" si="57"/>
        <v>13</v>
      </c>
      <c r="Q257" s="197">
        <f t="shared" si="58"/>
        <v>0.65</v>
      </c>
      <c r="R257" s="104">
        <f t="shared" si="46"/>
        <v>0.40</v>
      </c>
      <c r="S257" s="104">
        <f t="shared" si="47"/>
        <v>0.90</v>
      </c>
      <c r="T257" s="104">
        <f t="shared" si="48"/>
        <v>0.80</v>
      </c>
      <c r="U257" s="104">
        <f t="shared" si="49"/>
        <v>0.90</v>
      </c>
      <c r="V257" s="104">
        <f t="shared" si="50"/>
        <v>1.40</v>
      </c>
      <c r="W257" s="26">
        <f t="shared" si="51"/>
        <v>38</v>
      </c>
      <c r="X257" s="194">
        <f t="shared" si="52"/>
        <v>7.60</v>
      </c>
      <c r="Y257" s="114">
        <v>21</v>
      </c>
      <c r="Z257" s="108">
        <f t="shared" si="53"/>
        <v>16.80</v>
      </c>
      <c r="AA257" s="110">
        <f t="shared" si="54"/>
        <v>28.000000000000004</v>
      </c>
    </row>
    <row r="258" spans="1:27" ht="20.25">
      <c r="A258" s="191">
        <v>252</v>
      </c>
      <c r="B258" s="222">
        <v>439801</v>
      </c>
      <c r="C258" s="223" t="s">
        <v>242</v>
      </c>
      <c r="D258" s="251">
        <v>5</v>
      </c>
      <c r="E258" s="251">
        <v>4</v>
      </c>
      <c r="F258" s="251">
        <v>3</v>
      </c>
      <c r="G258" s="251">
        <v>5</v>
      </c>
      <c r="H258" s="251">
        <v>8</v>
      </c>
      <c r="I258" s="196">
        <f t="shared" si="55"/>
        <v>25</v>
      </c>
      <c r="J258" s="196">
        <f t="shared" si="56"/>
        <v>3.75</v>
      </c>
      <c r="K258" s="11">
        <v>2</v>
      </c>
      <c r="L258" s="11">
        <v>1</v>
      </c>
      <c r="M258" s="11">
        <v>4</v>
      </c>
      <c r="N258" s="11">
        <v>3</v>
      </c>
      <c r="O258" s="11">
        <v>2</v>
      </c>
      <c r="P258" s="197">
        <f t="shared" si="57"/>
        <v>12</v>
      </c>
      <c r="Q258" s="197">
        <f t="shared" si="58"/>
        <v>0.60000000000000009</v>
      </c>
      <c r="R258" s="104">
        <f t="shared" si="46"/>
        <v>0.85</v>
      </c>
      <c r="S258" s="104">
        <f t="shared" si="47"/>
        <v>0.65</v>
      </c>
      <c r="T258" s="104">
        <f t="shared" si="48"/>
        <v>0.64999999999999991</v>
      </c>
      <c r="U258" s="104">
        <f t="shared" si="49"/>
        <v>0.90</v>
      </c>
      <c r="V258" s="104">
        <f t="shared" si="50"/>
        <v>1.30</v>
      </c>
      <c r="W258" s="26">
        <f t="shared" si="51"/>
        <v>37</v>
      </c>
      <c r="X258" s="194">
        <f t="shared" si="52"/>
        <v>7.40</v>
      </c>
      <c r="Y258" s="224">
        <v>19</v>
      </c>
      <c r="Z258" s="108">
        <f t="shared" si="53"/>
        <v>15.20</v>
      </c>
      <c r="AA258" s="110">
        <f t="shared" si="54"/>
        <v>25.333333333333336</v>
      </c>
    </row>
    <row r="259" spans="1:27" ht="20.25">
      <c r="A259" s="191">
        <v>253</v>
      </c>
      <c r="B259" s="125">
        <v>439802</v>
      </c>
      <c r="C259" s="126" t="s">
        <v>444</v>
      </c>
      <c r="D259" s="251">
        <v>9</v>
      </c>
      <c r="E259" s="251">
        <v>8</v>
      </c>
      <c r="F259" s="251">
        <v>11</v>
      </c>
      <c r="G259" s="251">
        <v>10</v>
      </c>
      <c r="H259" s="251">
        <v>15</v>
      </c>
      <c r="I259" s="196">
        <f t="shared" si="55"/>
        <v>53</v>
      </c>
      <c r="J259" s="196">
        <f t="shared" si="56"/>
        <v>7.9499999999999993</v>
      </c>
      <c r="K259" s="11">
        <v>4</v>
      </c>
      <c r="L259" s="11">
        <v>3</v>
      </c>
      <c r="M259" s="11">
        <v>3</v>
      </c>
      <c r="N259" s="11">
        <v>4</v>
      </c>
      <c r="O259" s="11">
        <v>5</v>
      </c>
      <c r="P259" s="197">
        <f t="shared" si="57"/>
        <v>19</v>
      </c>
      <c r="Q259" s="197">
        <f t="shared" si="58"/>
        <v>0.95</v>
      </c>
      <c r="R259" s="104">
        <f t="shared" si="46"/>
        <v>1.5499999999999998</v>
      </c>
      <c r="S259" s="104">
        <f t="shared" si="47"/>
        <v>1.35</v>
      </c>
      <c r="T259" s="104">
        <f t="shared" si="48"/>
        <v>1.7999999999999998</v>
      </c>
      <c r="U259" s="104">
        <f t="shared" si="49"/>
        <v>1.70</v>
      </c>
      <c r="V259" s="104">
        <f t="shared" si="50"/>
        <v>2.50</v>
      </c>
      <c r="W259" s="26">
        <f t="shared" si="51"/>
        <v>72</v>
      </c>
      <c r="X259" s="194">
        <f t="shared" si="52"/>
        <v>14.40</v>
      </c>
      <c r="Y259" s="114">
        <v>40</v>
      </c>
      <c r="Z259" s="108">
        <f t="shared" si="53"/>
        <v>32</v>
      </c>
      <c r="AA259" s="110">
        <f t="shared" si="54"/>
        <v>53.333333333333336</v>
      </c>
    </row>
    <row r="260" spans="1:27" ht="20.25">
      <c r="A260" s="191">
        <v>254</v>
      </c>
      <c r="B260" s="125">
        <v>439803</v>
      </c>
      <c r="C260" s="126" t="s">
        <v>243</v>
      </c>
      <c r="D260" s="251">
        <v>5</v>
      </c>
      <c r="E260" s="251">
        <v>6</v>
      </c>
      <c r="F260" s="251">
        <v>5</v>
      </c>
      <c r="G260" s="251">
        <v>2</v>
      </c>
      <c r="H260" s="251">
        <v>3</v>
      </c>
      <c r="I260" s="196">
        <f t="shared" si="55"/>
        <v>21</v>
      </c>
      <c r="J260" s="196">
        <f t="shared" si="56"/>
        <v>3.15</v>
      </c>
      <c r="K260" s="11">
        <v>2</v>
      </c>
      <c r="L260" s="11">
        <v>1.50</v>
      </c>
      <c r="M260" s="11">
        <v>4</v>
      </c>
      <c r="N260" s="11">
        <v>1</v>
      </c>
      <c r="O260" s="11">
        <v>2</v>
      </c>
      <c r="P260" s="197">
        <f t="shared" si="57"/>
        <v>10.50</v>
      </c>
      <c r="Q260" s="197">
        <f t="shared" si="58"/>
        <v>0.525</v>
      </c>
      <c r="R260" s="104">
        <f t="shared" si="46"/>
        <v>0.85</v>
      </c>
      <c r="S260" s="104">
        <f t="shared" si="47"/>
        <v>0.97499999999999987</v>
      </c>
      <c r="T260" s="104">
        <f t="shared" si="48"/>
        <v>0.95</v>
      </c>
      <c r="U260" s="104">
        <f t="shared" si="49"/>
        <v>0.35</v>
      </c>
      <c r="V260" s="104">
        <f t="shared" si="50"/>
        <v>0.54999999999999993</v>
      </c>
      <c r="W260" s="26">
        <f t="shared" si="51"/>
        <v>31.50</v>
      </c>
      <c r="X260" s="194">
        <f t="shared" si="52"/>
        <v>6.3000000000000007</v>
      </c>
      <c r="Y260" s="114">
        <v>16</v>
      </c>
      <c r="Z260" s="108">
        <f t="shared" si="53"/>
        <v>12.80</v>
      </c>
      <c r="AA260" s="110">
        <f t="shared" si="54"/>
        <v>21.333333333333336</v>
      </c>
    </row>
    <row r="261" spans="1:27" ht="20.25">
      <c r="A261" s="191">
        <v>255</v>
      </c>
      <c r="B261" s="125">
        <v>439804</v>
      </c>
      <c r="C261" s="126" t="s">
        <v>244</v>
      </c>
      <c r="D261" s="251">
        <v>8</v>
      </c>
      <c r="E261" s="251">
        <v>9</v>
      </c>
      <c r="F261" s="251">
        <v>10</v>
      </c>
      <c r="G261" s="251">
        <v>11</v>
      </c>
      <c r="H261" s="251">
        <v>12</v>
      </c>
      <c r="I261" s="196">
        <f t="shared" si="55"/>
        <v>50</v>
      </c>
      <c r="J261" s="196">
        <f t="shared" si="56"/>
        <v>7.50</v>
      </c>
      <c r="K261" s="11">
        <v>3</v>
      </c>
      <c r="L261" s="11">
        <v>4</v>
      </c>
      <c r="M261" s="11">
        <v>2</v>
      </c>
      <c r="N261" s="11">
        <v>3</v>
      </c>
      <c r="O261" s="11">
        <v>2.50</v>
      </c>
      <c r="P261" s="197">
        <f t="shared" si="57"/>
        <v>14.50</v>
      </c>
      <c r="Q261" s="197">
        <f t="shared" si="58"/>
        <v>0.72500000000000009</v>
      </c>
      <c r="R261" s="104">
        <f t="shared" si="46"/>
        <v>1.35</v>
      </c>
      <c r="S261" s="104">
        <f t="shared" si="47"/>
        <v>1.5499999999999998</v>
      </c>
      <c r="T261" s="104">
        <f t="shared" si="48"/>
        <v>1.60</v>
      </c>
      <c r="U261" s="104">
        <f t="shared" si="49"/>
        <v>1.7999999999999998</v>
      </c>
      <c r="V261" s="104">
        <f t="shared" si="50"/>
        <v>1.9249999999999998</v>
      </c>
      <c r="W261" s="26">
        <f t="shared" si="51"/>
        <v>64.50</v>
      </c>
      <c r="X261" s="194">
        <f t="shared" si="52"/>
        <v>12.90</v>
      </c>
      <c r="Y261" s="114">
        <v>36</v>
      </c>
      <c r="Z261" s="108">
        <f t="shared" si="53"/>
        <v>28.80</v>
      </c>
      <c r="AA261" s="110">
        <f t="shared" si="54"/>
        <v>48</v>
      </c>
    </row>
    <row r="262" spans="1:27" ht="20.25">
      <c r="A262" s="191">
        <v>256</v>
      </c>
      <c r="B262" s="125">
        <v>439805</v>
      </c>
      <c r="C262" s="126" t="s">
        <v>245</v>
      </c>
      <c r="D262" s="251">
        <v>10</v>
      </c>
      <c r="E262" s="251">
        <v>4</v>
      </c>
      <c r="F262" s="251">
        <v>4</v>
      </c>
      <c r="G262" s="251">
        <v>2</v>
      </c>
      <c r="H262" s="251">
        <v>3</v>
      </c>
      <c r="I262" s="196">
        <f t="shared" si="55"/>
        <v>23</v>
      </c>
      <c r="J262" s="196">
        <f t="shared" si="56"/>
        <v>3.4499999999999997</v>
      </c>
      <c r="K262" s="11">
        <v>1.50</v>
      </c>
      <c r="L262" s="11">
        <v>2</v>
      </c>
      <c r="M262" s="11">
        <v>1</v>
      </c>
      <c r="N262" s="11">
        <v>3.50</v>
      </c>
      <c r="O262" s="11">
        <v>2.50</v>
      </c>
      <c r="P262" s="197">
        <f t="shared" si="57"/>
        <v>10.50</v>
      </c>
      <c r="Q262" s="197">
        <f t="shared" si="58"/>
        <v>0.525</v>
      </c>
      <c r="R262" s="104">
        <f t="shared" si="46"/>
        <v>1.575</v>
      </c>
      <c r="S262" s="104">
        <f t="shared" si="47"/>
        <v>0.70</v>
      </c>
      <c r="T262" s="104">
        <f t="shared" si="48"/>
        <v>0.65</v>
      </c>
      <c r="U262" s="104">
        <f t="shared" si="49"/>
        <v>0.475</v>
      </c>
      <c r="V262" s="104">
        <f t="shared" si="50"/>
        <v>0.57499999999999996</v>
      </c>
      <c r="W262" s="26">
        <f t="shared" si="51"/>
        <v>33.50</v>
      </c>
      <c r="X262" s="194">
        <f t="shared" si="52"/>
        <v>6.70</v>
      </c>
      <c r="Y262" s="114">
        <v>17</v>
      </c>
      <c r="Z262" s="108">
        <f t="shared" si="53"/>
        <v>13.60</v>
      </c>
      <c r="AA262" s="110">
        <f t="shared" si="54"/>
        <v>22.666666666666664</v>
      </c>
    </row>
    <row r="263" spans="1:27" ht="20.25">
      <c r="A263" s="191">
        <v>257</v>
      </c>
      <c r="B263" s="125">
        <v>439807</v>
      </c>
      <c r="C263" s="126" t="s">
        <v>445</v>
      </c>
      <c r="D263" s="251">
        <v>3</v>
      </c>
      <c r="E263" s="251">
        <v>2</v>
      </c>
      <c r="F263" s="251">
        <v>5</v>
      </c>
      <c r="G263" s="251">
        <v>6</v>
      </c>
      <c r="H263" s="251">
        <v>5</v>
      </c>
      <c r="I263" s="196">
        <f t="shared" si="55"/>
        <v>21</v>
      </c>
      <c r="J263" s="196">
        <f t="shared" si="56"/>
        <v>3.15</v>
      </c>
      <c r="K263" s="11">
        <v>0.50</v>
      </c>
      <c r="L263" s="11">
        <v>2</v>
      </c>
      <c r="M263" s="11">
        <v>1</v>
      </c>
      <c r="N263" s="11">
        <v>2</v>
      </c>
      <c r="O263" s="11">
        <v>3</v>
      </c>
      <c r="P263" s="197">
        <f t="shared" si="57"/>
        <v>8.50</v>
      </c>
      <c r="Q263" s="197">
        <f t="shared" si="58"/>
        <v>0.42500000000000004</v>
      </c>
      <c r="R263" s="104">
        <f t="shared" si="46"/>
        <v>0.475</v>
      </c>
      <c r="S263" s="104">
        <f t="shared" si="47"/>
        <v>0.40</v>
      </c>
      <c r="T263" s="104">
        <f t="shared" si="48"/>
        <v>0.80</v>
      </c>
      <c r="U263" s="104">
        <f t="shared" si="49"/>
        <v>0.99999999999999989</v>
      </c>
      <c r="V263" s="104">
        <f t="shared" si="50"/>
        <v>0.90</v>
      </c>
      <c r="W263" s="26">
        <f t="shared" si="51"/>
        <v>29.50</v>
      </c>
      <c r="X263" s="194">
        <f t="shared" si="52"/>
        <v>5.90</v>
      </c>
      <c r="Y263" s="114">
        <v>17</v>
      </c>
      <c r="Z263" s="108">
        <f t="shared" si="53"/>
        <v>13.60</v>
      </c>
      <c r="AA263" s="110">
        <f t="shared" si="54"/>
        <v>22.666666666666664</v>
      </c>
    </row>
    <row r="264" spans="1:27" ht="20.25">
      <c r="A264" s="191">
        <v>258</v>
      </c>
      <c r="B264" s="125">
        <v>439808</v>
      </c>
      <c r="C264" s="126" t="s">
        <v>446</v>
      </c>
      <c r="D264" s="251">
        <v>5</v>
      </c>
      <c r="E264" s="251">
        <v>6</v>
      </c>
      <c r="F264" s="251">
        <v>4</v>
      </c>
      <c r="G264" s="251">
        <v>7</v>
      </c>
      <c r="H264" s="251">
        <v>6</v>
      </c>
      <c r="I264" s="196">
        <f t="shared" si="55"/>
        <v>28</v>
      </c>
      <c r="J264" s="196">
        <f>I264*0.15</f>
        <v>4.20</v>
      </c>
      <c r="K264" s="11">
        <v>2</v>
      </c>
      <c r="L264" s="11">
        <v>1</v>
      </c>
      <c r="M264" s="11">
        <v>3</v>
      </c>
      <c r="N264" s="11">
        <v>4</v>
      </c>
      <c r="O264" s="11">
        <v>2</v>
      </c>
      <c r="P264" s="197">
        <f t="shared" si="57"/>
        <v>12</v>
      </c>
      <c r="Q264" s="197">
        <f t="shared" si="58"/>
        <v>0.60000000000000009</v>
      </c>
      <c r="R264" s="104">
        <f t="shared" si="59" ref="R264:R318">D264*0.15+K264:K264*0.05</f>
        <v>0.85</v>
      </c>
      <c r="S264" s="104">
        <f t="shared" si="60" ref="S264:S318">E264*0.15+L264:L264*0.05</f>
        <v>0.95</v>
      </c>
      <c r="T264" s="104">
        <f t="shared" si="61" ref="T264:T318">F264*0.15+M264:M264*0.05</f>
        <v>0.75</v>
      </c>
      <c r="U264" s="104">
        <f t="shared" si="62" ref="U264:U318">G264*0.15+N264:N264*0.05</f>
        <v>1.25</v>
      </c>
      <c r="V264" s="104">
        <f t="shared" si="63" ref="V264:V318">H264*0.15+O264:O264*0.05</f>
        <v>0.99999999999999989</v>
      </c>
      <c r="W264" s="26">
        <f t="shared" si="64" ref="W264:W318">I264+P264</f>
        <v>40</v>
      </c>
      <c r="X264" s="194">
        <f t="shared" si="65" ref="X264:X318">W264*0.2</f>
        <v>8</v>
      </c>
      <c r="Y264" s="114">
        <v>23</v>
      </c>
      <c r="Z264" s="108">
        <f t="shared" si="66" ref="Z264:Z318">Y264*0.8</f>
        <v>18.400000000000002</v>
      </c>
      <c r="AA264" s="110">
        <f t="shared" si="67" ref="AA264:AA318">Y264/75*100</f>
        <v>30.666666666666664</v>
      </c>
    </row>
    <row r="265" spans="1:27" ht="20.25">
      <c r="A265" s="191">
        <v>259</v>
      </c>
      <c r="B265" s="125">
        <v>439811</v>
      </c>
      <c r="C265" s="126" t="s">
        <v>447</v>
      </c>
      <c r="D265" s="251">
        <v>4</v>
      </c>
      <c r="E265" s="251">
        <v>3</v>
      </c>
      <c r="F265" s="251">
        <v>8</v>
      </c>
      <c r="G265" s="251">
        <v>6</v>
      </c>
      <c r="H265" s="251">
        <v>8</v>
      </c>
      <c r="I265" s="196">
        <f t="shared" si="55"/>
        <v>29</v>
      </c>
      <c r="J265" s="196">
        <f t="shared" si="56"/>
        <v>4.3499999999999996</v>
      </c>
      <c r="K265" s="11">
        <v>2</v>
      </c>
      <c r="L265" s="11">
        <v>1.50</v>
      </c>
      <c r="M265" s="11">
        <v>4</v>
      </c>
      <c r="N265" s="11">
        <v>3</v>
      </c>
      <c r="O265" s="11">
        <v>1</v>
      </c>
      <c r="P265" s="197">
        <f t="shared" si="57"/>
        <v>11.50</v>
      </c>
      <c r="Q265" s="197">
        <f t="shared" si="58"/>
        <v>0.57500000000000007</v>
      </c>
      <c r="R265" s="104">
        <f t="shared" si="59"/>
        <v>0.70</v>
      </c>
      <c r="S265" s="104">
        <f t="shared" si="60"/>
        <v>0.52499999999999991</v>
      </c>
      <c r="T265" s="104">
        <f t="shared" si="61"/>
        <v>1.40</v>
      </c>
      <c r="U265" s="104">
        <f t="shared" si="62"/>
        <v>1.0499999999999998</v>
      </c>
      <c r="V265" s="104">
        <f t="shared" si="63"/>
        <v>1.25</v>
      </c>
      <c r="W265" s="26">
        <f t="shared" si="64"/>
        <v>40.50</v>
      </c>
      <c r="X265" s="194">
        <f t="shared" si="65"/>
        <v>8.10</v>
      </c>
      <c r="Y265" s="114">
        <v>20</v>
      </c>
      <c r="Z265" s="108">
        <f t="shared" si="66"/>
        <v>16</v>
      </c>
      <c r="AA265" s="110">
        <f t="shared" si="67"/>
        <v>26.666666666666668</v>
      </c>
    </row>
    <row r="266" spans="1:27" ht="20.25">
      <c r="A266" s="191">
        <v>260</v>
      </c>
      <c r="B266" s="125">
        <v>439815</v>
      </c>
      <c r="C266" s="126" t="s">
        <v>448</v>
      </c>
      <c r="D266" s="251">
        <v>13</v>
      </c>
      <c r="E266" s="251">
        <v>12</v>
      </c>
      <c r="F266" s="251">
        <v>11</v>
      </c>
      <c r="G266" s="251">
        <v>18</v>
      </c>
      <c r="H266" s="251">
        <v>16</v>
      </c>
      <c r="I266" s="196">
        <f t="shared" si="55"/>
        <v>70</v>
      </c>
      <c r="J266" s="196">
        <f t="shared" si="56"/>
        <v>10.50</v>
      </c>
      <c r="K266" s="11">
        <v>6</v>
      </c>
      <c r="L266" s="11">
        <v>5.50</v>
      </c>
      <c r="M266" s="11">
        <v>6</v>
      </c>
      <c r="N266" s="11">
        <v>4.50</v>
      </c>
      <c r="O266" s="11">
        <v>6</v>
      </c>
      <c r="P266" s="197">
        <f t="shared" si="57"/>
        <v>28</v>
      </c>
      <c r="Q266" s="197">
        <f t="shared" si="58"/>
        <v>1.40</v>
      </c>
      <c r="R266" s="104">
        <f t="shared" si="59"/>
        <v>2.25</v>
      </c>
      <c r="S266" s="104">
        <f t="shared" si="60"/>
        <v>2.0749999999999997</v>
      </c>
      <c r="T266" s="104">
        <f t="shared" si="61"/>
        <v>1.95</v>
      </c>
      <c r="U266" s="104">
        <f t="shared" si="62"/>
        <v>2.925</v>
      </c>
      <c r="V266" s="104">
        <f t="shared" si="63"/>
        <v>2.70</v>
      </c>
      <c r="W266" s="26">
        <f t="shared" si="64"/>
        <v>98</v>
      </c>
      <c r="X266" s="194">
        <f t="shared" si="65"/>
        <v>19.60</v>
      </c>
      <c r="Y266" s="114">
        <v>53</v>
      </c>
      <c r="Z266" s="108">
        <f t="shared" si="66"/>
        <v>42.400000000000006</v>
      </c>
      <c r="AA266" s="110">
        <f t="shared" si="67"/>
        <v>70.666666666666671</v>
      </c>
    </row>
    <row r="267" spans="1:27" ht="20.25">
      <c r="A267" s="191">
        <v>261</v>
      </c>
      <c r="B267" s="125">
        <v>439816</v>
      </c>
      <c r="C267" s="126" t="s">
        <v>449</v>
      </c>
      <c r="D267" s="251">
        <v>5</v>
      </c>
      <c r="E267" s="251">
        <v>14</v>
      </c>
      <c r="F267" s="251">
        <v>13</v>
      </c>
      <c r="G267" s="251">
        <v>10</v>
      </c>
      <c r="H267" s="251">
        <v>8</v>
      </c>
      <c r="I267" s="196">
        <f t="shared" si="55"/>
        <v>50</v>
      </c>
      <c r="J267" s="196">
        <f t="shared" si="56"/>
        <v>7.50</v>
      </c>
      <c r="K267" s="11">
        <v>3</v>
      </c>
      <c r="L267" s="11">
        <v>2.50</v>
      </c>
      <c r="M267" s="11">
        <v>3</v>
      </c>
      <c r="N267" s="11">
        <v>4</v>
      </c>
      <c r="O267" s="11">
        <v>3</v>
      </c>
      <c r="P267" s="197">
        <f t="shared" si="57"/>
        <v>15.50</v>
      </c>
      <c r="Q267" s="197">
        <f t="shared" si="58"/>
        <v>0.775</v>
      </c>
      <c r="R267" s="104">
        <f t="shared" si="59"/>
        <v>0.90</v>
      </c>
      <c r="S267" s="104">
        <f t="shared" si="60"/>
        <v>2.225</v>
      </c>
      <c r="T267" s="104">
        <f t="shared" si="61"/>
        <v>2.10</v>
      </c>
      <c r="U267" s="104">
        <f t="shared" si="62"/>
        <v>1.70</v>
      </c>
      <c r="V267" s="104">
        <f t="shared" si="63"/>
        <v>1.35</v>
      </c>
      <c r="W267" s="26">
        <f t="shared" si="64"/>
        <v>65.50</v>
      </c>
      <c r="X267" s="194">
        <f t="shared" si="65"/>
        <v>13.10</v>
      </c>
      <c r="Y267" s="114">
        <v>36</v>
      </c>
      <c r="Z267" s="108">
        <f t="shared" si="66"/>
        <v>28.80</v>
      </c>
      <c r="AA267" s="110">
        <f t="shared" si="67"/>
        <v>48</v>
      </c>
    </row>
    <row r="268" spans="1:27" ht="20.25">
      <c r="A268" s="191">
        <v>262</v>
      </c>
      <c r="B268" s="125">
        <v>439817</v>
      </c>
      <c r="C268" s="126" t="s">
        <v>450</v>
      </c>
      <c r="D268" s="251">
        <v>6</v>
      </c>
      <c r="E268" s="251">
        <v>5</v>
      </c>
      <c r="F268" s="251">
        <v>9</v>
      </c>
      <c r="G268" s="251">
        <v>10</v>
      </c>
      <c r="H268" s="251">
        <v>6</v>
      </c>
      <c r="I268" s="196">
        <f t="shared" si="55"/>
        <v>36</v>
      </c>
      <c r="J268" s="196">
        <f t="shared" si="56"/>
        <v>5.40</v>
      </c>
      <c r="K268" s="11">
        <v>2</v>
      </c>
      <c r="L268" s="11">
        <v>3</v>
      </c>
      <c r="M268" s="11">
        <v>4</v>
      </c>
      <c r="N268" s="11">
        <v>2.50</v>
      </c>
      <c r="O268" s="11">
        <v>3</v>
      </c>
      <c r="P268" s="197">
        <f t="shared" si="57"/>
        <v>14.50</v>
      </c>
      <c r="Q268" s="197">
        <f t="shared" si="58"/>
        <v>0.72500000000000009</v>
      </c>
      <c r="R268" s="104">
        <f t="shared" si="59"/>
        <v>0.99999999999999989</v>
      </c>
      <c r="S268" s="104">
        <f t="shared" si="60"/>
        <v>0.90</v>
      </c>
      <c r="T268" s="104">
        <f t="shared" si="61"/>
        <v>1.5499999999999998</v>
      </c>
      <c r="U268" s="104">
        <f t="shared" si="62"/>
        <v>1.625</v>
      </c>
      <c r="V268" s="104">
        <f t="shared" si="63"/>
        <v>1.0499999999999998</v>
      </c>
      <c r="W268" s="26">
        <f t="shared" si="64"/>
        <v>50.50</v>
      </c>
      <c r="X268" s="194">
        <f t="shared" si="65"/>
        <v>10.100000000000001</v>
      </c>
      <c r="Y268" s="114">
        <v>27</v>
      </c>
      <c r="Z268" s="108">
        <f t="shared" si="66"/>
        <v>21.60</v>
      </c>
      <c r="AA268" s="110">
        <f t="shared" si="67"/>
        <v>36</v>
      </c>
    </row>
    <row r="269" spans="1:27" ht="20.25">
      <c r="A269" s="191">
        <v>263</v>
      </c>
      <c r="B269" s="125">
        <v>439818</v>
      </c>
      <c r="C269" s="126" t="s">
        <v>451</v>
      </c>
      <c r="D269" s="251">
        <v>11</v>
      </c>
      <c r="E269" s="251">
        <v>14</v>
      </c>
      <c r="F269" s="251">
        <v>13</v>
      </c>
      <c r="G269" s="251">
        <v>11</v>
      </c>
      <c r="H269" s="251">
        <v>10</v>
      </c>
      <c r="I269" s="196">
        <f t="shared" si="55"/>
        <v>59</v>
      </c>
      <c r="J269" s="196">
        <f t="shared" si="56"/>
        <v>8.85</v>
      </c>
      <c r="K269" s="11">
        <v>5.50</v>
      </c>
      <c r="L269" s="11">
        <v>4</v>
      </c>
      <c r="M269" s="11">
        <v>4.50</v>
      </c>
      <c r="N269" s="11">
        <v>1</v>
      </c>
      <c r="O269" s="11">
        <v>2</v>
      </c>
      <c r="P269" s="197">
        <f t="shared" si="57"/>
        <v>17</v>
      </c>
      <c r="Q269" s="197">
        <f t="shared" si="58"/>
        <v>0.85000000000000009</v>
      </c>
      <c r="R269" s="104">
        <f t="shared" si="59"/>
        <v>1.9249999999999998</v>
      </c>
      <c r="S269" s="104">
        <f t="shared" si="60"/>
        <v>2.3000000000000003</v>
      </c>
      <c r="T269" s="104">
        <f t="shared" si="61"/>
        <v>2.1749999999999998</v>
      </c>
      <c r="U269" s="104">
        <f t="shared" si="62"/>
        <v>1.70</v>
      </c>
      <c r="V269" s="104">
        <f t="shared" si="63"/>
        <v>1.60</v>
      </c>
      <c r="W269" s="26">
        <f t="shared" si="64"/>
        <v>76</v>
      </c>
      <c r="X269" s="194">
        <f t="shared" si="65"/>
        <v>15.20</v>
      </c>
      <c r="Y269" s="114">
        <v>46</v>
      </c>
      <c r="Z269" s="108">
        <f t="shared" si="66"/>
        <v>36.800000000000004</v>
      </c>
      <c r="AA269" s="110">
        <f t="shared" si="67"/>
        <v>61.333333333333329</v>
      </c>
    </row>
    <row r="270" spans="1:27" ht="20.25">
      <c r="A270" s="191">
        <v>264</v>
      </c>
      <c r="B270" s="125">
        <v>439819</v>
      </c>
      <c r="C270" s="126" t="s">
        <v>452</v>
      </c>
      <c r="D270" s="251"/>
      <c r="E270" s="251"/>
      <c r="F270" s="251"/>
      <c r="G270" s="251"/>
      <c r="H270" s="251"/>
      <c r="I270" s="196"/>
      <c r="J270" s="196"/>
      <c r="K270" s="11"/>
      <c r="L270" s="11"/>
      <c r="M270" s="11"/>
      <c r="N270" s="11"/>
      <c r="O270" s="11"/>
      <c r="P270" s="197">
        <f t="shared" si="57"/>
        <v>0</v>
      </c>
      <c r="Q270" s="197">
        <f t="shared" si="58"/>
        <v>0</v>
      </c>
      <c r="R270" s="104">
        <f t="shared" si="59"/>
        <v>0</v>
      </c>
      <c r="S270" s="104">
        <f t="shared" si="60"/>
        <v>0</v>
      </c>
      <c r="T270" s="104">
        <f t="shared" si="61"/>
        <v>0</v>
      </c>
      <c r="U270" s="104">
        <f t="shared" si="62"/>
        <v>0</v>
      </c>
      <c r="V270" s="104">
        <f t="shared" si="63"/>
        <v>0</v>
      </c>
      <c r="W270" s="26">
        <f t="shared" si="64"/>
        <v>0</v>
      </c>
      <c r="X270" s="194">
        <f t="shared" si="65"/>
        <v>0</v>
      </c>
      <c r="Y270" s="114" t="s">
        <v>147</v>
      </c>
      <c r="Z270" s="108" t="e">
        <f t="shared" si="66"/>
        <v>#VALUE!</v>
      </c>
      <c r="AA270" s="110" t="e">
        <f t="shared" si="67"/>
        <v>#VALUE!</v>
      </c>
    </row>
    <row r="271" spans="1:27" ht="20.25">
      <c r="A271" s="191">
        <v>265</v>
      </c>
      <c r="B271" s="125">
        <v>439821</v>
      </c>
      <c r="C271" s="126" t="s">
        <v>453</v>
      </c>
      <c r="D271" s="251">
        <v>12</v>
      </c>
      <c r="E271" s="251">
        <v>13</v>
      </c>
      <c r="F271" s="251">
        <v>12</v>
      </c>
      <c r="G271" s="251">
        <v>12</v>
      </c>
      <c r="H271" s="251">
        <v>13</v>
      </c>
      <c r="I271" s="196">
        <f t="shared" si="55"/>
        <v>62</v>
      </c>
      <c r="J271" s="196">
        <f t="shared" si="56"/>
        <v>9.2999999999999989</v>
      </c>
      <c r="K271" s="11">
        <v>5</v>
      </c>
      <c r="L271" s="11">
        <v>6</v>
      </c>
      <c r="M271" s="11">
        <v>5.50</v>
      </c>
      <c r="N271" s="11">
        <v>4.50</v>
      </c>
      <c r="O271" s="11">
        <v>4</v>
      </c>
      <c r="P271" s="197">
        <f t="shared" si="57"/>
        <v>25</v>
      </c>
      <c r="Q271" s="197">
        <f t="shared" si="58"/>
        <v>1.25</v>
      </c>
      <c r="R271" s="104">
        <f t="shared" si="59"/>
        <v>2.0499999999999998</v>
      </c>
      <c r="S271" s="104">
        <f t="shared" si="60"/>
        <v>2.25</v>
      </c>
      <c r="T271" s="104">
        <f t="shared" si="61"/>
        <v>2.0749999999999997</v>
      </c>
      <c r="U271" s="104">
        <f t="shared" si="62"/>
        <v>2.025</v>
      </c>
      <c r="V271" s="104">
        <f t="shared" si="63"/>
        <v>2.15</v>
      </c>
      <c r="W271" s="26">
        <f t="shared" si="64"/>
        <v>87</v>
      </c>
      <c r="X271" s="194">
        <f t="shared" si="65"/>
        <v>17.400000000000002</v>
      </c>
      <c r="Y271" s="114">
        <v>45</v>
      </c>
      <c r="Z271" s="108">
        <f t="shared" si="66"/>
        <v>36</v>
      </c>
      <c r="AA271" s="110">
        <f t="shared" si="67"/>
        <v>60</v>
      </c>
    </row>
    <row r="272" spans="1:27" ht="20.25">
      <c r="A272" s="191">
        <v>266</v>
      </c>
      <c r="B272" s="125">
        <v>439822</v>
      </c>
      <c r="C272" s="126" t="s">
        <v>454</v>
      </c>
      <c r="D272" s="251">
        <v>8</v>
      </c>
      <c r="E272" s="251">
        <v>9</v>
      </c>
      <c r="F272" s="251">
        <v>7</v>
      </c>
      <c r="G272" s="251">
        <v>8</v>
      </c>
      <c r="H272" s="251">
        <v>7</v>
      </c>
      <c r="I272" s="196">
        <f t="shared" si="55"/>
        <v>39</v>
      </c>
      <c r="J272" s="196">
        <f t="shared" si="56"/>
        <v>5.85</v>
      </c>
      <c r="K272" s="11">
        <v>1.50</v>
      </c>
      <c r="L272" s="11">
        <v>3</v>
      </c>
      <c r="M272" s="11">
        <v>3.50</v>
      </c>
      <c r="N272" s="11">
        <v>2.50</v>
      </c>
      <c r="O272" s="11">
        <v>3</v>
      </c>
      <c r="P272" s="197">
        <f t="shared" si="57"/>
        <v>13.50</v>
      </c>
      <c r="Q272" s="197">
        <f t="shared" si="58"/>
        <v>0.675</v>
      </c>
      <c r="R272" s="104">
        <f t="shared" si="59"/>
        <v>1.2749999999999999</v>
      </c>
      <c r="S272" s="104">
        <f t="shared" si="60"/>
        <v>1.50</v>
      </c>
      <c r="T272" s="104">
        <f t="shared" si="61"/>
        <v>1.2250000000000001</v>
      </c>
      <c r="U272" s="104">
        <f t="shared" si="62"/>
        <v>1.325</v>
      </c>
      <c r="V272" s="104">
        <f t="shared" si="63"/>
        <v>1.2000000000000002</v>
      </c>
      <c r="W272" s="26">
        <f t="shared" si="64"/>
        <v>52.50</v>
      </c>
      <c r="X272" s="194">
        <f t="shared" si="65"/>
        <v>10.50</v>
      </c>
      <c r="Y272" s="114">
        <v>35</v>
      </c>
      <c r="Z272" s="108">
        <f t="shared" si="66"/>
        <v>28</v>
      </c>
      <c r="AA272" s="110">
        <f t="shared" si="67"/>
        <v>46.666666666666664</v>
      </c>
    </row>
    <row r="273" spans="1:27" ht="20.25">
      <c r="A273" s="191">
        <v>267</v>
      </c>
      <c r="B273" s="125">
        <v>439823</v>
      </c>
      <c r="C273" s="126" t="s">
        <v>248</v>
      </c>
      <c r="D273" s="251">
        <v>5</v>
      </c>
      <c r="E273" s="251">
        <v>4</v>
      </c>
      <c r="F273" s="251">
        <v>6</v>
      </c>
      <c r="G273" s="251">
        <v>5</v>
      </c>
      <c r="H273" s="251">
        <v>5</v>
      </c>
      <c r="I273" s="196">
        <f t="shared" si="55"/>
        <v>25</v>
      </c>
      <c r="J273" s="196">
        <f t="shared" si="56"/>
        <v>3.75</v>
      </c>
      <c r="K273" s="11">
        <v>2</v>
      </c>
      <c r="L273" s="11">
        <v>4</v>
      </c>
      <c r="M273" s="11">
        <v>3</v>
      </c>
      <c r="N273" s="11">
        <v>2</v>
      </c>
      <c r="O273" s="11">
        <v>4</v>
      </c>
      <c r="P273" s="197">
        <f t="shared" si="57"/>
        <v>15</v>
      </c>
      <c r="Q273" s="197">
        <f t="shared" si="58"/>
        <v>0.75</v>
      </c>
      <c r="R273" s="104">
        <f t="shared" si="59"/>
        <v>0.85</v>
      </c>
      <c r="S273" s="104">
        <f t="shared" si="60"/>
        <v>0.80</v>
      </c>
      <c r="T273" s="104">
        <f t="shared" si="61"/>
        <v>1.0499999999999998</v>
      </c>
      <c r="U273" s="104">
        <f t="shared" si="62"/>
        <v>0.85</v>
      </c>
      <c r="V273" s="104">
        <f t="shared" si="63"/>
        <v>0.95</v>
      </c>
      <c r="W273" s="26">
        <f t="shared" si="64"/>
        <v>40</v>
      </c>
      <c r="X273" s="194">
        <f t="shared" si="65"/>
        <v>8</v>
      </c>
      <c r="Y273" s="114">
        <v>22</v>
      </c>
      <c r="Z273" s="108">
        <f t="shared" si="66"/>
        <v>17.60</v>
      </c>
      <c r="AA273" s="110">
        <f t="shared" si="67"/>
        <v>29.333333333333332</v>
      </c>
    </row>
    <row r="274" spans="1:27" ht="20.25">
      <c r="A274" s="191">
        <v>268</v>
      </c>
      <c r="B274" s="125">
        <v>439825</v>
      </c>
      <c r="C274" s="126" t="s">
        <v>455</v>
      </c>
      <c r="D274" s="251">
        <v>11</v>
      </c>
      <c r="E274" s="251">
        <v>12</v>
      </c>
      <c r="F274" s="251">
        <v>9</v>
      </c>
      <c r="G274" s="251">
        <v>11</v>
      </c>
      <c r="H274" s="251">
        <v>10</v>
      </c>
      <c r="I274" s="196">
        <f t="shared" si="55"/>
        <v>53</v>
      </c>
      <c r="J274" s="196">
        <f t="shared" si="56"/>
        <v>7.9499999999999993</v>
      </c>
      <c r="K274" s="11">
        <v>3</v>
      </c>
      <c r="L274" s="11">
        <v>4</v>
      </c>
      <c r="M274" s="11">
        <v>5</v>
      </c>
      <c r="N274" s="11">
        <v>3</v>
      </c>
      <c r="O274" s="11">
        <v>5</v>
      </c>
      <c r="P274" s="197">
        <f t="shared" si="57"/>
        <v>20</v>
      </c>
      <c r="Q274" s="197">
        <f t="shared" si="58"/>
        <v>1</v>
      </c>
      <c r="R274" s="104">
        <f t="shared" si="59"/>
        <v>1.7999999999999998</v>
      </c>
      <c r="S274" s="104">
        <f t="shared" si="60"/>
        <v>1.9999999999999998</v>
      </c>
      <c r="T274" s="104">
        <f t="shared" si="61"/>
        <v>1.60</v>
      </c>
      <c r="U274" s="104">
        <f t="shared" si="62"/>
        <v>1.7999999999999998</v>
      </c>
      <c r="V274" s="104">
        <f t="shared" si="63"/>
        <v>1.75</v>
      </c>
      <c r="W274" s="26">
        <f t="shared" si="64"/>
        <v>73</v>
      </c>
      <c r="X274" s="194">
        <f t="shared" si="65"/>
        <v>14.60</v>
      </c>
      <c r="Y274" s="114">
        <v>37</v>
      </c>
      <c r="Z274" s="108">
        <f t="shared" si="66"/>
        <v>29.60</v>
      </c>
      <c r="AA274" s="110">
        <f t="shared" si="67"/>
        <v>49.333333333333336</v>
      </c>
    </row>
    <row r="275" spans="1:27" ht="20.25">
      <c r="A275" s="191">
        <v>269</v>
      </c>
      <c r="B275" s="125">
        <v>439827</v>
      </c>
      <c r="C275" s="126" t="s">
        <v>250</v>
      </c>
      <c r="D275" s="251">
        <v>2</v>
      </c>
      <c r="E275" s="251">
        <v>1</v>
      </c>
      <c r="F275" s="251">
        <v>2</v>
      </c>
      <c r="G275" s="251">
        <v>1</v>
      </c>
      <c r="H275" s="251">
        <v>2</v>
      </c>
      <c r="I275" s="196">
        <f t="shared" si="55"/>
        <v>8</v>
      </c>
      <c r="J275" s="196">
        <f t="shared" si="56"/>
        <v>1.20</v>
      </c>
      <c r="K275" s="11">
        <v>1</v>
      </c>
      <c r="L275" s="11">
        <v>2</v>
      </c>
      <c r="M275" s="11">
        <v>0</v>
      </c>
      <c r="N275" s="11">
        <v>3</v>
      </c>
      <c r="O275" s="11">
        <v>0</v>
      </c>
      <c r="P275" s="197">
        <f t="shared" si="57"/>
        <v>6</v>
      </c>
      <c r="Q275" s="197">
        <f t="shared" si="58"/>
        <v>0.30000000000000004</v>
      </c>
      <c r="R275" s="104">
        <f t="shared" si="59"/>
        <v>0.35</v>
      </c>
      <c r="S275" s="104">
        <f t="shared" si="60"/>
        <v>0.25</v>
      </c>
      <c r="T275" s="104">
        <f t="shared" si="61"/>
        <v>0.30</v>
      </c>
      <c r="U275" s="104">
        <f t="shared" si="62"/>
        <v>0.30000000000000004</v>
      </c>
      <c r="V275" s="104">
        <f t="shared" si="63"/>
        <v>0.30</v>
      </c>
      <c r="W275" s="26">
        <f t="shared" si="64"/>
        <v>14</v>
      </c>
      <c r="X275" s="194">
        <f t="shared" si="65"/>
        <v>2.8000000000000003</v>
      </c>
      <c r="Y275" s="114">
        <v>9</v>
      </c>
      <c r="Z275" s="108">
        <f t="shared" si="66"/>
        <v>7.20</v>
      </c>
      <c r="AA275" s="110">
        <f t="shared" si="67"/>
        <v>12</v>
      </c>
    </row>
    <row r="276" spans="1:27" ht="20.25">
      <c r="A276" s="191">
        <v>270</v>
      </c>
      <c r="B276" s="125">
        <v>439828</v>
      </c>
      <c r="C276" s="126" t="s">
        <v>251</v>
      </c>
      <c r="D276" s="251"/>
      <c r="E276" s="251"/>
      <c r="F276" s="251"/>
      <c r="G276" s="251"/>
      <c r="H276" s="251"/>
      <c r="I276" s="196"/>
      <c r="J276" s="196"/>
      <c r="K276" s="11"/>
      <c r="L276" s="11"/>
      <c r="M276" s="11"/>
      <c r="N276" s="11"/>
      <c r="O276" s="11"/>
      <c r="P276" s="197">
        <f t="shared" si="57"/>
        <v>0</v>
      </c>
      <c r="Q276" s="197">
        <f t="shared" si="58"/>
        <v>0</v>
      </c>
      <c r="R276" s="104">
        <f t="shared" si="59"/>
        <v>0</v>
      </c>
      <c r="S276" s="104">
        <f t="shared" si="60"/>
        <v>0</v>
      </c>
      <c r="T276" s="104">
        <f t="shared" si="61"/>
        <v>0</v>
      </c>
      <c r="U276" s="104">
        <f t="shared" si="62"/>
        <v>0</v>
      </c>
      <c r="V276" s="104">
        <f t="shared" si="63"/>
        <v>0</v>
      </c>
      <c r="W276" s="26">
        <f t="shared" si="64"/>
        <v>0</v>
      </c>
      <c r="X276" s="194">
        <f t="shared" si="65"/>
        <v>0</v>
      </c>
      <c r="Y276" s="114" t="s">
        <v>147</v>
      </c>
      <c r="Z276" s="108" t="e">
        <f t="shared" si="66"/>
        <v>#VALUE!</v>
      </c>
      <c r="AA276" s="110" t="e">
        <f t="shared" si="67"/>
        <v>#VALUE!</v>
      </c>
    </row>
    <row r="277" spans="1:27" ht="20.25">
      <c r="A277" s="191">
        <v>271</v>
      </c>
      <c r="B277" s="125">
        <v>439831</v>
      </c>
      <c r="C277" s="126" t="s">
        <v>254</v>
      </c>
      <c r="D277" s="251">
        <v>13</v>
      </c>
      <c r="E277" s="251">
        <v>12</v>
      </c>
      <c r="F277" s="251">
        <v>10</v>
      </c>
      <c r="G277" s="251">
        <v>9</v>
      </c>
      <c r="H277" s="251">
        <v>8</v>
      </c>
      <c r="I277" s="196">
        <f t="shared" si="55"/>
        <v>52</v>
      </c>
      <c r="J277" s="196">
        <f t="shared" si="56"/>
        <v>7.80</v>
      </c>
      <c r="K277" s="11">
        <v>2</v>
      </c>
      <c r="L277" s="11">
        <v>2</v>
      </c>
      <c r="M277" s="11">
        <v>2.50</v>
      </c>
      <c r="N277" s="11">
        <v>3.50</v>
      </c>
      <c r="O277" s="11">
        <v>2.50</v>
      </c>
      <c r="P277" s="197">
        <f t="shared" si="57"/>
        <v>12.50</v>
      </c>
      <c r="Q277" s="197">
        <f t="shared" si="58"/>
        <v>0.625</v>
      </c>
      <c r="R277" s="104">
        <f t="shared" si="59"/>
        <v>2.0499999999999998</v>
      </c>
      <c r="S277" s="104">
        <f t="shared" si="60"/>
        <v>1.90</v>
      </c>
      <c r="T277" s="104">
        <f t="shared" si="61"/>
        <v>1.625</v>
      </c>
      <c r="U277" s="104">
        <f t="shared" si="62"/>
        <v>1.525</v>
      </c>
      <c r="V277" s="104">
        <f t="shared" si="63"/>
        <v>1.325</v>
      </c>
      <c r="W277" s="26">
        <f t="shared" si="64"/>
        <v>64.50</v>
      </c>
      <c r="X277" s="194">
        <f t="shared" si="65"/>
        <v>12.90</v>
      </c>
      <c r="Y277" s="114">
        <v>29</v>
      </c>
      <c r="Z277" s="108">
        <f t="shared" si="66"/>
        <v>23.200000000000003</v>
      </c>
      <c r="AA277" s="110">
        <f t="shared" si="67"/>
        <v>38.666666666666664</v>
      </c>
    </row>
    <row r="278" spans="1:27" ht="20.25">
      <c r="A278" s="191">
        <v>272</v>
      </c>
      <c r="B278" s="125">
        <v>439834</v>
      </c>
      <c r="C278" s="126" t="s">
        <v>456</v>
      </c>
      <c r="D278" s="251">
        <v>9</v>
      </c>
      <c r="E278" s="251">
        <v>8</v>
      </c>
      <c r="F278" s="251">
        <v>7</v>
      </c>
      <c r="G278" s="251">
        <v>8</v>
      </c>
      <c r="H278" s="251">
        <v>9</v>
      </c>
      <c r="I278" s="196">
        <f t="shared" si="55"/>
        <v>41</v>
      </c>
      <c r="J278" s="196">
        <f t="shared" si="56"/>
        <v>6.15</v>
      </c>
      <c r="K278" s="11">
        <v>3</v>
      </c>
      <c r="L278" s="11">
        <v>2</v>
      </c>
      <c r="M278" s="11">
        <v>3</v>
      </c>
      <c r="N278" s="11">
        <v>3</v>
      </c>
      <c r="O278" s="11">
        <v>2</v>
      </c>
      <c r="P278" s="197">
        <f t="shared" si="57"/>
        <v>13</v>
      </c>
      <c r="Q278" s="197">
        <f t="shared" si="58"/>
        <v>0.65</v>
      </c>
      <c r="R278" s="104">
        <f t="shared" si="59"/>
        <v>1.50</v>
      </c>
      <c r="S278" s="104">
        <f t="shared" si="60"/>
        <v>1.30</v>
      </c>
      <c r="T278" s="104">
        <f t="shared" si="61"/>
        <v>1.2000000000000002</v>
      </c>
      <c r="U278" s="104">
        <f t="shared" si="62"/>
        <v>1.35</v>
      </c>
      <c r="V278" s="104">
        <f t="shared" si="63"/>
        <v>1.45</v>
      </c>
      <c r="W278" s="26">
        <f t="shared" si="64"/>
        <v>54</v>
      </c>
      <c r="X278" s="194">
        <f t="shared" si="65"/>
        <v>10.80</v>
      </c>
      <c r="Y278" s="114">
        <v>36</v>
      </c>
      <c r="Z278" s="108">
        <f t="shared" si="66"/>
        <v>28.80</v>
      </c>
      <c r="AA278" s="110">
        <f t="shared" si="67"/>
        <v>48</v>
      </c>
    </row>
    <row r="279" spans="1:27" ht="20.25">
      <c r="A279" s="191">
        <v>273</v>
      </c>
      <c r="B279" s="125">
        <v>439835</v>
      </c>
      <c r="C279" s="126" t="s">
        <v>457</v>
      </c>
      <c r="D279" s="251">
        <v>9</v>
      </c>
      <c r="E279" s="251">
        <v>8</v>
      </c>
      <c r="F279" s="251">
        <v>9</v>
      </c>
      <c r="G279" s="251">
        <v>8</v>
      </c>
      <c r="H279" s="251">
        <v>9</v>
      </c>
      <c r="I279" s="196">
        <f t="shared" si="55"/>
        <v>43</v>
      </c>
      <c r="J279" s="196">
        <f t="shared" si="56"/>
        <v>6.45</v>
      </c>
      <c r="K279" s="11">
        <v>2</v>
      </c>
      <c r="L279" s="11">
        <v>2.50</v>
      </c>
      <c r="M279" s="11">
        <v>3</v>
      </c>
      <c r="N279" s="11">
        <v>2</v>
      </c>
      <c r="O279" s="11">
        <v>3</v>
      </c>
      <c r="P279" s="197">
        <f t="shared" si="57"/>
        <v>12.50</v>
      </c>
      <c r="Q279" s="197">
        <f t="shared" si="58"/>
        <v>0.625</v>
      </c>
      <c r="R279" s="104">
        <f t="shared" si="59"/>
        <v>1.45</v>
      </c>
      <c r="S279" s="104">
        <f t="shared" si="60"/>
        <v>1.325</v>
      </c>
      <c r="T279" s="104">
        <f t="shared" si="61"/>
        <v>1.50</v>
      </c>
      <c r="U279" s="104">
        <f t="shared" si="62"/>
        <v>1.30</v>
      </c>
      <c r="V279" s="104">
        <f t="shared" si="63"/>
        <v>1.50</v>
      </c>
      <c r="W279" s="26">
        <f t="shared" si="64"/>
        <v>55.50</v>
      </c>
      <c r="X279" s="194">
        <f t="shared" si="65"/>
        <v>11.10</v>
      </c>
      <c r="Y279" s="114">
        <v>29</v>
      </c>
      <c r="Z279" s="108">
        <f t="shared" si="66"/>
        <v>23.200000000000003</v>
      </c>
      <c r="AA279" s="110">
        <f t="shared" si="67"/>
        <v>38.666666666666664</v>
      </c>
    </row>
    <row r="280" spans="1:27" ht="20.25">
      <c r="A280" s="191">
        <v>274</v>
      </c>
      <c r="B280" s="125">
        <v>439837</v>
      </c>
      <c r="C280" s="126" t="s">
        <v>458</v>
      </c>
      <c r="D280" s="251">
        <v>14</v>
      </c>
      <c r="E280" s="251">
        <v>15</v>
      </c>
      <c r="F280" s="251">
        <v>13</v>
      </c>
      <c r="G280" s="251">
        <v>14</v>
      </c>
      <c r="H280" s="251">
        <v>15</v>
      </c>
      <c r="I280" s="196">
        <f t="shared" si="55"/>
        <v>71</v>
      </c>
      <c r="J280" s="196">
        <f t="shared" si="56"/>
        <v>10.65</v>
      </c>
      <c r="K280" s="11">
        <v>4</v>
      </c>
      <c r="L280" s="11">
        <v>3</v>
      </c>
      <c r="M280" s="11">
        <v>5</v>
      </c>
      <c r="N280" s="11">
        <v>3</v>
      </c>
      <c r="O280" s="11">
        <v>4</v>
      </c>
      <c r="P280" s="197">
        <f t="shared" si="57"/>
        <v>19</v>
      </c>
      <c r="Q280" s="197">
        <f t="shared" si="58"/>
        <v>0.95</v>
      </c>
      <c r="R280" s="104">
        <f t="shared" si="59"/>
        <v>2.3000000000000003</v>
      </c>
      <c r="S280" s="104">
        <f t="shared" si="60"/>
        <v>2.40</v>
      </c>
      <c r="T280" s="104">
        <f t="shared" si="61"/>
        <v>2.2000000000000002</v>
      </c>
      <c r="U280" s="104">
        <f t="shared" si="62"/>
        <v>2.25</v>
      </c>
      <c r="V280" s="104">
        <f t="shared" si="63"/>
        <v>2.4500000000000002</v>
      </c>
      <c r="W280" s="26">
        <f t="shared" si="64"/>
        <v>90</v>
      </c>
      <c r="X280" s="194">
        <f t="shared" si="65"/>
        <v>18</v>
      </c>
      <c r="Y280" s="114">
        <v>54</v>
      </c>
      <c r="Z280" s="108">
        <f t="shared" si="66"/>
        <v>43.20</v>
      </c>
      <c r="AA280" s="110">
        <f t="shared" si="67"/>
        <v>72</v>
      </c>
    </row>
    <row r="281" spans="1:27" ht="20.25">
      <c r="A281" s="191">
        <v>275</v>
      </c>
      <c r="B281" s="125">
        <v>439839</v>
      </c>
      <c r="C281" s="126" t="s">
        <v>459</v>
      </c>
      <c r="D281" s="251"/>
      <c r="E281" s="251"/>
      <c r="F281" s="251"/>
      <c r="G281" s="251"/>
      <c r="H281" s="251"/>
      <c r="I281" s="196"/>
      <c r="J281" s="196"/>
      <c r="K281" s="11"/>
      <c r="L281" s="11"/>
      <c r="M281" s="11"/>
      <c r="N281" s="11"/>
      <c r="O281" s="11"/>
      <c r="P281" s="197"/>
      <c r="Q281" s="197"/>
      <c r="R281" s="104">
        <f t="shared" si="59"/>
        <v>0</v>
      </c>
      <c r="S281" s="104">
        <f t="shared" si="60"/>
        <v>0</v>
      </c>
      <c r="T281" s="104">
        <f t="shared" si="61"/>
        <v>0</v>
      </c>
      <c r="U281" s="104">
        <f t="shared" si="62"/>
        <v>0</v>
      </c>
      <c r="V281" s="104">
        <f t="shared" si="63"/>
        <v>0</v>
      </c>
      <c r="W281" s="26">
        <f t="shared" si="64"/>
        <v>0</v>
      </c>
      <c r="X281" s="194">
        <f t="shared" si="65"/>
        <v>0</v>
      </c>
      <c r="Y281" s="114" t="s">
        <v>147</v>
      </c>
      <c r="Z281" s="108" t="e">
        <f t="shared" si="66"/>
        <v>#VALUE!</v>
      </c>
      <c r="AA281" s="110" t="e">
        <f t="shared" si="67"/>
        <v>#VALUE!</v>
      </c>
    </row>
    <row r="282" spans="1:27" ht="20.25">
      <c r="A282" s="191">
        <v>276</v>
      </c>
      <c r="B282" s="125">
        <v>439840</v>
      </c>
      <c r="C282" s="126" t="s">
        <v>256</v>
      </c>
      <c r="D282" s="251">
        <v>6</v>
      </c>
      <c r="E282" s="251">
        <v>7</v>
      </c>
      <c r="F282" s="251">
        <v>5</v>
      </c>
      <c r="G282" s="251">
        <v>6</v>
      </c>
      <c r="H282" s="251">
        <v>7</v>
      </c>
      <c r="I282" s="196">
        <f t="shared" si="55"/>
        <v>31</v>
      </c>
      <c r="J282" s="196">
        <f t="shared" si="56"/>
        <v>4.6499999999999995</v>
      </c>
      <c r="K282" s="11">
        <v>1</v>
      </c>
      <c r="L282" s="11">
        <v>1.50</v>
      </c>
      <c r="M282" s="11">
        <v>1</v>
      </c>
      <c r="N282" s="11">
        <v>2</v>
      </c>
      <c r="O282" s="11">
        <v>3</v>
      </c>
      <c r="P282" s="197">
        <f t="shared" si="57"/>
        <v>8.50</v>
      </c>
      <c r="Q282" s="197">
        <f t="shared" si="58"/>
        <v>0.42500000000000004</v>
      </c>
      <c r="R282" s="104">
        <f t="shared" si="59"/>
        <v>0.95</v>
      </c>
      <c r="S282" s="104">
        <f t="shared" si="60"/>
        <v>1.125</v>
      </c>
      <c r="T282" s="104">
        <f t="shared" si="61"/>
        <v>0.80</v>
      </c>
      <c r="U282" s="104">
        <f t="shared" si="62"/>
        <v>0.99999999999999989</v>
      </c>
      <c r="V282" s="104">
        <f t="shared" si="63"/>
        <v>1.2000000000000002</v>
      </c>
      <c r="W282" s="26">
        <f t="shared" si="64"/>
        <v>39.50</v>
      </c>
      <c r="X282" s="194">
        <f t="shared" si="65"/>
        <v>7.90</v>
      </c>
      <c r="Y282" s="114">
        <v>19</v>
      </c>
      <c r="Z282" s="108">
        <f t="shared" si="66"/>
        <v>15.20</v>
      </c>
      <c r="AA282" s="110">
        <f t="shared" si="67"/>
        <v>25.333333333333336</v>
      </c>
    </row>
    <row r="283" spans="1:27" ht="20.25">
      <c r="A283" s="191">
        <v>277</v>
      </c>
      <c r="B283" s="125">
        <v>439843</v>
      </c>
      <c r="C283" s="126" t="s">
        <v>259</v>
      </c>
      <c r="D283" s="251">
        <v>8</v>
      </c>
      <c r="E283" s="251">
        <v>8</v>
      </c>
      <c r="F283" s="251">
        <v>7</v>
      </c>
      <c r="G283" s="251">
        <v>9</v>
      </c>
      <c r="H283" s="251">
        <v>8</v>
      </c>
      <c r="I283" s="196">
        <f t="shared" si="55"/>
        <v>40</v>
      </c>
      <c r="J283" s="196">
        <f t="shared" si="56"/>
        <v>6</v>
      </c>
      <c r="K283" s="11">
        <v>2</v>
      </c>
      <c r="L283" s="11">
        <v>3</v>
      </c>
      <c r="M283" s="11">
        <v>3</v>
      </c>
      <c r="N283" s="11">
        <v>2</v>
      </c>
      <c r="O283" s="11">
        <v>3</v>
      </c>
      <c r="P283" s="197">
        <f t="shared" si="57"/>
        <v>13</v>
      </c>
      <c r="Q283" s="197">
        <f t="shared" si="58"/>
        <v>0.65</v>
      </c>
      <c r="R283" s="104">
        <f t="shared" si="59"/>
        <v>1.30</v>
      </c>
      <c r="S283" s="104">
        <f t="shared" si="60"/>
        <v>1.35</v>
      </c>
      <c r="T283" s="104">
        <f t="shared" si="61"/>
        <v>1.2000000000000002</v>
      </c>
      <c r="U283" s="104">
        <f t="shared" si="62"/>
        <v>1.45</v>
      </c>
      <c r="V283" s="104">
        <f t="shared" si="63"/>
        <v>1.35</v>
      </c>
      <c r="W283" s="26">
        <f t="shared" si="64"/>
        <v>53</v>
      </c>
      <c r="X283" s="194">
        <f t="shared" si="65"/>
        <v>10.60</v>
      </c>
      <c r="Y283" s="114">
        <v>30</v>
      </c>
      <c r="Z283" s="108">
        <f t="shared" si="66"/>
        <v>24</v>
      </c>
      <c r="AA283" s="110">
        <f t="shared" si="67"/>
        <v>40</v>
      </c>
    </row>
    <row r="284" spans="1:27" ht="20.25">
      <c r="A284" s="191">
        <v>278</v>
      </c>
      <c r="B284" s="125">
        <v>439844</v>
      </c>
      <c r="C284" s="126" t="s">
        <v>460</v>
      </c>
      <c r="D284" s="251">
        <v>2</v>
      </c>
      <c r="E284" s="251">
        <v>1</v>
      </c>
      <c r="F284" s="251">
        <v>1</v>
      </c>
      <c r="G284" s="251">
        <v>1</v>
      </c>
      <c r="H284" s="251">
        <v>2</v>
      </c>
      <c r="I284" s="196">
        <f t="shared" si="55"/>
        <v>7</v>
      </c>
      <c r="J284" s="196">
        <f t="shared" si="56"/>
        <v>1.05</v>
      </c>
      <c r="K284" s="11">
        <v>2</v>
      </c>
      <c r="L284" s="11">
        <v>3</v>
      </c>
      <c r="M284" s="11">
        <v>2</v>
      </c>
      <c r="N284" s="11">
        <v>3</v>
      </c>
      <c r="O284" s="11">
        <v>2</v>
      </c>
      <c r="P284" s="197">
        <f t="shared" si="57"/>
        <v>12</v>
      </c>
      <c r="Q284" s="197">
        <f t="shared" si="58"/>
        <v>0.60000000000000009</v>
      </c>
      <c r="R284" s="104">
        <f t="shared" si="59"/>
        <v>0.40</v>
      </c>
      <c r="S284" s="104">
        <f t="shared" si="60"/>
        <v>0.30000000000000004</v>
      </c>
      <c r="T284" s="104">
        <f t="shared" si="61"/>
        <v>0.25</v>
      </c>
      <c r="U284" s="104">
        <f t="shared" si="62"/>
        <v>0.30000000000000004</v>
      </c>
      <c r="V284" s="104">
        <f t="shared" si="63"/>
        <v>0.40</v>
      </c>
      <c r="W284" s="26">
        <f t="shared" si="64"/>
        <v>19</v>
      </c>
      <c r="X284" s="194">
        <f t="shared" si="65"/>
        <v>3.8000000000000003</v>
      </c>
      <c r="Y284" s="114">
        <v>5</v>
      </c>
      <c r="Z284" s="108">
        <f t="shared" si="66"/>
        <v>4</v>
      </c>
      <c r="AA284" s="110">
        <f t="shared" si="67"/>
        <v>6.666666666666667</v>
      </c>
    </row>
    <row r="285" spans="1:27" ht="20.25">
      <c r="A285" s="191">
        <v>279</v>
      </c>
      <c r="B285" s="125">
        <v>439846</v>
      </c>
      <c r="C285" s="126" t="s">
        <v>461</v>
      </c>
      <c r="D285" s="251">
        <v>8</v>
      </c>
      <c r="E285" s="251">
        <v>9</v>
      </c>
      <c r="F285" s="251">
        <v>7</v>
      </c>
      <c r="G285" s="251">
        <v>8</v>
      </c>
      <c r="H285" s="251">
        <v>8</v>
      </c>
      <c r="I285" s="196">
        <f t="shared" si="55"/>
        <v>40</v>
      </c>
      <c r="J285" s="196">
        <f t="shared" si="56"/>
        <v>6</v>
      </c>
      <c r="K285" s="11">
        <v>3</v>
      </c>
      <c r="L285" s="11">
        <v>3</v>
      </c>
      <c r="M285" s="11">
        <v>2</v>
      </c>
      <c r="N285" s="11">
        <v>3</v>
      </c>
      <c r="O285" s="11">
        <v>2</v>
      </c>
      <c r="P285" s="197">
        <f t="shared" si="57"/>
        <v>13</v>
      </c>
      <c r="Q285" s="197">
        <f t="shared" si="58"/>
        <v>0.65</v>
      </c>
      <c r="R285" s="104">
        <f t="shared" si="59"/>
        <v>1.35</v>
      </c>
      <c r="S285" s="104">
        <f t="shared" si="60"/>
        <v>1.50</v>
      </c>
      <c r="T285" s="104">
        <f t="shared" si="61"/>
        <v>1.1500000000000001</v>
      </c>
      <c r="U285" s="104">
        <f t="shared" si="62"/>
        <v>1.35</v>
      </c>
      <c r="V285" s="104">
        <f t="shared" si="63"/>
        <v>1.30</v>
      </c>
      <c r="W285" s="26">
        <f t="shared" si="64"/>
        <v>53</v>
      </c>
      <c r="X285" s="194">
        <f t="shared" si="65"/>
        <v>10.60</v>
      </c>
      <c r="Y285" s="114">
        <v>30</v>
      </c>
      <c r="Z285" s="108">
        <f t="shared" si="66"/>
        <v>24</v>
      </c>
      <c r="AA285" s="110">
        <f t="shared" si="67"/>
        <v>40</v>
      </c>
    </row>
    <row r="286" spans="1:27" ht="20.25">
      <c r="A286" s="191">
        <v>280</v>
      </c>
      <c r="B286" s="125">
        <v>439847</v>
      </c>
      <c r="C286" s="126" t="s">
        <v>462</v>
      </c>
      <c r="D286" s="251">
        <v>12</v>
      </c>
      <c r="E286" s="251">
        <v>11</v>
      </c>
      <c r="F286" s="251">
        <v>10</v>
      </c>
      <c r="G286" s="251">
        <v>9</v>
      </c>
      <c r="H286" s="251">
        <v>8</v>
      </c>
      <c r="I286" s="196">
        <f t="shared" si="55"/>
        <v>50</v>
      </c>
      <c r="J286" s="196">
        <f t="shared" si="56"/>
        <v>7.50</v>
      </c>
      <c r="K286" s="11">
        <v>3</v>
      </c>
      <c r="L286" s="11">
        <v>2.50</v>
      </c>
      <c r="M286" s="11">
        <v>3</v>
      </c>
      <c r="N286" s="11">
        <v>2</v>
      </c>
      <c r="O286" s="11">
        <v>3</v>
      </c>
      <c r="P286" s="197">
        <f t="shared" si="57"/>
        <v>13.50</v>
      </c>
      <c r="Q286" s="197">
        <f t="shared" si="58"/>
        <v>0.675</v>
      </c>
      <c r="R286" s="104">
        <f t="shared" si="59"/>
        <v>1.9499999999999997</v>
      </c>
      <c r="S286" s="104">
        <f t="shared" si="60"/>
        <v>1.775</v>
      </c>
      <c r="T286" s="104">
        <f t="shared" si="61"/>
        <v>1.65</v>
      </c>
      <c r="U286" s="104">
        <f t="shared" si="62"/>
        <v>1.45</v>
      </c>
      <c r="V286" s="104">
        <f t="shared" si="63"/>
        <v>1.35</v>
      </c>
      <c r="W286" s="26">
        <f t="shared" si="64"/>
        <v>63.50</v>
      </c>
      <c r="X286" s="194">
        <f t="shared" si="65"/>
        <v>12.70</v>
      </c>
      <c r="Y286" s="114">
        <v>44</v>
      </c>
      <c r="Z286" s="108">
        <f t="shared" si="66"/>
        <v>35.200000000000003</v>
      </c>
      <c r="AA286" s="110">
        <f t="shared" si="67"/>
        <v>58.666666666666664</v>
      </c>
    </row>
    <row r="287" spans="1:27" ht="20.25">
      <c r="A287" s="191">
        <v>281</v>
      </c>
      <c r="B287" s="125">
        <v>439848</v>
      </c>
      <c r="C287" s="126" t="s">
        <v>463</v>
      </c>
      <c r="D287" s="251">
        <v>11</v>
      </c>
      <c r="E287" s="251">
        <v>10</v>
      </c>
      <c r="F287" s="251">
        <v>9</v>
      </c>
      <c r="G287" s="251">
        <v>8</v>
      </c>
      <c r="H287" s="251">
        <v>9</v>
      </c>
      <c r="I287" s="196">
        <f t="shared" si="55"/>
        <v>47</v>
      </c>
      <c r="J287" s="196">
        <f t="shared" si="56"/>
        <v>7.05</v>
      </c>
      <c r="K287" s="11">
        <v>3</v>
      </c>
      <c r="L287" s="11">
        <v>2.50</v>
      </c>
      <c r="M287" s="11">
        <v>3</v>
      </c>
      <c r="N287" s="11">
        <v>2</v>
      </c>
      <c r="O287" s="11">
        <v>4</v>
      </c>
      <c r="P287" s="197">
        <f t="shared" si="57"/>
        <v>14.50</v>
      </c>
      <c r="Q287" s="197">
        <f t="shared" si="58"/>
        <v>0.72500000000000009</v>
      </c>
      <c r="R287" s="104">
        <f t="shared" si="59"/>
        <v>1.7999999999999998</v>
      </c>
      <c r="S287" s="104">
        <f t="shared" si="60"/>
        <v>1.625</v>
      </c>
      <c r="T287" s="104">
        <f t="shared" si="61"/>
        <v>1.50</v>
      </c>
      <c r="U287" s="104">
        <f t="shared" si="62"/>
        <v>1.30</v>
      </c>
      <c r="V287" s="104">
        <f t="shared" si="63"/>
        <v>1.5499999999999998</v>
      </c>
      <c r="W287" s="26">
        <f t="shared" si="64"/>
        <v>61.50</v>
      </c>
      <c r="X287" s="194">
        <f t="shared" si="65"/>
        <v>12.30</v>
      </c>
      <c r="Y287" s="114">
        <v>30</v>
      </c>
      <c r="Z287" s="108">
        <f t="shared" si="66"/>
        <v>24</v>
      </c>
      <c r="AA287" s="110">
        <f t="shared" si="67"/>
        <v>40</v>
      </c>
    </row>
    <row r="288" spans="1:27" ht="20.25">
      <c r="A288" s="191">
        <v>282</v>
      </c>
      <c r="B288" s="125">
        <v>439849</v>
      </c>
      <c r="C288" s="126" t="s">
        <v>464</v>
      </c>
      <c r="D288" s="251">
        <v>8</v>
      </c>
      <c r="E288" s="251">
        <v>9</v>
      </c>
      <c r="F288" s="251">
        <v>9</v>
      </c>
      <c r="G288" s="251">
        <v>9</v>
      </c>
      <c r="H288" s="251">
        <v>7</v>
      </c>
      <c r="I288" s="196">
        <f t="shared" si="55"/>
        <v>42</v>
      </c>
      <c r="J288" s="196">
        <f t="shared" si="56"/>
        <v>6.30</v>
      </c>
      <c r="K288" s="11">
        <v>2</v>
      </c>
      <c r="L288" s="11">
        <v>3</v>
      </c>
      <c r="M288" s="11">
        <v>2</v>
      </c>
      <c r="N288" s="11">
        <v>2.50</v>
      </c>
      <c r="O288" s="11">
        <v>3</v>
      </c>
      <c r="P288" s="197">
        <f t="shared" si="57"/>
        <v>12.50</v>
      </c>
      <c r="Q288" s="197">
        <f t="shared" si="58"/>
        <v>0.625</v>
      </c>
      <c r="R288" s="104">
        <f t="shared" si="59"/>
        <v>1.30</v>
      </c>
      <c r="S288" s="104">
        <f t="shared" si="60"/>
        <v>1.50</v>
      </c>
      <c r="T288" s="104">
        <f t="shared" si="61"/>
        <v>1.45</v>
      </c>
      <c r="U288" s="104">
        <f t="shared" si="62"/>
        <v>1.475</v>
      </c>
      <c r="V288" s="104">
        <f t="shared" si="63"/>
        <v>1.2000000000000002</v>
      </c>
      <c r="W288" s="26">
        <f t="shared" si="64"/>
        <v>54.50</v>
      </c>
      <c r="X288" s="194">
        <f t="shared" si="65"/>
        <v>10.90</v>
      </c>
      <c r="Y288" s="114">
        <v>27</v>
      </c>
      <c r="Z288" s="108">
        <f t="shared" si="66"/>
        <v>21.60</v>
      </c>
      <c r="AA288" s="110">
        <f t="shared" si="67"/>
        <v>36</v>
      </c>
    </row>
    <row r="289" spans="1:27" ht="20.25">
      <c r="A289" s="191">
        <v>283</v>
      </c>
      <c r="B289" s="125">
        <v>439850</v>
      </c>
      <c r="C289" s="126" t="s">
        <v>465</v>
      </c>
      <c r="D289" s="251">
        <v>10</v>
      </c>
      <c r="E289" s="251">
        <v>9</v>
      </c>
      <c r="F289" s="251">
        <v>8</v>
      </c>
      <c r="G289" s="251">
        <v>9</v>
      </c>
      <c r="H289" s="251">
        <v>8</v>
      </c>
      <c r="I289" s="196">
        <f t="shared" si="55"/>
        <v>44</v>
      </c>
      <c r="J289" s="196">
        <f t="shared" si="56"/>
        <v>6.60</v>
      </c>
      <c r="K289" s="11">
        <v>2</v>
      </c>
      <c r="L289" s="11">
        <v>3</v>
      </c>
      <c r="M289" s="11">
        <v>3</v>
      </c>
      <c r="N289" s="11">
        <v>2</v>
      </c>
      <c r="O289" s="11">
        <v>2</v>
      </c>
      <c r="P289" s="197">
        <f t="shared" si="57"/>
        <v>12</v>
      </c>
      <c r="Q289" s="197">
        <f t="shared" si="58"/>
        <v>0.60000000000000009</v>
      </c>
      <c r="R289" s="104">
        <f t="shared" si="59"/>
        <v>1.60</v>
      </c>
      <c r="S289" s="104">
        <f t="shared" si="60"/>
        <v>1.50</v>
      </c>
      <c r="T289" s="104">
        <f t="shared" si="61"/>
        <v>1.35</v>
      </c>
      <c r="U289" s="104">
        <f t="shared" si="62"/>
        <v>1.45</v>
      </c>
      <c r="V289" s="104">
        <f t="shared" si="63"/>
        <v>1.30</v>
      </c>
      <c r="W289" s="26">
        <f t="shared" si="64"/>
        <v>56</v>
      </c>
      <c r="X289" s="194">
        <f t="shared" si="65"/>
        <v>11.20</v>
      </c>
      <c r="Y289" s="114">
        <v>33</v>
      </c>
      <c r="Z289" s="108">
        <f t="shared" si="66"/>
        <v>26.40</v>
      </c>
      <c r="AA289" s="110">
        <f t="shared" si="67"/>
        <v>44</v>
      </c>
    </row>
    <row r="290" spans="1:27" ht="20.25">
      <c r="A290" s="191">
        <v>284</v>
      </c>
      <c r="B290" s="125">
        <v>439853</v>
      </c>
      <c r="C290" s="126" t="s">
        <v>466</v>
      </c>
      <c r="D290" s="251">
        <v>2</v>
      </c>
      <c r="E290" s="251">
        <v>3</v>
      </c>
      <c r="F290" s="251">
        <v>2</v>
      </c>
      <c r="G290" s="251">
        <v>3</v>
      </c>
      <c r="H290" s="251">
        <v>2</v>
      </c>
      <c r="I290" s="196">
        <f t="shared" si="55"/>
        <v>12</v>
      </c>
      <c r="J290" s="196">
        <f t="shared" si="56"/>
        <v>1.7999999999999998</v>
      </c>
      <c r="K290" s="11">
        <v>1</v>
      </c>
      <c r="L290" s="11">
        <v>1</v>
      </c>
      <c r="M290" s="11">
        <v>1</v>
      </c>
      <c r="N290" s="11">
        <v>2</v>
      </c>
      <c r="O290" s="11">
        <v>3</v>
      </c>
      <c r="P290" s="197">
        <f t="shared" si="57"/>
        <v>8</v>
      </c>
      <c r="Q290" s="197">
        <f t="shared" si="58"/>
        <v>0.40</v>
      </c>
      <c r="R290" s="104">
        <f t="shared" si="59"/>
        <v>0.35</v>
      </c>
      <c r="S290" s="104">
        <f t="shared" si="60"/>
        <v>0.49999999999999994</v>
      </c>
      <c r="T290" s="104">
        <f t="shared" si="61"/>
        <v>0.35</v>
      </c>
      <c r="U290" s="104">
        <f t="shared" si="62"/>
        <v>0.54999999999999993</v>
      </c>
      <c r="V290" s="104">
        <f t="shared" si="63"/>
        <v>0.45</v>
      </c>
      <c r="W290" s="26">
        <f t="shared" si="64"/>
        <v>20</v>
      </c>
      <c r="X290" s="194">
        <f t="shared" si="65"/>
        <v>4</v>
      </c>
      <c r="Y290" s="114">
        <v>8</v>
      </c>
      <c r="Z290" s="108">
        <f t="shared" si="66"/>
        <v>6.40</v>
      </c>
      <c r="AA290" s="110">
        <f t="shared" si="67"/>
        <v>10.666666666666668</v>
      </c>
    </row>
    <row r="291" spans="1:27" ht="20.25">
      <c r="A291" s="191">
        <v>285</v>
      </c>
      <c r="B291" s="125">
        <v>439854</v>
      </c>
      <c r="C291" s="126" t="s">
        <v>467</v>
      </c>
      <c r="D291" s="251">
        <v>5</v>
      </c>
      <c r="E291" s="251">
        <v>6</v>
      </c>
      <c r="F291" s="251">
        <v>4</v>
      </c>
      <c r="G291" s="251">
        <v>5</v>
      </c>
      <c r="H291" s="251">
        <v>4</v>
      </c>
      <c r="I291" s="196">
        <f t="shared" si="55"/>
        <v>24</v>
      </c>
      <c r="J291" s="196">
        <f t="shared" si="56"/>
        <v>3.5999999999999996</v>
      </c>
      <c r="K291" s="11">
        <v>2</v>
      </c>
      <c r="L291" s="11">
        <v>2.50</v>
      </c>
      <c r="M291" s="11">
        <v>2</v>
      </c>
      <c r="N291" s="11">
        <v>3</v>
      </c>
      <c r="O291" s="11">
        <v>2</v>
      </c>
      <c r="P291" s="197">
        <f t="shared" si="57"/>
        <v>11.50</v>
      </c>
      <c r="Q291" s="197">
        <f t="shared" si="58"/>
        <v>0.57500000000000007</v>
      </c>
      <c r="R291" s="104">
        <f t="shared" si="59"/>
        <v>0.85</v>
      </c>
      <c r="S291" s="104">
        <f t="shared" si="60"/>
        <v>1.0249999999999999</v>
      </c>
      <c r="T291" s="104">
        <f t="shared" si="61"/>
        <v>0.70</v>
      </c>
      <c r="U291" s="104">
        <f t="shared" si="62"/>
        <v>0.90</v>
      </c>
      <c r="V291" s="104">
        <f t="shared" si="63"/>
        <v>0.70</v>
      </c>
      <c r="W291" s="26">
        <f t="shared" si="64"/>
        <v>35.50</v>
      </c>
      <c r="X291" s="194">
        <f t="shared" si="65"/>
        <v>7.10</v>
      </c>
      <c r="Y291" s="114">
        <v>27</v>
      </c>
      <c r="Z291" s="108">
        <f t="shared" si="66"/>
        <v>21.60</v>
      </c>
      <c r="AA291" s="110">
        <f t="shared" si="67"/>
        <v>36</v>
      </c>
    </row>
    <row r="292" spans="1:27" ht="20.25">
      <c r="A292" s="191">
        <v>286</v>
      </c>
      <c r="B292" s="125">
        <v>439856</v>
      </c>
      <c r="C292" s="126" t="s">
        <v>468</v>
      </c>
      <c r="D292" s="251">
        <v>9</v>
      </c>
      <c r="E292" s="251">
        <v>8</v>
      </c>
      <c r="F292" s="251">
        <v>7</v>
      </c>
      <c r="G292" s="251">
        <v>6</v>
      </c>
      <c r="H292" s="251">
        <v>8</v>
      </c>
      <c r="I292" s="196">
        <v>38</v>
      </c>
      <c r="J292" s="196">
        <f t="shared" si="56"/>
        <v>5.70</v>
      </c>
      <c r="K292" s="11">
        <v>1</v>
      </c>
      <c r="L292" s="11">
        <v>2</v>
      </c>
      <c r="M292" s="11">
        <v>3</v>
      </c>
      <c r="N292" s="11">
        <v>2</v>
      </c>
      <c r="O292" s="11">
        <v>1</v>
      </c>
      <c r="P292" s="197">
        <f t="shared" si="57"/>
        <v>9</v>
      </c>
      <c r="Q292" s="197">
        <f t="shared" si="58"/>
        <v>0.45</v>
      </c>
      <c r="R292" s="104">
        <f t="shared" si="59"/>
        <v>1.40</v>
      </c>
      <c r="S292" s="104">
        <f t="shared" si="60"/>
        <v>1.30</v>
      </c>
      <c r="T292" s="104">
        <f t="shared" si="61"/>
        <v>1.2000000000000002</v>
      </c>
      <c r="U292" s="104">
        <f t="shared" si="62"/>
        <v>0.99999999999999989</v>
      </c>
      <c r="V292" s="104">
        <f t="shared" si="63"/>
        <v>1.25</v>
      </c>
      <c r="W292" s="26">
        <f t="shared" si="64"/>
        <v>47</v>
      </c>
      <c r="X292" s="194">
        <f t="shared" si="65"/>
        <v>9.40</v>
      </c>
      <c r="Y292" s="114">
        <v>30</v>
      </c>
      <c r="Z292" s="108">
        <f t="shared" si="66"/>
        <v>24</v>
      </c>
      <c r="AA292" s="110">
        <f t="shared" si="67"/>
        <v>40</v>
      </c>
    </row>
    <row r="293" spans="1:27" ht="20.25">
      <c r="A293" s="191">
        <v>287</v>
      </c>
      <c r="B293" s="125">
        <v>439857</v>
      </c>
      <c r="C293" s="126" t="s">
        <v>469</v>
      </c>
      <c r="D293" s="251">
        <v>13</v>
      </c>
      <c r="E293" s="251">
        <v>12</v>
      </c>
      <c r="F293" s="251">
        <v>11</v>
      </c>
      <c r="G293" s="251">
        <v>13</v>
      </c>
      <c r="H293" s="251">
        <v>12</v>
      </c>
      <c r="I293" s="196">
        <f t="shared" si="68" ref="I293:I318">SUM(D293:H293)</f>
        <v>61</v>
      </c>
      <c r="J293" s="196">
        <f t="shared" si="69" ref="J293:J318">I293*0.15</f>
        <v>9.15</v>
      </c>
      <c r="K293" s="11">
        <v>1</v>
      </c>
      <c r="L293" s="11">
        <v>2</v>
      </c>
      <c r="M293" s="11">
        <v>1</v>
      </c>
      <c r="N293" s="11">
        <v>2</v>
      </c>
      <c r="O293" s="11">
        <v>1</v>
      </c>
      <c r="P293" s="197">
        <f t="shared" si="70" ref="P293:P318">SUM(K293:O293)</f>
        <v>7</v>
      </c>
      <c r="Q293" s="197">
        <f t="shared" si="71" ref="Q293:Q318">P293*0.05</f>
        <v>0.35</v>
      </c>
      <c r="R293" s="104">
        <f t="shared" si="59"/>
        <v>2</v>
      </c>
      <c r="S293" s="104">
        <f t="shared" si="60"/>
        <v>1.90</v>
      </c>
      <c r="T293" s="104">
        <f t="shared" si="61"/>
        <v>1.70</v>
      </c>
      <c r="U293" s="104">
        <f t="shared" si="62"/>
        <v>2.0499999999999998</v>
      </c>
      <c r="V293" s="104">
        <f t="shared" si="63"/>
        <v>1.85</v>
      </c>
      <c r="W293" s="26">
        <f t="shared" si="64"/>
        <v>68</v>
      </c>
      <c r="X293" s="194">
        <f t="shared" si="65"/>
        <v>13.60</v>
      </c>
      <c r="Y293" s="114">
        <v>50</v>
      </c>
      <c r="Z293" s="108">
        <f t="shared" si="66"/>
        <v>40</v>
      </c>
      <c r="AA293" s="110">
        <f t="shared" si="67"/>
        <v>66.666666666666657</v>
      </c>
    </row>
    <row r="294" spans="1:27" ht="20.25">
      <c r="A294" s="191">
        <v>288</v>
      </c>
      <c r="B294" s="125">
        <v>439858</v>
      </c>
      <c r="C294" s="126" t="s">
        <v>470</v>
      </c>
      <c r="D294" s="251">
        <v>8</v>
      </c>
      <c r="E294" s="251">
        <v>9</v>
      </c>
      <c r="F294" s="251">
        <v>8</v>
      </c>
      <c r="G294" s="251">
        <v>8</v>
      </c>
      <c r="H294" s="251">
        <v>7</v>
      </c>
      <c r="I294" s="196">
        <f t="shared" si="68"/>
        <v>40</v>
      </c>
      <c r="J294" s="196">
        <f t="shared" si="69"/>
        <v>6</v>
      </c>
      <c r="K294" s="197">
        <v>4</v>
      </c>
      <c r="L294" s="197">
        <v>2</v>
      </c>
      <c r="M294" s="197">
        <v>1</v>
      </c>
      <c r="N294" s="197">
        <v>2</v>
      </c>
      <c r="O294" s="197">
        <v>1</v>
      </c>
      <c r="P294" s="197">
        <f t="shared" si="70"/>
        <v>10</v>
      </c>
      <c r="Q294" s="197">
        <f t="shared" si="71"/>
        <v>0.50</v>
      </c>
      <c r="R294" s="104">
        <f t="shared" si="59"/>
        <v>1.40</v>
      </c>
      <c r="S294" s="104">
        <f t="shared" si="60"/>
        <v>1.45</v>
      </c>
      <c r="T294" s="104">
        <f t="shared" si="61"/>
        <v>1.25</v>
      </c>
      <c r="U294" s="104">
        <f t="shared" si="62"/>
        <v>1.30</v>
      </c>
      <c r="V294" s="104">
        <f t="shared" si="63"/>
        <v>1.1000000000000001</v>
      </c>
      <c r="W294" s="26">
        <f t="shared" si="64"/>
        <v>50</v>
      </c>
      <c r="X294" s="194">
        <f t="shared" si="65"/>
        <v>10</v>
      </c>
      <c r="Y294" s="114">
        <v>31</v>
      </c>
      <c r="Z294" s="108">
        <f t="shared" si="66"/>
        <v>24.80</v>
      </c>
      <c r="AA294" s="110">
        <f t="shared" si="67"/>
        <v>41.333333333333336</v>
      </c>
    </row>
    <row r="295" spans="1:27" ht="20.25">
      <c r="A295" s="191">
        <v>289</v>
      </c>
      <c r="B295" s="125">
        <v>439859</v>
      </c>
      <c r="C295" s="126" t="s">
        <v>471</v>
      </c>
      <c r="D295" s="251">
        <v>9</v>
      </c>
      <c r="E295" s="251">
        <v>7</v>
      </c>
      <c r="F295" s="251">
        <v>8</v>
      </c>
      <c r="G295" s="251">
        <v>9</v>
      </c>
      <c r="H295" s="251">
        <v>9</v>
      </c>
      <c r="I295" s="196">
        <f t="shared" si="68"/>
        <v>42</v>
      </c>
      <c r="J295" s="196">
        <f t="shared" si="69"/>
        <v>6.30</v>
      </c>
      <c r="K295" s="197">
        <v>3</v>
      </c>
      <c r="L295" s="197">
        <v>1</v>
      </c>
      <c r="M295" s="197">
        <v>3</v>
      </c>
      <c r="N295" s="197">
        <v>2</v>
      </c>
      <c r="O295" s="197">
        <v>2</v>
      </c>
      <c r="P295" s="197">
        <f t="shared" si="70"/>
        <v>11</v>
      </c>
      <c r="Q295" s="197">
        <f t="shared" si="71"/>
        <v>0.55000000000000004</v>
      </c>
      <c r="R295" s="104">
        <f t="shared" si="59"/>
        <v>1.50</v>
      </c>
      <c r="S295" s="104">
        <f t="shared" si="60"/>
        <v>1.1000000000000001</v>
      </c>
      <c r="T295" s="104">
        <f t="shared" si="61"/>
        <v>1.35</v>
      </c>
      <c r="U295" s="104">
        <f t="shared" si="62"/>
        <v>1.45</v>
      </c>
      <c r="V295" s="104">
        <f t="shared" si="63"/>
        <v>1.45</v>
      </c>
      <c r="W295" s="26">
        <f t="shared" si="64"/>
        <v>53</v>
      </c>
      <c r="X295" s="194">
        <f t="shared" si="65"/>
        <v>10.60</v>
      </c>
      <c r="Y295" s="114">
        <v>36</v>
      </c>
      <c r="Z295" s="108">
        <f t="shared" si="66"/>
        <v>28.80</v>
      </c>
      <c r="AA295" s="110">
        <f t="shared" si="67"/>
        <v>48</v>
      </c>
    </row>
    <row r="296" spans="1:27" ht="20.25">
      <c r="A296" s="191">
        <v>290</v>
      </c>
      <c r="B296" s="125">
        <v>439860</v>
      </c>
      <c r="C296" s="126" t="s">
        <v>472</v>
      </c>
      <c r="D296" s="251">
        <v>9</v>
      </c>
      <c r="E296" s="251">
        <v>8</v>
      </c>
      <c r="F296" s="251">
        <v>9</v>
      </c>
      <c r="G296" s="251">
        <v>8</v>
      </c>
      <c r="H296" s="251">
        <v>9</v>
      </c>
      <c r="I296" s="196">
        <f t="shared" si="68"/>
        <v>43</v>
      </c>
      <c r="J296" s="196">
        <f t="shared" si="69"/>
        <v>6.45</v>
      </c>
      <c r="K296" s="197">
        <v>2</v>
      </c>
      <c r="L296" s="197">
        <v>1</v>
      </c>
      <c r="M296" s="197">
        <v>2</v>
      </c>
      <c r="N296" s="197">
        <v>3</v>
      </c>
      <c r="O296" s="197">
        <v>2</v>
      </c>
      <c r="P296" s="197">
        <f t="shared" si="70"/>
        <v>10</v>
      </c>
      <c r="Q296" s="197">
        <f t="shared" si="71"/>
        <v>0.50</v>
      </c>
      <c r="R296" s="104">
        <f t="shared" si="59"/>
        <v>1.45</v>
      </c>
      <c r="S296" s="104">
        <f t="shared" si="60"/>
        <v>1.25</v>
      </c>
      <c r="T296" s="104">
        <f t="shared" si="61"/>
        <v>1.45</v>
      </c>
      <c r="U296" s="104">
        <f t="shared" si="62"/>
        <v>1.35</v>
      </c>
      <c r="V296" s="104">
        <f t="shared" si="63"/>
        <v>1.45</v>
      </c>
      <c r="W296" s="26">
        <f t="shared" si="64"/>
        <v>53</v>
      </c>
      <c r="X296" s="194">
        <f t="shared" si="65"/>
        <v>10.60</v>
      </c>
      <c r="Y296" s="114">
        <v>36</v>
      </c>
      <c r="Z296" s="108">
        <f t="shared" si="66"/>
        <v>28.80</v>
      </c>
      <c r="AA296" s="110">
        <f t="shared" si="67"/>
        <v>48</v>
      </c>
    </row>
    <row r="297" spans="1:27" ht="20.25">
      <c r="A297" s="191">
        <v>291</v>
      </c>
      <c r="B297" s="222">
        <v>439861</v>
      </c>
      <c r="C297" s="223" t="s">
        <v>473</v>
      </c>
      <c r="D297" s="251">
        <v>13</v>
      </c>
      <c r="E297" s="251">
        <v>12</v>
      </c>
      <c r="F297" s="251">
        <v>11</v>
      </c>
      <c r="G297" s="251">
        <v>12</v>
      </c>
      <c r="H297" s="251">
        <v>11</v>
      </c>
      <c r="I297" s="196">
        <f t="shared" si="68"/>
        <v>59</v>
      </c>
      <c r="J297" s="196">
        <f t="shared" si="69"/>
        <v>8.85</v>
      </c>
      <c r="K297" s="197">
        <v>2</v>
      </c>
      <c r="L297" s="197">
        <v>3</v>
      </c>
      <c r="M297" s="197">
        <v>4</v>
      </c>
      <c r="N297" s="197">
        <v>3</v>
      </c>
      <c r="O297" s="197">
        <v>2</v>
      </c>
      <c r="P297" s="197">
        <f t="shared" si="70"/>
        <v>14</v>
      </c>
      <c r="Q297" s="197">
        <f t="shared" si="71"/>
        <v>0.70</v>
      </c>
      <c r="R297" s="104">
        <f t="shared" si="59"/>
        <v>2.0499999999999998</v>
      </c>
      <c r="S297" s="104">
        <f t="shared" si="60"/>
        <v>1.9499999999999997</v>
      </c>
      <c r="T297" s="104">
        <f t="shared" si="61"/>
        <v>1.85</v>
      </c>
      <c r="U297" s="104">
        <f t="shared" si="62"/>
        <v>1.9499999999999997</v>
      </c>
      <c r="V297" s="104">
        <f t="shared" si="63"/>
        <v>1.75</v>
      </c>
      <c r="W297" s="26">
        <f t="shared" si="64"/>
        <v>73</v>
      </c>
      <c r="X297" s="194">
        <f t="shared" si="65"/>
        <v>14.60</v>
      </c>
      <c r="Y297" s="224">
        <v>52</v>
      </c>
      <c r="Z297" s="108">
        <f t="shared" si="66"/>
        <v>41.60</v>
      </c>
      <c r="AA297" s="110">
        <f t="shared" si="67"/>
        <v>69.333333333333343</v>
      </c>
    </row>
    <row r="298" spans="1:27" ht="20.25">
      <c r="A298" s="191">
        <v>292</v>
      </c>
      <c r="B298" s="125">
        <v>439862</v>
      </c>
      <c r="C298" s="126" t="s">
        <v>474</v>
      </c>
      <c r="D298" s="251">
        <v>11</v>
      </c>
      <c r="E298" s="251">
        <v>9</v>
      </c>
      <c r="F298" s="251">
        <v>9</v>
      </c>
      <c r="G298" s="251">
        <v>8</v>
      </c>
      <c r="H298" s="251">
        <v>9</v>
      </c>
      <c r="I298" s="196">
        <f t="shared" si="68"/>
        <v>46</v>
      </c>
      <c r="J298" s="196">
        <f t="shared" si="69"/>
        <v>6.90</v>
      </c>
      <c r="K298" s="197">
        <v>3</v>
      </c>
      <c r="L298" s="197">
        <v>2</v>
      </c>
      <c r="M298" s="197">
        <v>3</v>
      </c>
      <c r="N298" s="197">
        <v>2</v>
      </c>
      <c r="O298" s="197">
        <v>3</v>
      </c>
      <c r="P298" s="197">
        <f t="shared" si="70"/>
        <v>13</v>
      </c>
      <c r="Q298" s="197">
        <f t="shared" si="71"/>
        <v>0.65</v>
      </c>
      <c r="R298" s="104">
        <f t="shared" si="59"/>
        <v>1.7999999999999998</v>
      </c>
      <c r="S298" s="104">
        <f t="shared" si="60"/>
        <v>1.45</v>
      </c>
      <c r="T298" s="104">
        <f t="shared" si="61"/>
        <v>1.50</v>
      </c>
      <c r="U298" s="104">
        <f t="shared" si="62"/>
        <v>1.30</v>
      </c>
      <c r="V298" s="104">
        <f t="shared" si="63"/>
        <v>1.50</v>
      </c>
      <c r="W298" s="26">
        <f t="shared" si="64"/>
        <v>59</v>
      </c>
      <c r="X298" s="194">
        <f t="shared" si="65"/>
        <v>11.80</v>
      </c>
      <c r="Y298" s="114">
        <v>45</v>
      </c>
      <c r="Z298" s="108">
        <f t="shared" si="66"/>
        <v>36</v>
      </c>
      <c r="AA298" s="110">
        <f t="shared" si="67"/>
        <v>60</v>
      </c>
    </row>
    <row r="299" spans="1:26" ht="20.25">
      <c r="A299" s="191">
        <v>293</v>
      </c>
      <c r="B299" s="222">
        <v>439863</v>
      </c>
      <c r="C299" s="223" t="s">
        <v>475</v>
      </c>
      <c r="D299" s="251"/>
      <c r="E299" s="251"/>
      <c r="F299" s="251"/>
      <c r="G299" s="251"/>
      <c r="H299" s="251"/>
      <c r="I299" s="196"/>
      <c r="J299" s="196"/>
      <c r="K299" s="197"/>
      <c r="L299" s="197"/>
      <c r="M299" s="197"/>
      <c r="N299" s="197"/>
      <c r="O299" s="197"/>
      <c r="P299" s="197"/>
      <c r="Q299" s="197"/>
      <c r="R299" s="104"/>
      <c r="S299" s="104"/>
      <c r="T299" s="104"/>
      <c r="U299" s="104"/>
      <c r="V299" s="104"/>
      <c r="W299" s="26"/>
      <c r="X299" s="194"/>
      <c r="Y299" s="224"/>
      <c r="Z299" s="108"/>
    </row>
    <row r="300" spans="1:27" ht="20.25">
      <c r="A300" s="191">
        <v>294</v>
      </c>
      <c r="B300" s="125">
        <v>439864</v>
      </c>
      <c r="C300" s="126" t="s">
        <v>263</v>
      </c>
      <c r="D300" s="251">
        <v>12</v>
      </c>
      <c r="E300" s="251">
        <v>11</v>
      </c>
      <c r="F300" s="251">
        <v>10</v>
      </c>
      <c r="G300" s="251">
        <v>9</v>
      </c>
      <c r="H300" s="251">
        <v>8</v>
      </c>
      <c r="I300" s="196">
        <f t="shared" si="68"/>
        <v>50</v>
      </c>
      <c r="J300" s="196">
        <f t="shared" si="69"/>
        <v>7.50</v>
      </c>
      <c r="K300" s="197">
        <v>2</v>
      </c>
      <c r="L300" s="197">
        <v>2.50</v>
      </c>
      <c r="M300" s="197">
        <v>3</v>
      </c>
      <c r="N300" s="197">
        <v>4</v>
      </c>
      <c r="O300" s="197">
        <v>3</v>
      </c>
      <c r="P300" s="197">
        <f t="shared" si="70"/>
        <v>14.50</v>
      </c>
      <c r="Q300" s="197">
        <f t="shared" si="71"/>
        <v>0.72500000000000009</v>
      </c>
      <c r="R300" s="104">
        <f t="shared" si="59"/>
        <v>1.90</v>
      </c>
      <c r="S300" s="104">
        <f t="shared" si="60"/>
        <v>1.775</v>
      </c>
      <c r="T300" s="104">
        <f t="shared" si="61"/>
        <v>1.65</v>
      </c>
      <c r="U300" s="104">
        <f t="shared" si="62"/>
        <v>1.5499999999999998</v>
      </c>
      <c r="V300" s="104">
        <f t="shared" si="63"/>
        <v>1.35</v>
      </c>
      <c r="W300" s="26">
        <f t="shared" si="64"/>
        <v>64.50</v>
      </c>
      <c r="X300" s="194">
        <f t="shared" si="65"/>
        <v>12.90</v>
      </c>
      <c r="Y300" s="114">
        <v>42</v>
      </c>
      <c r="Z300" s="108">
        <f t="shared" si="66"/>
        <v>33.60</v>
      </c>
      <c r="AA300" s="110">
        <f t="shared" si="67"/>
        <v>56.000000000000007</v>
      </c>
    </row>
    <row r="301" spans="1:27" ht="20.25">
      <c r="A301" s="191">
        <v>295</v>
      </c>
      <c r="B301" s="125">
        <v>439865</v>
      </c>
      <c r="C301" s="126" t="s">
        <v>476</v>
      </c>
      <c r="D301" s="251">
        <v>9</v>
      </c>
      <c r="E301" s="251">
        <v>8</v>
      </c>
      <c r="F301" s="251">
        <v>9</v>
      </c>
      <c r="G301" s="251">
        <v>8</v>
      </c>
      <c r="H301" s="251">
        <v>9</v>
      </c>
      <c r="I301" s="196">
        <f t="shared" si="68"/>
        <v>43</v>
      </c>
      <c r="J301" s="196">
        <f t="shared" si="69"/>
        <v>6.45</v>
      </c>
      <c r="K301" s="197">
        <v>3</v>
      </c>
      <c r="L301" s="197">
        <v>2</v>
      </c>
      <c r="M301" s="197">
        <v>2.50</v>
      </c>
      <c r="N301" s="197">
        <v>3</v>
      </c>
      <c r="O301" s="197">
        <v>2</v>
      </c>
      <c r="P301" s="197">
        <f t="shared" si="70"/>
        <v>12.50</v>
      </c>
      <c r="Q301" s="197">
        <f t="shared" si="71"/>
        <v>0.625</v>
      </c>
      <c r="R301" s="104">
        <f t="shared" si="59"/>
        <v>1.50</v>
      </c>
      <c r="S301" s="104">
        <f t="shared" si="60"/>
        <v>1.30</v>
      </c>
      <c r="T301" s="104">
        <f t="shared" si="61"/>
        <v>1.475</v>
      </c>
      <c r="U301" s="104">
        <f t="shared" si="62"/>
        <v>1.35</v>
      </c>
      <c r="V301" s="104">
        <f t="shared" si="63"/>
        <v>1.45</v>
      </c>
      <c r="W301" s="26">
        <f t="shared" si="64"/>
        <v>55.50</v>
      </c>
      <c r="X301" s="194">
        <f t="shared" si="65"/>
        <v>11.10</v>
      </c>
      <c r="Y301" s="114">
        <v>37</v>
      </c>
      <c r="Z301" s="108">
        <f t="shared" si="66"/>
        <v>29.60</v>
      </c>
      <c r="AA301" s="110">
        <f t="shared" si="67"/>
        <v>49.333333333333336</v>
      </c>
    </row>
    <row r="302" spans="1:27" ht="20.25">
      <c r="A302" s="191">
        <v>296</v>
      </c>
      <c r="B302" s="125">
        <v>439869</v>
      </c>
      <c r="C302" s="126" t="s">
        <v>477</v>
      </c>
      <c r="D302" s="251">
        <v>13</v>
      </c>
      <c r="E302" s="251">
        <v>12</v>
      </c>
      <c r="F302" s="251">
        <v>11</v>
      </c>
      <c r="G302" s="251">
        <v>10</v>
      </c>
      <c r="H302" s="251">
        <v>9</v>
      </c>
      <c r="I302" s="196">
        <f t="shared" si="68"/>
        <v>55</v>
      </c>
      <c r="J302" s="196">
        <f t="shared" si="69"/>
        <v>8.25</v>
      </c>
      <c r="K302" s="197">
        <v>3</v>
      </c>
      <c r="L302" s="197">
        <v>4</v>
      </c>
      <c r="M302" s="197">
        <v>3</v>
      </c>
      <c r="N302" s="197">
        <v>2</v>
      </c>
      <c r="O302" s="197">
        <v>3</v>
      </c>
      <c r="P302" s="197">
        <f t="shared" si="70"/>
        <v>15</v>
      </c>
      <c r="Q302" s="197">
        <f t="shared" si="71"/>
        <v>0.75</v>
      </c>
      <c r="R302" s="104">
        <f t="shared" si="59"/>
        <v>2.10</v>
      </c>
      <c r="S302" s="104">
        <f t="shared" si="60"/>
        <v>1.9999999999999998</v>
      </c>
      <c r="T302" s="104">
        <f t="shared" si="61"/>
        <v>1.7999999999999998</v>
      </c>
      <c r="U302" s="104">
        <f t="shared" si="62"/>
        <v>1.60</v>
      </c>
      <c r="V302" s="104">
        <f t="shared" si="63"/>
        <v>1.50</v>
      </c>
      <c r="W302" s="26">
        <f t="shared" si="64"/>
        <v>70</v>
      </c>
      <c r="X302" s="194">
        <f t="shared" si="65"/>
        <v>14</v>
      </c>
      <c r="Y302" s="114">
        <v>50</v>
      </c>
      <c r="Z302" s="108">
        <f t="shared" si="66"/>
        <v>40</v>
      </c>
      <c r="AA302" s="110">
        <f t="shared" si="67"/>
        <v>66.666666666666657</v>
      </c>
    </row>
    <row r="303" spans="1:27" ht="20.25">
      <c r="A303" s="191">
        <v>297</v>
      </c>
      <c r="B303" s="125">
        <v>439870</v>
      </c>
      <c r="C303" s="126" t="s">
        <v>478</v>
      </c>
      <c r="D303" s="251">
        <v>11</v>
      </c>
      <c r="E303" s="251">
        <v>12</v>
      </c>
      <c r="F303" s="251">
        <v>11</v>
      </c>
      <c r="G303" s="251">
        <v>11</v>
      </c>
      <c r="H303" s="251">
        <v>10</v>
      </c>
      <c r="I303" s="196">
        <f t="shared" si="68"/>
        <v>55</v>
      </c>
      <c r="J303" s="196">
        <f t="shared" si="69"/>
        <v>8.25</v>
      </c>
      <c r="K303" s="197">
        <v>4</v>
      </c>
      <c r="L303" s="197">
        <v>4.50</v>
      </c>
      <c r="M303" s="197">
        <v>3</v>
      </c>
      <c r="N303" s="197">
        <v>3.50</v>
      </c>
      <c r="O303" s="197">
        <v>2</v>
      </c>
      <c r="P303" s="197">
        <f t="shared" si="70"/>
        <v>17</v>
      </c>
      <c r="Q303" s="197">
        <f t="shared" si="71"/>
        <v>0.85000000000000009</v>
      </c>
      <c r="R303" s="104">
        <f t="shared" si="59"/>
        <v>1.85</v>
      </c>
      <c r="S303" s="104">
        <f t="shared" si="60"/>
        <v>2.025</v>
      </c>
      <c r="T303" s="104">
        <f t="shared" si="61"/>
        <v>1.7999999999999998</v>
      </c>
      <c r="U303" s="104">
        <f t="shared" si="62"/>
        <v>1.825</v>
      </c>
      <c r="V303" s="104">
        <f t="shared" si="63"/>
        <v>1.60</v>
      </c>
      <c r="W303" s="26">
        <f t="shared" si="64"/>
        <v>72</v>
      </c>
      <c r="X303" s="194">
        <f t="shared" si="65"/>
        <v>14.40</v>
      </c>
      <c r="Y303" s="114">
        <v>41</v>
      </c>
      <c r="Z303" s="108">
        <f t="shared" si="66"/>
        <v>32.800000000000004</v>
      </c>
      <c r="AA303" s="110">
        <f t="shared" si="67"/>
        <v>54.666666666666664</v>
      </c>
    </row>
    <row r="304" spans="1:27" ht="20.25">
      <c r="A304" s="191">
        <v>298</v>
      </c>
      <c r="B304" s="125">
        <v>439871</v>
      </c>
      <c r="C304" s="126" t="s">
        <v>479</v>
      </c>
      <c r="D304" s="251">
        <v>12</v>
      </c>
      <c r="E304" s="251">
        <v>11</v>
      </c>
      <c r="F304" s="251">
        <v>12</v>
      </c>
      <c r="G304" s="251">
        <v>11</v>
      </c>
      <c r="H304" s="251">
        <v>10</v>
      </c>
      <c r="I304" s="196">
        <f t="shared" si="68"/>
        <v>56</v>
      </c>
      <c r="J304" s="196">
        <f t="shared" si="69"/>
        <v>8.40</v>
      </c>
      <c r="K304" s="197">
        <v>3</v>
      </c>
      <c r="L304" s="197">
        <v>2</v>
      </c>
      <c r="M304" s="197">
        <v>3.50</v>
      </c>
      <c r="N304" s="197">
        <v>4</v>
      </c>
      <c r="O304" s="197">
        <v>3</v>
      </c>
      <c r="P304" s="197">
        <f t="shared" si="70"/>
        <v>15.50</v>
      </c>
      <c r="Q304" s="197">
        <f t="shared" si="71"/>
        <v>0.775</v>
      </c>
      <c r="R304" s="104">
        <f t="shared" si="59"/>
        <v>1.9499999999999997</v>
      </c>
      <c r="S304" s="104">
        <f t="shared" si="60"/>
        <v>1.75</v>
      </c>
      <c r="T304" s="104">
        <f t="shared" si="61"/>
        <v>1.975</v>
      </c>
      <c r="U304" s="104">
        <f t="shared" si="62"/>
        <v>1.85</v>
      </c>
      <c r="V304" s="104">
        <f t="shared" si="63"/>
        <v>1.65</v>
      </c>
      <c r="W304" s="26">
        <f t="shared" si="64"/>
        <v>71.50</v>
      </c>
      <c r="X304" s="194">
        <f t="shared" si="65"/>
        <v>14.30</v>
      </c>
      <c r="Y304" s="114">
        <v>50</v>
      </c>
      <c r="Z304" s="108">
        <f t="shared" si="66"/>
        <v>40</v>
      </c>
      <c r="AA304" s="110">
        <f t="shared" si="67"/>
        <v>66.666666666666657</v>
      </c>
    </row>
    <row r="305" spans="1:27" ht="20.25">
      <c r="A305" s="191">
        <v>299</v>
      </c>
      <c r="B305" s="125">
        <v>439879</v>
      </c>
      <c r="C305" s="126" t="s">
        <v>480</v>
      </c>
      <c r="D305" s="251">
        <v>15</v>
      </c>
      <c r="E305" s="251">
        <v>14</v>
      </c>
      <c r="F305" s="251">
        <v>15</v>
      </c>
      <c r="G305" s="251">
        <v>13</v>
      </c>
      <c r="H305" s="251">
        <v>17</v>
      </c>
      <c r="I305" s="196">
        <f t="shared" si="68"/>
        <v>74</v>
      </c>
      <c r="J305" s="196">
        <f t="shared" si="69"/>
        <v>11.10</v>
      </c>
      <c r="K305" s="197">
        <v>4</v>
      </c>
      <c r="L305" s="197">
        <v>5</v>
      </c>
      <c r="M305" s="197">
        <v>6</v>
      </c>
      <c r="N305" s="197">
        <v>5</v>
      </c>
      <c r="O305" s="197">
        <v>4</v>
      </c>
      <c r="P305" s="197">
        <f t="shared" si="70"/>
        <v>24</v>
      </c>
      <c r="Q305" s="197">
        <f t="shared" si="71"/>
        <v>1.2000000000000002</v>
      </c>
      <c r="R305" s="104">
        <f t="shared" si="59"/>
        <v>2.4500000000000002</v>
      </c>
      <c r="S305" s="104">
        <f t="shared" si="60"/>
        <v>2.35</v>
      </c>
      <c r="T305" s="104">
        <f t="shared" si="61"/>
        <v>2.5499999999999998</v>
      </c>
      <c r="U305" s="104">
        <f t="shared" si="62"/>
        <v>2.2000000000000002</v>
      </c>
      <c r="V305" s="104">
        <f t="shared" si="63"/>
        <v>2.75</v>
      </c>
      <c r="W305" s="26">
        <f t="shared" si="64"/>
        <v>98</v>
      </c>
      <c r="X305" s="194">
        <f t="shared" si="65"/>
        <v>19.60</v>
      </c>
      <c r="Y305" s="114">
        <v>59</v>
      </c>
      <c r="Z305" s="108">
        <f t="shared" si="66"/>
        <v>47.20</v>
      </c>
      <c r="AA305" s="110">
        <f t="shared" si="67"/>
        <v>78.666666666666657</v>
      </c>
    </row>
    <row r="306" spans="1:27" ht="20.25">
      <c r="A306" s="191">
        <v>300</v>
      </c>
      <c r="B306" s="125">
        <v>439880</v>
      </c>
      <c r="C306" s="126" t="s">
        <v>481</v>
      </c>
      <c r="D306" s="251">
        <v>12</v>
      </c>
      <c r="E306" s="251">
        <v>13</v>
      </c>
      <c r="F306" s="251">
        <v>14</v>
      </c>
      <c r="G306" s="251">
        <v>14</v>
      </c>
      <c r="H306" s="251">
        <v>13</v>
      </c>
      <c r="I306" s="196">
        <f t="shared" si="68"/>
        <v>66</v>
      </c>
      <c r="J306" s="196">
        <f t="shared" si="69"/>
        <v>9.90</v>
      </c>
      <c r="K306" s="197">
        <v>5</v>
      </c>
      <c r="L306" s="197">
        <v>2.50</v>
      </c>
      <c r="M306" s="197">
        <v>4</v>
      </c>
      <c r="N306" s="197">
        <v>4</v>
      </c>
      <c r="O306" s="197">
        <v>4.50</v>
      </c>
      <c r="P306" s="197">
        <f t="shared" si="70"/>
        <v>20</v>
      </c>
      <c r="Q306" s="197">
        <f t="shared" si="71"/>
        <v>1</v>
      </c>
      <c r="R306" s="104">
        <f t="shared" si="59"/>
        <v>2.0499999999999998</v>
      </c>
      <c r="S306" s="104">
        <f t="shared" si="60"/>
        <v>2.0750000000000002</v>
      </c>
      <c r="T306" s="104">
        <f t="shared" si="61"/>
        <v>2.3000000000000003</v>
      </c>
      <c r="U306" s="104">
        <f t="shared" si="62"/>
        <v>2.3000000000000003</v>
      </c>
      <c r="V306" s="104">
        <f t="shared" si="63"/>
        <v>2.1749999999999998</v>
      </c>
      <c r="W306" s="26">
        <f t="shared" si="64"/>
        <v>86</v>
      </c>
      <c r="X306" s="194">
        <f t="shared" si="65"/>
        <v>17.20</v>
      </c>
      <c r="Y306" s="114">
        <v>50</v>
      </c>
      <c r="Z306" s="108">
        <f t="shared" si="66"/>
        <v>40</v>
      </c>
      <c r="AA306" s="110">
        <f t="shared" si="67"/>
        <v>66.666666666666657</v>
      </c>
    </row>
    <row r="307" spans="1:27" ht="20.25">
      <c r="A307" s="191">
        <v>301</v>
      </c>
      <c r="B307" s="125">
        <v>439884</v>
      </c>
      <c r="C307" s="126" t="s">
        <v>482</v>
      </c>
      <c r="D307" s="251">
        <v>9</v>
      </c>
      <c r="E307" s="251">
        <v>8</v>
      </c>
      <c r="F307" s="251">
        <v>9</v>
      </c>
      <c r="G307" s="251">
        <v>9</v>
      </c>
      <c r="H307" s="251">
        <v>8</v>
      </c>
      <c r="I307" s="196">
        <f t="shared" si="68"/>
        <v>43</v>
      </c>
      <c r="J307" s="196">
        <f t="shared" si="69"/>
        <v>6.45</v>
      </c>
      <c r="K307" s="197">
        <v>2.50</v>
      </c>
      <c r="L307" s="197">
        <v>3</v>
      </c>
      <c r="M307" s="197">
        <v>4</v>
      </c>
      <c r="N307" s="197">
        <v>3</v>
      </c>
      <c r="O307" s="197">
        <v>3</v>
      </c>
      <c r="P307" s="197">
        <f t="shared" si="70"/>
        <v>15.50</v>
      </c>
      <c r="Q307" s="197">
        <f t="shared" si="71"/>
        <v>0.775</v>
      </c>
      <c r="R307" s="104">
        <f t="shared" si="59"/>
        <v>1.475</v>
      </c>
      <c r="S307" s="104">
        <f t="shared" si="60"/>
        <v>1.35</v>
      </c>
      <c r="T307" s="104">
        <f t="shared" si="61"/>
        <v>1.5499999999999998</v>
      </c>
      <c r="U307" s="104">
        <f t="shared" si="62"/>
        <v>1.50</v>
      </c>
      <c r="V307" s="104">
        <f t="shared" si="63"/>
        <v>1.35</v>
      </c>
      <c r="W307" s="26">
        <f t="shared" si="64"/>
        <v>58.50</v>
      </c>
      <c r="X307" s="194">
        <f t="shared" si="65"/>
        <v>11.70</v>
      </c>
      <c r="Y307" s="114">
        <v>32</v>
      </c>
      <c r="Z307" s="108">
        <f t="shared" si="66"/>
        <v>25.60</v>
      </c>
      <c r="AA307" s="110">
        <f t="shared" si="67"/>
        <v>42.666666666666671</v>
      </c>
    </row>
    <row r="308" spans="1:27" ht="20.25">
      <c r="A308" s="191">
        <v>302</v>
      </c>
      <c r="B308" s="125">
        <v>439885</v>
      </c>
      <c r="C308" s="126" t="s">
        <v>483</v>
      </c>
      <c r="D308" s="251">
        <v>9</v>
      </c>
      <c r="E308" s="251">
        <v>8</v>
      </c>
      <c r="F308" s="251">
        <v>9</v>
      </c>
      <c r="G308" s="251">
        <v>8</v>
      </c>
      <c r="H308" s="251">
        <v>8</v>
      </c>
      <c r="I308" s="196">
        <f t="shared" si="68"/>
        <v>42</v>
      </c>
      <c r="J308" s="196">
        <f t="shared" si="69"/>
        <v>6.30</v>
      </c>
      <c r="K308" s="197">
        <v>4</v>
      </c>
      <c r="L308" s="197">
        <v>3</v>
      </c>
      <c r="M308" s="197">
        <v>3</v>
      </c>
      <c r="N308" s="197">
        <v>3</v>
      </c>
      <c r="O308" s="197">
        <v>4</v>
      </c>
      <c r="P308" s="197">
        <f t="shared" si="70"/>
        <v>17</v>
      </c>
      <c r="Q308" s="197">
        <f t="shared" si="71"/>
        <v>0.85000000000000009</v>
      </c>
      <c r="R308" s="104">
        <f t="shared" si="59"/>
        <v>1.5499999999999998</v>
      </c>
      <c r="S308" s="104">
        <f t="shared" si="60"/>
        <v>1.35</v>
      </c>
      <c r="T308" s="104">
        <f t="shared" si="61"/>
        <v>1.50</v>
      </c>
      <c r="U308" s="104">
        <f t="shared" si="62"/>
        <v>1.35</v>
      </c>
      <c r="V308" s="104">
        <f t="shared" si="63"/>
        <v>1.40</v>
      </c>
      <c r="W308" s="26">
        <f t="shared" si="64"/>
        <v>59</v>
      </c>
      <c r="X308" s="194">
        <f t="shared" si="65"/>
        <v>11.80</v>
      </c>
      <c r="Y308" s="114">
        <v>29</v>
      </c>
      <c r="Z308" s="108">
        <f t="shared" si="66"/>
        <v>23.200000000000003</v>
      </c>
      <c r="AA308" s="110">
        <f t="shared" si="67"/>
        <v>38.666666666666664</v>
      </c>
    </row>
    <row r="309" spans="1:27" ht="20.25">
      <c r="A309" s="191">
        <v>303</v>
      </c>
      <c r="B309" s="125">
        <v>439886</v>
      </c>
      <c r="C309" s="126" t="s">
        <v>484</v>
      </c>
      <c r="D309" s="251">
        <v>13</v>
      </c>
      <c r="E309" s="251">
        <v>12</v>
      </c>
      <c r="F309" s="251">
        <v>11</v>
      </c>
      <c r="G309" s="251">
        <v>10</v>
      </c>
      <c r="H309" s="251">
        <v>10</v>
      </c>
      <c r="I309" s="196">
        <f t="shared" si="68"/>
        <v>56</v>
      </c>
      <c r="J309" s="196">
        <f t="shared" si="69"/>
        <v>8.40</v>
      </c>
      <c r="K309" s="197">
        <v>5</v>
      </c>
      <c r="L309" s="197">
        <v>4</v>
      </c>
      <c r="M309" s="197">
        <v>3</v>
      </c>
      <c r="N309" s="197">
        <v>4</v>
      </c>
      <c r="O309" s="197">
        <v>5</v>
      </c>
      <c r="P309" s="197">
        <f t="shared" si="70"/>
        <v>21</v>
      </c>
      <c r="Q309" s="197">
        <f t="shared" si="71"/>
        <v>1.05</v>
      </c>
      <c r="R309" s="104">
        <f t="shared" si="59"/>
        <v>2.2000000000000002</v>
      </c>
      <c r="S309" s="104">
        <f t="shared" si="60"/>
        <v>1.9999999999999998</v>
      </c>
      <c r="T309" s="104">
        <f t="shared" si="61"/>
        <v>1.7999999999999998</v>
      </c>
      <c r="U309" s="104">
        <f t="shared" si="62"/>
        <v>1.70</v>
      </c>
      <c r="V309" s="104">
        <f t="shared" si="63"/>
        <v>1.75</v>
      </c>
      <c r="W309" s="26">
        <f t="shared" si="64"/>
        <v>77</v>
      </c>
      <c r="X309" s="194">
        <f t="shared" si="65"/>
        <v>15.40</v>
      </c>
      <c r="Y309" s="114">
        <v>45</v>
      </c>
      <c r="Z309" s="108">
        <f t="shared" si="66"/>
        <v>36</v>
      </c>
      <c r="AA309" s="110">
        <f t="shared" si="67"/>
        <v>60</v>
      </c>
    </row>
    <row r="310" spans="1:27" ht="20.25">
      <c r="A310" s="191">
        <v>304</v>
      </c>
      <c r="B310" s="125">
        <v>439887</v>
      </c>
      <c r="C310" s="126" t="s">
        <v>485</v>
      </c>
      <c r="D310" s="251">
        <v>13</v>
      </c>
      <c r="E310" s="251">
        <v>14</v>
      </c>
      <c r="F310" s="251">
        <v>13</v>
      </c>
      <c r="G310" s="251">
        <v>13</v>
      </c>
      <c r="H310" s="251">
        <v>12</v>
      </c>
      <c r="I310" s="196">
        <f t="shared" si="68"/>
        <v>65</v>
      </c>
      <c r="J310" s="196">
        <f t="shared" si="69"/>
        <v>9.75</v>
      </c>
      <c r="K310" s="197">
        <v>4</v>
      </c>
      <c r="L310" s="197">
        <v>4.50</v>
      </c>
      <c r="M310" s="197">
        <v>3</v>
      </c>
      <c r="N310" s="197">
        <v>3.50</v>
      </c>
      <c r="O310" s="197">
        <v>4</v>
      </c>
      <c r="P310" s="197">
        <f t="shared" si="70"/>
        <v>19</v>
      </c>
      <c r="Q310" s="197">
        <f t="shared" si="71"/>
        <v>0.95</v>
      </c>
      <c r="R310" s="104">
        <f t="shared" si="59"/>
        <v>2.15</v>
      </c>
      <c r="S310" s="104">
        <f t="shared" si="60"/>
        <v>2.3250000000000002</v>
      </c>
      <c r="T310" s="104">
        <f t="shared" si="61"/>
        <v>2.10</v>
      </c>
      <c r="U310" s="104">
        <f t="shared" si="62"/>
        <v>2.125</v>
      </c>
      <c r="V310" s="104">
        <f t="shared" si="63"/>
        <v>1.9999999999999998</v>
      </c>
      <c r="W310" s="26">
        <f t="shared" si="64"/>
        <v>84</v>
      </c>
      <c r="X310" s="194">
        <f t="shared" si="65"/>
        <v>16.80</v>
      </c>
      <c r="Y310" s="114">
        <v>43</v>
      </c>
      <c r="Z310" s="108">
        <f t="shared" si="66"/>
        <v>34.40</v>
      </c>
      <c r="AA310" s="110">
        <f t="shared" si="67"/>
        <v>57.333333333333336</v>
      </c>
    </row>
    <row r="311" spans="1:27" ht="20.25">
      <c r="A311" s="191">
        <v>305</v>
      </c>
      <c r="B311" s="125">
        <v>439889</v>
      </c>
      <c r="C311" s="126" t="s">
        <v>486</v>
      </c>
      <c r="D311" s="251">
        <v>11</v>
      </c>
      <c r="E311" s="251">
        <v>11</v>
      </c>
      <c r="F311" s="251">
        <v>11</v>
      </c>
      <c r="G311" s="251">
        <v>10</v>
      </c>
      <c r="H311" s="251">
        <v>9</v>
      </c>
      <c r="I311" s="196">
        <f t="shared" si="68"/>
        <v>52</v>
      </c>
      <c r="J311" s="196">
        <f t="shared" si="69"/>
        <v>7.80</v>
      </c>
      <c r="K311" s="197">
        <v>3</v>
      </c>
      <c r="L311" s="197">
        <v>3.50</v>
      </c>
      <c r="M311" s="197">
        <v>4</v>
      </c>
      <c r="N311" s="197">
        <v>4</v>
      </c>
      <c r="O311" s="197">
        <v>3</v>
      </c>
      <c r="P311" s="197">
        <f t="shared" si="70"/>
        <v>17.50</v>
      </c>
      <c r="Q311" s="197">
        <f t="shared" si="71"/>
        <v>0.875</v>
      </c>
      <c r="R311" s="104">
        <f t="shared" si="59"/>
        <v>1.7999999999999998</v>
      </c>
      <c r="S311" s="104">
        <f t="shared" si="60"/>
        <v>1.825</v>
      </c>
      <c r="T311" s="104">
        <f t="shared" si="61"/>
        <v>1.85</v>
      </c>
      <c r="U311" s="104">
        <f t="shared" si="62"/>
        <v>1.70</v>
      </c>
      <c r="V311" s="104">
        <f t="shared" si="63"/>
        <v>1.50</v>
      </c>
      <c r="W311" s="26">
        <f t="shared" si="64"/>
        <v>69.50</v>
      </c>
      <c r="X311" s="194">
        <f t="shared" si="65"/>
        <v>13.90</v>
      </c>
      <c r="Y311" s="114">
        <v>45</v>
      </c>
      <c r="Z311" s="108">
        <f t="shared" si="66"/>
        <v>36</v>
      </c>
      <c r="AA311" s="110">
        <f t="shared" si="67"/>
        <v>60</v>
      </c>
    </row>
    <row r="312" spans="1:27" ht="20.25">
      <c r="A312" s="191">
        <v>306</v>
      </c>
      <c r="B312" s="125">
        <v>439890</v>
      </c>
      <c r="C312" s="126" t="s">
        <v>487</v>
      </c>
      <c r="D312" s="251">
        <v>9</v>
      </c>
      <c r="E312" s="251">
        <v>13</v>
      </c>
      <c r="F312" s="251">
        <v>14</v>
      </c>
      <c r="G312" s="251">
        <v>12</v>
      </c>
      <c r="H312" s="251">
        <v>11</v>
      </c>
      <c r="I312" s="196">
        <f t="shared" si="68"/>
        <v>59</v>
      </c>
      <c r="J312" s="196">
        <f t="shared" si="69"/>
        <v>8.85</v>
      </c>
      <c r="K312" s="197">
        <v>4</v>
      </c>
      <c r="L312" s="197">
        <v>4.50</v>
      </c>
      <c r="M312" s="197">
        <v>3</v>
      </c>
      <c r="N312" s="197">
        <v>3.50</v>
      </c>
      <c r="O312" s="197">
        <v>2</v>
      </c>
      <c r="P312" s="197">
        <f t="shared" si="70"/>
        <v>17</v>
      </c>
      <c r="Q312" s="197">
        <f t="shared" si="71"/>
        <v>0.85000000000000009</v>
      </c>
      <c r="R312" s="104">
        <f t="shared" si="59"/>
        <v>1.5499999999999998</v>
      </c>
      <c r="S312" s="104">
        <f t="shared" si="60"/>
        <v>2.1749999999999998</v>
      </c>
      <c r="T312" s="104">
        <f t="shared" si="61"/>
        <v>2.25</v>
      </c>
      <c r="U312" s="104">
        <f t="shared" si="62"/>
        <v>1.975</v>
      </c>
      <c r="V312" s="104">
        <f t="shared" si="63"/>
        <v>1.75</v>
      </c>
      <c r="W312" s="26">
        <f t="shared" si="64"/>
        <v>76</v>
      </c>
      <c r="X312" s="194">
        <f t="shared" si="65"/>
        <v>15.20</v>
      </c>
      <c r="Y312" s="114">
        <v>43</v>
      </c>
      <c r="Z312" s="108">
        <f t="shared" si="66"/>
        <v>34.40</v>
      </c>
      <c r="AA312" s="110">
        <f t="shared" si="67"/>
        <v>57.333333333333336</v>
      </c>
    </row>
    <row r="313" spans="1:27" ht="20.25">
      <c r="A313" s="191">
        <v>307</v>
      </c>
      <c r="B313" s="125">
        <v>439891</v>
      </c>
      <c r="C313" s="126" t="s">
        <v>488</v>
      </c>
      <c r="D313" s="251">
        <v>10</v>
      </c>
      <c r="E313" s="251">
        <v>12</v>
      </c>
      <c r="F313" s="251">
        <v>10</v>
      </c>
      <c r="G313" s="251">
        <v>12</v>
      </c>
      <c r="H313" s="251">
        <v>9</v>
      </c>
      <c r="I313" s="196">
        <f t="shared" si="68"/>
        <v>53</v>
      </c>
      <c r="J313" s="196">
        <f t="shared" si="69"/>
        <v>7.9499999999999993</v>
      </c>
      <c r="K313" s="197">
        <v>3</v>
      </c>
      <c r="L313" s="197">
        <v>4</v>
      </c>
      <c r="M313" s="197">
        <v>3</v>
      </c>
      <c r="N313" s="197">
        <v>2</v>
      </c>
      <c r="O313" s="197">
        <v>4</v>
      </c>
      <c r="P313" s="197">
        <f t="shared" si="70"/>
        <v>16</v>
      </c>
      <c r="Q313" s="197">
        <f t="shared" si="71"/>
        <v>0.80</v>
      </c>
      <c r="R313" s="104">
        <f t="shared" si="59"/>
        <v>1.65</v>
      </c>
      <c r="S313" s="104">
        <f t="shared" si="60"/>
        <v>1.9999999999999998</v>
      </c>
      <c r="T313" s="104">
        <f t="shared" si="61"/>
        <v>1.65</v>
      </c>
      <c r="U313" s="104">
        <f t="shared" si="62"/>
        <v>1.90</v>
      </c>
      <c r="V313" s="104">
        <f t="shared" si="63"/>
        <v>1.5499999999999998</v>
      </c>
      <c r="W313" s="26">
        <f t="shared" si="64"/>
        <v>69</v>
      </c>
      <c r="X313" s="194">
        <f t="shared" si="65"/>
        <v>13.80</v>
      </c>
      <c r="Y313" s="114">
        <v>53</v>
      </c>
      <c r="Z313" s="108">
        <f t="shared" si="66"/>
        <v>42.400000000000006</v>
      </c>
      <c r="AA313" s="110">
        <f t="shared" si="67"/>
        <v>70.666666666666671</v>
      </c>
    </row>
    <row r="314" spans="1:27" ht="20.25">
      <c r="A314" s="191">
        <v>308</v>
      </c>
      <c r="B314" s="125">
        <v>439892</v>
      </c>
      <c r="C314" s="126" t="s">
        <v>269</v>
      </c>
      <c r="D314" s="251">
        <v>9</v>
      </c>
      <c r="E314" s="251">
        <v>11</v>
      </c>
      <c r="F314" s="251">
        <v>10</v>
      </c>
      <c r="G314" s="251">
        <v>9</v>
      </c>
      <c r="H314" s="251">
        <v>8</v>
      </c>
      <c r="I314" s="196">
        <f t="shared" si="68"/>
        <v>47</v>
      </c>
      <c r="J314" s="196">
        <f t="shared" si="69"/>
        <v>7.05</v>
      </c>
      <c r="K314" s="197">
        <v>2</v>
      </c>
      <c r="L314" s="197">
        <v>2.50</v>
      </c>
      <c r="M314" s="197">
        <v>2.50</v>
      </c>
      <c r="N314" s="197">
        <v>4</v>
      </c>
      <c r="O314" s="197">
        <v>3</v>
      </c>
      <c r="P314" s="197">
        <f t="shared" si="70"/>
        <v>14</v>
      </c>
      <c r="Q314" s="197">
        <f t="shared" si="71"/>
        <v>0.70</v>
      </c>
      <c r="R314" s="104">
        <f t="shared" si="59"/>
        <v>1.45</v>
      </c>
      <c r="S314" s="104">
        <f t="shared" si="60"/>
        <v>1.775</v>
      </c>
      <c r="T314" s="104">
        <f t="shared" si="61"/>
        <v>1.625</v>
      </c>
      <c r="U314" s="104">
        <f t="shared" si="62"/>
        <v>1.5499999999999998</v>
      </c>
      <c r="V314" s="104">
        <f t="shared" si="63"/>
        <v>1.35</v>
      </c>
      <c r="W314" s="26">
        <f t="shared" si="64"/>
        <v>61</v>
      </c>
      <c r="X314" s="194">
        <f t="shared" si="65"/>
        <v>12.20</v>
      </c>
      <c r="Y314" s="114">
        <v>34</v>
      </c>
      <c r="Z314" s="108">
        <f t="shared" si="66"/>
        <v>27.200000000000003</v>
      </c>
      <c r="AA314" s="110">
        <f t="shared" si="67"/>
        <v>45.333333333333329</v>
      </c>
    </row>
    <row r="315" spans="1:27" ht="20.25">
      <c r="A315" s="191">
        <v>309</v>
      </c>
      <c r="B315" s="125">
        <v>439894</v>
      </c>
      <c r="C315" s="126" t="s">
        <v>270</v>
      </c>
      <c r="D315" s="251">
        <v>5</v>
      </c>
      <c r="E315" s="251">
        <v>6</v>
      </c>
      <c r="F315" s="251">
        <v>4</v>
      </c>
      <c r="G315" s="251">
        <v>5</v>
      </c>
      <c r="H315" s="251">
        <v>4</v>
      </c>
      <c r="I315" s="196">
        <f t="shared" si="68"/>
        <v>24</v>
      </c>
      <c r="J315" s="196">
        <f t="shared" si="69"/>
        <v>3.5999999999999996</v>
      </c>
      <c r="K315" s="197">
        <v>1</v>
      </c>
      <c r="L315" s="197">
        <v>2</v>
      </c>
      <c r="M315" s="197">
        <v>1</v>
      </c>
      <c r="N315" s="197">
        <v>2</v>
      </c>
      <c r="O315" s="197">
        <v>2</v>
      </c>
      <c r="P315" s="197">
        <f t="shared" si="70"/>
        <v>8</v>
      </c>
      <c r="Q315" s="197">
        <f t="shared" si="71"/>
        <v>0.40</v>
      </c>
      <c r="R315" s="104">
        <f t="shared" si="59"/>
        <v>0.80</v>
      </c>
      <c r="S315" s="104">
        <f t="shared" si="60"/>
        <v>0.99999999999999989</v>
      </c>
      <c r="T315" s="104">
        <f t="shared" si="61"/>
        <v>0.65</v>
      </c>
      <c r="U315" s="104">
        <f t="shared" si="62"/>
        <v>0.85</v>
      </c>
      <c r="V315" s="104">
        <f t="shared" si="63"/>
        <v>0.70</v>
      </c>
      <c r="W315" s="26">
        <f t="shared" si="64"/>
        <v>32</v>
      </c>
      <c r="X315" s="194">
        <f t="shared" si="65"/>
        <v>6.40</v>
      </c>
      <c r="Y315" s="114">
        <v>17</v>
      </c>
      <c r="Z315" s="108">
        <f t="shared" si="66"/>
        <v>13.60</v>
      </c>
      <c r="AA315" s="110">
        <f t="shared" si="67"/>
        <v>22.666666666666664</v>
      </c>
    </row>
    <row r="316" spans="1:27" ht="20.25">
      <c r="A316" s="191">
        <v>310</v>
      </c>
      <c r="B316" s="125">
        <v>439895</v>
      </c>
      <c r="C316" s="126" t="s">
        <v>271</v>
      </c>
      <c r="D316" s="251">
        <v>6</v>
      </c>
      <c r="E316" s="251">
        <v>5</v>
      </c>
      <c r="F316" s="251">
        <v>7</v>
      </c>
      <c r="G316" s="251">
        <v>6</v>
      </c>
      <c r="H316" s="251">
        <v>5</v>
      </c>
      <c r="I316" s="196">
        <f t="shared" si="68"/>
        <v>29</v>
      </c>
      <c r="J316" s="196">
        <f t="shared" si="69"/>
        <v>4.3499999999999996</v>
      </c>
      <c r="K316" s="197">
        <v>3</v>
      </c>
      <c r="L316" s="197">
        <v>2</v>
      </c>
      <c r="M316" s="197">
        <v>3</v>
      </c>
      <c r="N316" s="197">
        <v>2</v>
      </c>
      <c r="O316" s="197">
        <v>2</v>
      </c>
      <c r="P316" s="197">
        <f t="shared" si="70"/>
        <v>12</v>
      </c>
      <c r="Q316" s="197">
        <f t="shared" si="71"/>
        <v>0.60000000000000009</v>
      </c>
      <c r="R316" s="104">
        <f t="shared" si="59"/>
        <v>1.0499999999999998</v>
      </c>
      <c r="S316" s="104">
        <f t="shared" si="60"/>
        <v>0.85</v>
      </c>
      <c r="T316" s="104">
        <f t="shared" si="61"/>
        <v>1.2000000000000002</v>
      </c>
      <c r="U316" s="104">
        <f t="shared" si="62"/>
        <v>0.99999999999999989</v>
      </c>
      <c r="V316" s="104">
        <f t="shared" si="63"/>
        <v>0.85</v>
      </c>
      <c r="W316" s="26">
        <f t="shared" si="64"/>
        <v>41</v>
      </c>
      <c r="X316" s="194">
        <f t="shared" si="65"/>
        <v>8.2000000000000011</v>
      </c>
      <c r="Y316" s="114">
        <v>24</v>
      </c>
      <c r="Z316" s="108">
        <f t="shared" si="66"/>
        <v>19.200000000000003</v>
      </c>
      <c r="AA316" s="110">
        <f t="shared" si="67"/>
        <v>32</v>
      </c>
    </row>
    <row r="317" spans="1:27" ht="20.25">
      <c r="A317" s="191">
        <v>311</v>
      </c>
      <c r="B317" s="125">
        <v>439896</v>
      </c>
      <c r="C317" s="126" t="s">
        <v>271</v>
      </c>
      <c r="D317" s="251">
        <v>9</v>
      </c>
      <c r="E317" s="251">
        <v>8</v>
      </c>
      <c r="F317" s="251">
        <v>9</v>
      </c>
      <c r="G317" s="251">
        <v>8</v>
      </c>
      <c r="H317" s="251">
        <v>7</v>
      </c>
      <c r="I317" s="196">
        <f t="shared" si="68"/>
        <v>41</v>
      </c>
      <c r="J317" s="196">
        <f t="shared" si="69"/>
        <v>6.15</v>
      </c>
      <c r="K317" s="197">
        <v>3</v>
      </c>
      <c r="L317" s="197">
        <v>3.50</v>
      </c>
      <c r="M317" s="197">
        <v>2.50</v>
      </c>
      <c r="N317" s="197">
        <v>3</v>
      </c>
      <c r="O317" s="197">
        <v>1</v>
      </c>
      <c r="P317" s="197">
        <f t="shared" si="70"/>
        <v>13</v>
      </c>
      <c r="Q317" s="197">
        <f t="shared" si="71"/>
        <v>0.65</v>
      </c>
      <c r="R317" s="104">
        <f t="shared" si="59"/>
        <v>1.50</v>
      </c>
      <c r="S317" s="104">
        <f t="shared" si="60"/>
        <v>1.375</v>
      </c>
      <c r="T317" s="104">
        <f t="shared" si="61"/>
        <v>1.475</v>
      </c>
      <c r="U317" s="104">
        <f t="shared" si="62"/>
        <v>1.35</v>
      </c>
      <c r="V317" s="104">
        <f t="shared" si="63"/>
        <v>1.1000000000000001</v>
      </c>
      <c r="W317" s="26">
        <f t="shared" si="64"/>
        <v>54</v>
      </c>
      <c r="X317" s="194">
        <f t="shared" si="65"/>
        <v>10.80</v>
      </c>
      <c r="Y317" s="114">
        <v>29</v>
      </c>
      <c r="Z317" s="108">
        <f t="shared" si="66"/>
        <v>23.200000000000003</v>
      </c>
      <c r="AA317" s="110">
        <f t="shared" si="67"/>
        <v>38.666666666666664</v>
      </c>
    </row>
    <row r="318" spans="1:27" ht="20.25">
      <c r="A318" s="191">
        <v>312</v>
      </c>
      <c r="B318" s="125">
        <v>439897</v>
      </c>
      <c r="C318" s="126" t="s">
        <v>489</v>
      </c>
      <c r="D318" s="251">
        <v>3</v>
      </c>
      <c r="E318" s="251">
        <v>4</v>
      </c>
      <c r="F318" s="251">
        <v>2</v>
      </c>
      <c r="G318" s="251">
        <v>5</v>
      </c>
      <c r="H318" s="251">
        <v>4</v>
      </c>
      <c r="I318" s="196">
        <f t="shared" si="68"/>
        <v>18</v>
      </c>
      <c r="J318" s="196">
        <f t="shared" si="69"/>
        <v>2.6999999999999997</v>
      </c>
      <c r="K318" s="11">
        <v>1</v>
      </c>
      <c r="L318" s="11">
        <v>0</v>
      </c>
      <c r="M318" s="11">
        <v>1</v>
      </c>
      <c r="N318" s="11">
        <v>2</v>
      </c>
      <c r="O318" s="11">
        <v>1</v>
      </c>
      <c r="P318" s="197">
        <f t="shared" si="70"/>
        <v>5</v>
      </c>
      <c r="Q318" s="197">
        <f t="shared" si="71"/>
        <v>0.25</v>
      </c>
      <c r="R318" s="104">
        <f t="shared" si="59"/>
        <v>0.49999999999999994</v>
      </c>
      <c r="S318" s="104">
        <f t="shared" si="60"/>
        <v>0.60</v>
      </c>
      <c r="T318" s="104">
        <f t="shared" si="61"/>
        <v>0.35</v>
      </c>
      <c r="U318" s="104">
        <f t="shared" si="62"/>
        <v>0.85</v>
      </c>
      <c r="V318" s="104">
        <f t="shared" si="63"/>
        <v>0.65</v>
      </c>
      <c r="W318" s="26">
        <f t="shared" si="64"/>
        <v>23</v>
      </c>
      <c r="X318" s="194">
        <f t="shared" si="65"/>
        <v>4.6000000000000005</v>
      </c>
      <c r="Y318" s="114">
        <v>10</v>
      </c>
      <c r="Z318" s="108">
        <f t="shared" si="66"/>
        <v>8</v>
      </c>
      <c r="AA318" s="110">
        <f t="shared" si="67"/>
        <v>13.333333333333334</v>
      </c>
    </row>
    <row r="321" ht="21" thickBot="1"/>
    <row r="322" spans="1:26" ht="20.25">
      <c r="A322" s="161" t="s">
        <v>16</v>
      </c>
      <c r="B322" s="162"/>
      <c r="C322" s="163"/>
      <c r="D322" s="6">
        <f>COUNT(D7:D320)</f>
        <v>294</v>
      </c>
      <c r="E322" s="6">
        <f>COUNT(E7:E320)</f>
        <v>294</v>
      </c>
      <c r="F322" s="6">
        <f>COUNT(F7:F320)</f>
        <v>294</v>
      </c>
      <c r="G322" s="6">
        <f>COUNT(G7:G320)</f>
        <v>294</v>
      </c>
      <c r="H322" s="6">
        <f>COUNT(H7:H320)</f>
        <v>294</v>
      </c>
      <c r="I322" s="6">
        <f>COUNT(I7:I320)</f>
        <v>296</v>
      </c>
      <c r="J322" s="6">
        <f>COUNT(J7:J320)</f>
        <v>296</v>
      </c>
      <c r="K322" s="6">
        <f>COUNT(K7:K320)</f>
        <v>292</v>
      </c>
      <c r="L322" s="6">
        <f>COUNT(L7:L320)</f>
        <v>293</v>
      </c>
      <c r="M322" s="6">
        <f>COUNT(M7:M320)</f>
        <v>293</v>
      </c>
      <c r="N322" s="6">
        <f>COUNT(N7:N320)</f>
        <v>293</v>
      </c>
      <c r="O322" s="6">
        <f>COUNT(O7:O320)</f>
        <v>293</v>
      </c>
      <c r="P322" s="6">
        <f>COUNT(P7:P320)</f>
        <v>307</v>
      </c>
      <c r="Q322" s="6">
        <f>COUNT(Q7:Q320)</f>
        <v>307</v>
      </c>
      <c r="R322" s="6">
        <f>COUNT(R7:R320)</f>
        <v>309</v>
      </c>
      <c r="S322" s="6">
        <f>COUNT(S7:S320)</f>
        <v>310</v>
      </c>
      <c r="T322" s="6">
        <f>COUNT(T7:T320)</f>
        <v>310</v>
      </c>
      <c r="U322" s="6">
        <f>COUNT(U7:U320)</f>
        <v>310</v>
      </c>
      <c r="V322" s="6">
        <f>COUNT(V7:V320)</f>
        <v>310</v>
      </c>
      <c r="W322" s="6">
        <f>COUNT(W7:W320)</f>
        <v>310</v>
      </c>
      <c r="X322" s="6">
        <f>COUNT(X7:X320)</f>
        <v>310</v>
      </c>
      <c r="Y322" s="6">
        <f>COUNT(Y7:Y320)</f>
        <v>295</v>
      </c>
      <c r="Z322" s="256">
        <f>COUNT(Z7:Z320)</f>
        <v>295</v>
      </c>
    </row>
    <row r="323" spans="1:26" ht="21" customHeight="1">
      <c r="A323" s="134" t="s">
        <v>17</v>
      </c>
      <c r="B323" s="135"/>
      <c r="C323" s="136"/>
      <c r="D323" s="7">
        <v>20</v>
      </c>
      <c r="E323" s="8">
        <v>20</v>
      </c>
      <c r="F323" s="8">
        <v>20</v>
      </c>
      <c r="G323" s="8">
        <v>20</v>
      </c>
      <c r="H323" s="73">
        <v>20</v>
      </c>
      <c r="I323" s="9">
        <f>SUM(D323:H323)</f>
        <v>100</v>
      </c>
      <c r="J323" s="74">
        <f>I323*0.15</f>
        <v>15</v>
      </c>
      <c r="K323" s="71">
        <v>6</v>
      </c>
      <c r="L323" s="11">
        <v>6</v>
      </c>
      <c r="M323" s="11">
        <v>6</v>
      </c>
      <c r="N323" s="11">
        <v>6</v>
      </c>
      <c r="O323" s="72">
        <v>6</v>
      </c>
      <c r="P323" s="69">
        <f>SUM(K323:O323)</f>
        <v>30</v>
      </c>
      <c r="Q323" s="79">
        <f>P323*0.05</f>
        <v>1.50</v>
      </c>
      <c r="R323" s="80">
        <f>(D323*0.15+K323*0.05)</f>
        <v>3.30</v>
      </c>
      <c r="S323" s="13">
        <f>((E323*0.15+L323*0.05))</f>
        <v>3.30</v>
      </c>
      <c r="T323" s="13">
        <f t="shared" si="72" ref="T323:U323">((F323*0.15+M323*0.05))</f>
        <v>3.30</v>
      </c>
      <c r="U323" s="13">
        <f t="shared" si="72"/>
        <v>3.30</v>
      </c>
      <c r="V323" s="14">
        <f>((H323*0.15+O323*0.05))</f>
        <v>3.30</v>
      </c>
      <c r="W323" s="82">
        <v>130</v>
      </c>
      <c r="X323" s="81">
        <f>W323*0.2</f>
        <v>26</v>
      </c>
      <c r="Y323" s="12">
        <v>75</v>
      </c>
      <c r="Z323" s="69">
        <f>Y323*0.8</f>
        <v>60</v>
      </c>
    </row>
    <row r="324" spans="1:26" ht="20.25">
      <c r="A324" s="134" t="s">
        <v>79</v>
      </c>
      <c r="B324" s="135"/>
      <c r="C324" s="136"/>
      <c r="D324" s="7">
        <f>D323*0.4</f>
        <v>8</v>
      </c>
      <c r="E324" s="8">
        <f>E323*0.4</f>
        <v>8</v>
      </c>
      <c r="F324" s="8">
        <f t="shared" si="73" ref="F324:J324">F323*0.4</f>
        <v>8</v>
      </c>
      <c r="G324" s="8">
        <f t="shared" si="73"/>
        <v>8</v>
      </c>
      <c r="H324" s="73">
        <f t="shared" si="73"/>
        <v>8</v>
      </c>
      <c r="I324" s="9">
        <f t="shared" si="73"/>
        <v>40</v>
      </c>
      <c r="J324" s="74">
        <f t="shared" si="73"/>
        <v>6</v>
      </c>
      <c r="K324" s="71">
        <f>K323*0.4</f>
        <v>2.4000000000000004</v>
      </c>
      <c r="L324" s="11">
        <f>L323*0.4</f>
        <v>2.4000000000000004</v>
      </c>
      <c r="M324" s="11">
        <f t="shared" si="74" ref="M324:Z324">M323*0.4</f>
        <v>2.4000000000000004</v>
      </c>
      <c r="N324" s="11">
        <f t="shared" si="74"/>
        <v>2.4000000000000004</v>
      </c>
      <c r="O324" s="72">
        <f t="shared" si="74"/>
        <v>2.4000000000000004</v>
      </c>
      <c r="P324" s="69">
        <f t="shared" si="74"/>
        <v>12</v>
      </c>
      <c r="Q324" s="79">
        <f t="shared" si="74"/>
        <v>0.60000000000000009</v>
      </c>
      <c r="R324" s="80">
        <f t="shared" si="74"/>
        <v>1.32</v>
      </c>
      <c r="S324" s="13">
        <f t="shared" si="74"/>
        <v>1.32</v>
      </c>
      <c r="T324" s="13">
        <f t="shared" si="74"/>
        <v>1.32</v>
      </c>
      <c r="U324" s="13">
        <f t="shared" si="74"/>
        <v>1.32</v>
      </c>
      <c r="V324" s="14">
        <f t="shared" si="74"/>
        <v>1.32</v>
      </c>
      <c r="W324" s="82">
        <f t="shared" si="74"/>
        <v>52</v>
      </c>
      <c r="X324" s="81">
        <f t="shared" si="74"/>
        <v>10.40</v>
      </c>
      <c r="Y324" s="12">
        <f t="shared" si="74"/>
        <v>30</v>
      </c>
      <c r="Z324" s="69">
        <f t="shared" si="74"/>
        <v>24</v>
      </c>
    </row>
    <row r="325" spans="1:26" ht="21" customHeight="1">
      <c r="A325" s="134" t="s">
        <v>18</v>
      </c>
      <c r="B325" s="135"/>
      <c r="C325" s="136"/>
      <c r="D325" s="7">
        <f>COUNTIF(D7:D320,"&gt;=8")</f>
        <v>168</v>
      </c>
      <c r="E325" s="7">
        <f>COUNTIF(E7:E320,"&gt;=8")</f>
        <v>157</v>
      </c>
      <c r="F325" s="7">
        <f>COUNTIF(F7:F320,"&gt;=8")</f>
        <v>160</v>
      </c>
      <c r="G325" s="7">
        <f>COUNTIF(G7:G320,"&gt;=8")</f>
        <v>164</v>
      </c>
      <c r="H325" s="7">
        <f>COUNTIF(H7:H320,"&gt;=8")</f>
        <v>162</v>
      </c>
      <c r="I325" s="7">
        <f>COUNTIF(I7:I320,"&gt;=40")</f>
        <v>145</v>
      </c>
      <c r="J325" s="7">
        <f>COUNTIF(J7:J320,"&gt;=6")</f>
        <v>145</v>
      </c>
      <c r="K325" s="7">
        <f>COUNTIF(K7:K320,"&gt;=2.4")</f>
        <v>145</v>
      </c>
      <c r="L325" s="7">
        <f>COUNTIF(L7:L320,"&gt;=2.4")</f>
        <v>183</v>
      </c>
      <c r="M325" s="7">
        <f>COUNTIF(M7:M320,"&gt;=2.4")</f>
        <v>189</v>
      </c>
      <c r="N325" s="7">
        <f>COUNTIF(N7:N320,"&gt;=2.4")</f>
        <v>181</v>
      </c>
      <c r="O325" s="7">
        <f>COUNTIF(O7:O320,"&gt;=2.4")</f>
        <v>182</v>
      </c>
      <c r="P325" s="7">
        <f>COUNTIF(P7:P320,"&gt;=12")</f>
        <v>199</v>
      </c>
      <c r="Q325" s="7">
        <f>COUNTIF(Q7:Q320,"&gt;=.6")</f>
        <v>199</v>
      </c>
      <c r="R325" s="7">
        <f>COUNTIF(R7:R320,"&gt;=1.32")</f>
        <v>145</v>
      </c>
      <c r="S325" s="7">
        <f>COUNTIF(S7:S320,"&gt;=1.32")</f>
        <v>147</v>
      </c>
      <c r="T325" s="7">
        <f>COUNTIF(T7:T320,"&gt;=1.32")</f>
        <v>147</v>
      </c>
      <c r="U325" s="7">
        <f>COUNTIF(U7:U320,"&gt;=1.32")</f>
        <v>146</v>
      </c>
      <c r="V325" s="7">
        <f>COUNTIF(V7:V320,"&gt;=1.32")</f>
        <v>136</v>
      </c>
      <c r="W325" s="7">
        <f>COUNTIF(W7:W320,"&gt;=52")</f>
        <v>154</v>
      </c>
      <c r="X325" s="7">
        <f>COUNTIF(X7:X320,"&gt;=10.4")</f>
        <v>154</v>
      </c>
      <c r="Y325" s="7">
        <f>COUNTIF(Y7:Y320,"&gt;=40")</f>
        <v>81</v>
      </c>
      <c r="Z325" s="75">
        <f>COUNTIF(Z7:Z320,"&gt;=32")</f>
        <v>81</v>
      </c>
    </row>
    <row r="326" spans="1:26" ht="20.25">
      <c r="A326" s="134" t="s">
        <v>19</v>
      </c>
      <c r="B326" s="135"/>
      <c r="C326" s="136"/>
      <c r="D326" s="75" t="str">
        <f>IF(((D325/COUNT(D7:D320))*100)&gt;=60,"3",IF(AND(((D325/COUNT(D7:D320))*100)&lt;60,((D325/COUNT(D7:D320))*100)&gt;=50),"2",IF(AND(((D325/COUNT(D7:D320))*100)&lt;50,((D325/COUNT(D7:D320))*100)&gt;=40),"1","0")))</f>
        <v>2</v>
      </c>
      <c r="E326" s="75" t="str">
        <f>IF(((E325/COUNT(E7:E320))*100)&gt;=60,"3",IF(AND(((E325/COUNT(E7:E320))*100)&lt;60,((E325/COUNT(E7:E320))*100)&gt;=50),"2",IF(AND(((E325/COUNT(E7:E320))*100)&lt;50,((E325/COUNT(E7:E320))*100)&gt;=40),"1","0")))</f>
        <v>2</v>
      </c>
      <c r="F326" s="75" t="str">
        <f>IF(((F325/COUNT(F7:F320))*100)&gt;=60,"3",IF(AND(((F325/COUNT(F7:F320))*100)&lt;60,((F325/COUNT(F7:F320))*100)&gt;=50),"2",IF(AND(((F325/COUNT(F7:F320))*100)&lt;50,((F325/COUNT(F7:F320))*100)&gt;=40),"1","0")))</f>
        <v>2</v>
      </c>
      <c r="G326" s="75" t="str">
        <f>IF(((G325/COUNT(G7:G320))*100)&gt;=60,"3",IF(AND(((G325/COUNT(G7:G320))*100)&lt;60,((G325/COUNT(G7:G320))*100)&gt;=50),"2",IF(AND(((G325/COUNT(G7:G320))*100)&lt;50,((G325/COUNT(G7:G320))*100)&gt;=40),"1","0")))</f>
        <v>2</v>
      </c>
      <c r="H326" s="75" t="str">
        <f>IF(((H325/COUNT(H7:H320))*100)&gt;=60,"3",IF(AND(((H325/COUNT(H7:H320))*100)&lt;60,((H325/COUNT(H7:H320))*100)&gt;=50),"2",IF(AND(((H325/COUNT(H7:H320))*100)&lt;50,((H325/COUNT(H7:H320))*100)&gt;=40),"1","0")))</f>
        <v>2</v>
      </c>
      <c r="I326" s="75" t="str">
        <f>IF(((I325/COUNT(I7:I320))*100)&gt;=60,"3",IF(AND(((I325/COUNT(I7:I320))*100)&lt;60,((I325/COUNT(I7:I320))*100)&gt;=50),"2",IF(AND(((I325/COUNT(I7:I320))*100)&lt;50,((I325/COUNT(I7:I320))*100)&gt;=40),"1","0")))</f>
        <v>1</v>
      </c>
      <c r="J326" s="75" t="str">
        <f>IF(((J325/COUNT(J7:J320))*100)&gt;=60,"3",IF(AND(((J325/COUNT(J7:J320))*100)&lt;60,((J325/COUNT(J7:J320))*100)&gt;=50),"2",IF(AND(((J325/COUNT(J7:J320))*100)&lt;50,((J325/COUNT(J7:J320))*100)&gt;=40),"1","0")))</f>
        <v>1</v>
      </c>
      <c r="K326" s="75" t="str">
        <f>IF(((K325/COUNT(K7:K320))*100)&gt;=60,"3",IF(AND(((K325/COUNT(K7:K320))*100)&lt;60,((K325/COUNT(K7:K320))*100)&gt;=50),"2",IF(AND(((K325/COUNT(K7:K320))*100)&lt;50,((K325/COUNT(K7:K320))*100)&gt;=40),"1","0")))</f>
        <v>1</v>
      </c>
      <c r="L326" s="75" t="str">
        <f>IF(((L325/COUNT(L7:L320))*100)&gt;=60,"3",IF(AND(((L325/COUNT(L7:L320))*100)&lt;60,((L325/COUNT(L7:L320))*100)&gt;=50),"2",IF(AND(((L325/COUNT(L7:L320))*100)&lt;50,((L325/COUNT(L7:L320))*100)&gt;=40),"1","0")))</f>
        <v>3</v>
      </c>
      <c r="M326" s="75" t="str">
        <f>IF(((M325/COUNT(M7:M320))*100)&gt;=60,"3",IF(AND(((M325/COUNT(M7:M320))*100)&lt;60,((M325/COUNT(M7:M320))*100)&gt;=50),"2",IF(AND(((M325/COUNT(M7:M320))*100)&lt;50,((M325/COUNT(M7:M320))*100)&gt;=40),"1","0")))</f>
        <v>3</v>
      </c>
      <c r="N326" s="75" t="str">
        <f>IF(((N325/COUNT(N7:N320))*100)&gt;=60,"3",IF(AND(((N325/COUNT(N7:N320))*100)&lt;60,((N325/COUNT(N7:N320))*100)&gt;=50),"2",IF(AND(((N325/COUNT(N7:N320))*100)&lt;50,((N325/COUNT(N7:N320))*100)&gt;=40),"1","0")))</f>
        <v>3</v>
      </c>
      <c r="O326" s="75" t="str">
        <f>IF(((O325/COUNT(O7:O320))*100)&gt;=60,"3",IF(AND(((O325/COUNT(O7:O320))*100)&lt;60,((O325/COUNT(O7:O320))*100)&gt;=50),"2",IF(AND(((O325/COUNT(O7:O320))*100)&lt;50,((O325/COUNT(O7:O320))*100)&gt;=40),"1","0")))</f>
        <v>3</v>
      </c>
      <c r="P326" s="75" t="str">
        <f>IF(((P325/COUNT(P7:P320))*100)&gt;=60,"3",IF(AND(((P325/COUNT(P7:P320))*100)&lt;60,((P325/COUNT(P7:P320))*100)&gt;=50),"2",IF(AND(((P325/COUNT(P7:P320))*100)&lt;50,((P325/COUNT(P7:P320))*100)&gt;=40),"1","0")))</f>
        <v>3</v>
      </c>
      <c r="Q326" s="75" t="str">
        <f>IF(((Q325/COUNT(Q7:Q320))*100)&gt;=60,"3",IF(AND(((Q325/COUNT(Q7:Q320))*100)&lt;60,((Q325/COUNT(Q7:Q320))*100)&gt;=50),"2",IF(AND(((Q325/COUNT(Q7:Q320))*100)&lt;50,((Q325/COUNT(Q7:Q320))*100)&gt;=40),"1","0")))</f>
        <v>3</v>
      </c>
      <c r="R326" s="75" t="str">
        <f>IF(((R325/COUNT(R7:R320))*100)&gt;=60,"3",IF(AND(((R325/COUNT(R7:R320))*100)&lt;60,((R325/COUNT(R7:R320))*100)&gt;=50),"2",IF(AND(((R325/COUNT(R7:R320))*100)&lt;50,((R325/COUNT(R7:R320))*100)&gt;=40),"1","0")))</f>
        <v>1</v>
      </c>
      <c r="S326" s="75" t="str">
        <f>IF(((S325/COUNT(S7:S320))*100)&gt;=60,"3",IF(AND(((S325/COUNT(S7:S320))*100)&lt;60,((S325/COUNT(S7:S320))*100)&gt;=50),"2",IF(AND(((S325/COUNT(S7:S320))*100)&lt;50,((S325/COUNT(S7:S320))*100)&gt;=40),"1","0")))</f>
        <v>1</v>
      </c>
      <c r="T326" s="75" t="str">
        <f>IF(((T325/COUNT(T7:T320))*100)&gt;=60,"3",IF(AND(((T325/COUNT(T7:T320))*100)&lt;60,((T325/COUNT(T7:T320))*100)&gt;=50),"2",IF(AND(((T325/COUNT(T7:T320))*100)&lt;50,((T325/COUNT(T7:T320))*100)&gt;=40),"1","0")))</f>
        <v>1</v>
      </c>
      <c r="U326" s="75" t="str">
        <f>IF(((U325/COUNT(U7:U320))*100)&gt;=60,"3",IF(AND(((U325/COUNT(U7:U320))*100)&lt;60,((U325/COUNT(U7:U320))*100)&gt;=50),"2",IF(AND(((U325/COUNT(U7:U320))*100)&lt;50,((U325/COUNT(U7:U320))*100)&gt;=40),"1","0")))</f>
        <v>1</v>
      </c>
      <c r="V326" s="75" t="str">
        <f>IF(((V325/COUNT(V7:V320))*100)&gt;=60,"3",IF(AND(((V325/COUNT(V7:V320))*100)&lt;60,((V325/COUNT(V7:V320))*100)&gt;=50),"2",IF(AND(((V325/COUNT(V7:V320))*100)&lt;50,((V325/COUNT(V7:V320))*100)&gt;=40),"1","0")))</f>
        <v>1</v>
      </c>
      <c r="W326" s="75" t="str">
        <f>IF(((W325/COUNT(W7:W320))*100)&gt;=60,"3",IF(AND(((W325/COUNT(W7:W320))*100)&lt;60,((W325/COUNT(W7:W320))*100)&gt;=50),"2",IF(AND(((W325/COUNT(W7:W320))*100)&lt;50,((W325/COUNT(W7:W320))*100)&gt;=40),"1","0")))</f>
        <v>1</v>
      </c>
      <c r="X326" s="75" t="str">
        <f>IF(((X325/COUNT(X7:X320))*100)&gt;=60,"3",IF(AND(((X325/COUNT(X7:X320))*100)&lt;60,((X325/COUNT(X7:X320))*100)&gt;=50),"2",IF(AND(((X325/COUNT(X7:X320))*100)&lt;50,((X325/COUNT(X7:X320))*100)&gt;=40),"1","0")))</f>
        <v>1</v>
      </c>
      <c r="Y326" s="75" t="str">
        <f>IF(((Y325/COUNT(Y7:Y320))*100)&gt;=60,"3",IF(AND(((Y325/COUNT(Y7:Y320))*100)&lt;60,((Y325/COUNT(Y7:Y320))*100)&gt;=50),"2",IF(AND(((Y325/COUNT(Y7:Y320))*100)&lt;50,((Y325/COUNT(Y7:Y320))*100)&gt;=40),"1","0")))</f>
        <v>0</v>
      </c>
      <c r="Z326" s="75" t="str">
        <f>IF(((Z325/COUNT(Z7:Z320))*100)&gt;=60,"3",IF(AND(((Z325/COUNT(Z7:Z320))*100)&lt;60,((Z325/COUNT(Z7:Z320))*100)&gt;=50),"2",IF(AND(((Z325/COUNT(Z7:Z320))*100)&lt;50,((Z325/COUNT(Z7:Z320))*100)&gt;=40),"1","0")))</f>
        <v>0</v>
      </c>
    </row>
    <row r="327" spans="1:26" ht="21" thickBot="1">
      <c r="A327" s="137" t="s">
        <v>20</v>
      </c>
      <c r="B327" s="138"/>
      <c r="C327" s="139"/>
      <c r="D327" s="10">
        <f>((D325/COUNT(D7:D320))*D326)</f>
        <v>1.1428571428571428</v>
      </c>
      <c r="E327" s="10">
        <f>((E325/COUNT(E7:E320))*E326)</f>
        <v>1.0680272108843538</v>
      </c>
      <c r="F327" s="10">
        <f>((F325/COUNT(F7:F320))*F326)</f>
        <v>1.08843537414966</v>
      </c>
      <c r="G327" s="10">
        <f>((G325/COUNT(G7:G320))*G326)</f>
        <v>1.1156462585034013</v>
      </c>
      <c r="H327" s="10">
        <f>((H325/COUNT(H7:H320))*H326)</f>
        <v>1.1020408163265305</v>
      </c>
      <c r="I327" s="10">
        <f>((I325/COUNT(I7:I320))*I326)</f>
        <v>0.48986486486486486</v>
      </c>
      <c r="J327" s="10">
        <f>((J325/COUNT(J7:J320))*J326)</f>
        <v>0.48986486486486486</v>
      </c>
      <c r="K327" s="10">
        <f>((K325/COUNT(K7:K320))*K326)</f>
        <v>0.49657534246575341</v>
      </c>
      <c r="L327" s="10">
        <f>((L325/COUNT(L7:L320))*L326)</f>
        <v>1.8737201365187712</v>
      </c>
      <c r="M327" s="10">
        <f>((M325/COUNT(M7:M320))*M326)</f>
        <v>1.9351535836177476</v>
      </c>
      <c r="N327" s="10">
        <f>((N325/COUNT(N7:N320))*N326)</f>
        <v>1.8532423208191124</v>
      </c>
      <c r="O327" s="10">
        <f>((O325/COUNT(O7:O320))*O326)</f>
        <v>1.8634812286689422</v>
      </c>
      <c r="P327" s="10">
        <f>((P325/COUNT(P7:P320))*P326)</f>
        <v>1.9446254071661238</v>
      </c>
      <c r="Q327" s="10">
        <f>((Q325/COUNT(Q7:Q320))*Q326)</f>
        <v>1.9446254071661238</v>
      </c>
      <c r="R327" s="10">
        <f>((R325/COUNT(R7:R320))*R326)</f>
        <v>0.46925566343042069</v>
      </c>
      <c r="S327" s="10">
        <f>((S325/COUNT(S7:S320))*S326)</f>
        <v>0.47419354838709676</v>
      </c>
      <c r="T327" s="10">
        <f>((T325/COUNT(T7:T320))*T326)</f>
        <v>0.47419354838709676</v>
      </c>
      <c r="U327" s="10">
        <f>((U325/COUNT(U7:U320))*U326)</f>
        <v>0.47096774193548385</v>
      </c>
      <c r="V327" s="10">
        <f>((V325/COUNT(V7:V320))*V326)</f>
        <v>0.43870967741935485</v>
      </c>
      <c r="W327" s="10">
        <f>((W325/COUNT(W7:W320))*W326)</f>
        <v>0.49677419354838709</v>
      </c>
      <c r="X327" s="10">
        <f>((X325/COUNT(X7:X320))*X326)</f>
        <v>0.49677419354838709</v>
      </c>
      <c r="Y327" s="10">
        <f>((Y325/COUNT(Y7:Y320))*Y326)</f>
        <v>0</v>
      </c>
      <c r="Z327" s="257">
        <f>((Z325/COUNT(Z7:Z320))*Z326)</f>
        <v>0</v>
      </c>
    </row>
    <row r="328" spans="1:8" ht="21" thickBot="1">
      <c r="A328" s="2"/>
      <c r="B328" s="2"/>
      <c r="C328" s="2"/>
      <c r="D328" s="2"/>
      <c r="E328" s="1"/>
      <c r="F328" s="1"/>
      <c r="G328" s="1"/>
      <c r="H328" s="1"/>
    </row>
    <row r="329" spans="1:19" ht="20.25">
      <c r="A329" s="140" t="s">
        <v>21</v>
      </c>
      <c r="B329" s="141"/>
      <c r="C329" s="142"/>
      <c r="D329" s="2"/>
      <c r="E329" s="143" t="s">
        <v>22</v>
      </c>
      <c r="F329" s="144"/>
      <c r="G329" s="144"/>
      <c r="H329" s="144"/>
      <c r="I329" s="144"/>
      <c r="J329" s="144"/>
      <c r="K329" s="144"/>
      <c r="L329" s="144"/>
      <c r="M329" s="144"/>
      <c r="N329" s="145"/>
      <c r="O329" s="70" t="s">
        <v>12</v>
      </c>
      <c r="P329" s="17" t="s">
        <v>3</v>
      </c>
      <c r="Q329" s="17" t="s">
        <v>4</v>
      </c>
      <c r="R329" s="17" t="s">
        <v>5</v>
      </c>
      <c r="S329" s="18" t="s">
        <v>6</v>
      </c>
    </row>
    <row r="330" spans="1:19" ht="21" thickBot="1">
      <c r="A330" s="19" t="s">
        <v>80</v>
      </c>
      <c r="B330" s="3"/>
      <c r="C330" s="20"/>
      <c r="D330" s="2"/>
      <c r="E330" s="146"/>
      <c r="F330" s="147"/>
      <c r="G330" s="147"/>
      <c r="H330" s="147"/>
      <c r="I330" s="147"/>
      <c r="J330" s="147"/>
      <c r="K330" s="147"/>
      <c r="L330" s="147"/>
      <c r="M330" s="147"/>
      <c r="N330" s="148"/>
      <c r="O330" s="4">
        <f>(R327*0.2+Z327*0.8)</f>
        <v>0.093851132686084138</v>
      </c>
      <c r="P330" s="4">
        <f>(S327*0.2+Z327*0.8)</f>
        <v>0.094838709677419364</v>
      </c>
      <c r="Q330" s="4">
        <f>(T327*0.2+Z327*0.8)</f>
        <v>0.094838709677419364</v>
      </c>
      <c r="R330" s="4">
        <f>(U327*0.2+Z327*0.8)</f>
        <v>0.094193548387096773</v>
      </c>
      <c r="S330" s="5">
        <f>(V327*0.2+Z327*0.8)</f>
        <v>0.087741935483870978</v>
      </c>
    </row>
    <row r="331" spans="1:8" ht="20.25">
      <c r="A331" s="19" t="s">
        <v>81</v>
      </c>
      <c r="B331" s="3"/>
      <c r="C331" s="20"/>
      <c r="D331" s="2"/>
      <c r="E331" s="1"/>
      <c r="F331" s="1"/>
      <c r="G331" s="1"/>
      <c r="H331" s="1"/>
    </row>
    <row r="332" spans="1:8" ht="21" thickBot="1">
      <c r="A332" s="21" t="s">
        <v>82</v>
      </c>
      <c r="B332" s="22"/>
      <c r="C332" s="23"/>
      <c r="D332" s="2"/>
      <c r="E332" s="1"/>
      <c r="F332" s="1"/>
      <c r="G332" s="1"/>
      <c r="H332" s="1"/>
    </row>
  </sheetData>
  <mergeCells count="22"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Y4:Y6"/>
    <mergeCell ref="Z4:Z6"/>
    <mergeCell ref="D5:J5"/>
    <mergeCell ref="K5:Q5"/>
    <mergeCell ref="A327:C327"/>
    <mergeCell ref="A329:C329"/>
    <mergeCell ref="E329:N330"/>
    <mergeCell ref="A322:C322"/>
    <mergeCell ref="A323:C323"/>
    <mergeCell ref="A324:C324"/>
    <mergeCell ref="A325:C325"/>
    <mergeCell ref="A326:C326"/>
  </mergeCells>
  <pageMargins left="0.7" right="0.7" top="0.75" bottom="0.75" header="0.3" footer="0.3"/>
  <pageSetup orientation="portrait" paperSize="1" r:id="rId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e178607-7f18-4131-a2da-a3f485df5a3c}">
  <dimension ref="A1:J6"/>
  <sheetViews>
    <sheetView workbookViewId="0" topLeftCell="A1">
      <selection pane="topLeft" activeCell="A6" sqref="A6:D6"/>
    </sheetView>
  </sheetViews>
  <sheetFormatPr defaultColWidth="8.854285714285714" defaultRowHeight="15.75"/>
  <cols>
    <col min="1" max="1" width="6.285714285714286" style="2" bestFit="1" customWidth="1"/>
    <col min="2" max="2" width="7.285714285714286" style="2" bestFit="1" customWidth="1"/>
    <col min="3" max="3" width="10.857142857142858" style="2" bestFit="1" customWidth="1"/>
    <col min="4" max="4" width="37.57142857142857" style="2" customWidth="1"/>
    <col min="5" max="16384" width="8.857142857142858" style="2"/>
  </cols>
  <sheetData>
    <row r="1" spans="1:10" ht="15.75">
      <c r="A1" s="199" t="s">
        <v>23</v>
      </c>
      <c r="B1" s="200"/>
      <c r="C1" s="200"/>
      <c r="D1" s="200"/>
      <c r="E1" s="200"/>
      <c r="F1" s="200"/>
      <c r="G1" s="200"/>
      <c r="H1" s="200"/>
      <c r="I1" s="200"/>
      <c r="J1" s="201"/>
    </row>
    <row r="2" spans="1:10" ht="15.75">
      <c r="A2" s="199"/>
      <c r="B2" s="200"/>
      <c r="C2" s="200"/>
      <c r="D2" s="200"/>
      <c r="E2" s="200"/>
      <c r="F2" s="200"/>
      <c r="G2" s="200"/>
      <c r="H2" s="200"/>
      <c r="I2" s="200"/>
      <c r="J2" s="201"/>
    </row>
    <row r="3" spans="1:10" ht="15.75">
      <c r="A3" s="26" t="s">
        <v>24</v>
      </c>
      <c r="B3" s="26" t="s">
        <v>25</v>
      </c>
      <c r="C3" s="26" t="s">
        <v>27</v>
      </c>
      <c r="D3" s="26" t="s">
        <v>28</v>
      </c>
      <c r="E3" s="26" t="s">
        <v>29</v>
      </c>
      <c r="F3" s="26" t="s">
        <v>30</v>
      </c>
      <c r="G3" s="26" t="s">
        <v>31</v>
      </c>
      <c r="H3" s="26" t="s">
        <v>32</v>
      </c>
      <c r="I3" s="26" t="s">
        <v>33</v>
      </c>
      <c r="J3" s="27" t="s">
        <v>34</v>
      </c>
    </row>
    <row r="4" spans="1:10" ht="29.25" customHeight="1" thickBot="1">
      <c r="A4" s="24"/>
      <c r="B4" s="24"/>
      <c r="C4" s="25"/>
      <c r="D4" s="25" t="str">
        <f>'paper 1'!C3</f>
        <v>Physical Geography</v>
      </c>
      <c r="E4" s="4">
        <f>'paper 1'!O328</f>
        <v>0.9531026693599185</v>
      </c>
      <c r="F4" s="4">
        <f>'paper 1'!P328</f>
        <v>1.0844942551204362</v>
      </c>
      <c r="G4" s="4">
        <f>'paper 1'!Q328</f>
        <v>1.0754327664472971</v>
      </c>
      <c r="H4" s="4">
        <f>'paper 1'!R328</f>
        <v>0.96055856245940685</v>
      </c>
      <c r="I4" s="4">
        <f>'paper 1'!S328</f>
        <v>1.068300497943278</v>
      </c>
      <c r="J4" s="28">
        <f>AVERAGE(E4:I4)</f>
        <v>1.0283777502660674</v>
      </c>
    </row>
    <row r="5" spans="1:10" ht="29.25" customHeight="1">
      <c r="A5" s="24"/>
      <c r="B5" s="24"/>
      <c r="C5" s="25"/>
      <c r="D5" s="25" t="str">
        <f>' PAPER 2 (2)'!C3</f>
        <v>Rajasthan Geography</v>
      </c>
      <c r="E5" s="124">
        <f>' PAPER 2 (2)'!O330</f>
        <v>0.093851132686084138</v>
      </c>
      <c r="F5" s="124">
        <f>' PAPER 2 (2)'!P330</f>
        <v>0.094838709677419364</v>
      </c>
      <c r="G5" s="124">
        <f>' PAPER 2 (2)'!Q330</f>
        <v>0.094838709677419364</v>
      </c>
      <c r="H5" s="124">
        <f>' PAPER 2 (2)'!R330</f>
        <v>0.094193548387096773</v>
      </c>
      <c r="I5" s="124">
        <f>' PAPER 2 (2)'!S330</f>
        <v>0.087741935483870978</v>
      </c>
      <c r="J5" s="28">
        <f t="shared" si="0" ref="J5">AVERAGE(E5:I5)</f>
        <v>0.093092807182378126</v>
      </c>
    </row>
    <row r="6" spans="1:10" ht="30.6" customHeight="1">
      <c r="A6" s="198" t="s">
        <v>34</v>
      </c>
      <c r="B6" s="198"/>
      <c r="C6" s="198"/>
      <c r="D6" s="198"/>
      <c r="E6" s="28">
        <f>AVERAGE(E4:E5)</f>
        <v>0.52347690102300137</v>
      </c>
      <c r="F6" s="28">
        <f t="shared" si="1" ref="F6:I6">AVERAGE(F4:F5)</f>
        <v>0.58966648239892772</v>
      </c>
      <c r="G6" s="28">
        <f t="shared" si="1"/>
        <v>0.5851357380623583</v>
      </c>
      <c r="H6" s="28">
        <f t="shared" si="1"/>
        <v>0.52737605542325183</v>
      </c>
      <c r="I6" s="28">
        <f t="shared" si="1"/>
        <v>0.57802121671357443</v>
      </c>
      <c r="J6" s="28">
        <f>AVERAGE(E6:I6)</f>
        <v>0.56073527872422269</v>
      </c>
    </row>
  </sheetData>
  <mergeCells count="3">
    <mergeCell ref="A6:D6"/>
    <mergeCell ref="A1:J1"/>
    <mergeCell ref="A2:J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014d802-254f-4976-93b2-01a95a12e630}">
  <dimension ref="A1:U71"/>
  <sheetViews>
    <sheetView zoomScale="79" zoomScaleNormal="79" workbookViewId="0" topLeftCell="A13">
      <selection pane="topLeft" activeCell="C26" sqref="C26:N30"/>
    </sheetView>
  </sheetViews>
  <sheetFormatPr defaultColWidth="8.854285714285714" defaultRowHeight="15.75"/>
  <cols>
    <col min="1" max="1" width="8.857142857142858" style="2"/>
    <col min="2" max="2" width="13.857142857142858" style="2" customWidth="1"/>
    <col min="3" max="19" width="8.857142857142858" style="2"/>
    <col min="20" max="20" width="9.714285714285714" style="2" customWidth="1"/>
    <col min="21" max="21" width="10.142857142857142" style="2" customWidth="1"/>
    <col min="22" max="16384" width="8.857142857142858" style="2"/>
  </cols>
  <sheetData>
    <row r="1" spans="1:16" ht="15.75">
      <c r="A1" s="31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21" ht="30.6" customHeight="1">
      <c r="A2" s="3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S2" s="41" t="s">
        <v>24</v>
      </c>
      <c r="T2" s="42" t="s">
        <v>35</v>
      </c>
      <c r="U2" s="42" t="s">
        <v>36</v>
      </c>
    </row>
    <row r="3" spans="1:21" ht="15.75">
      <c r="A3" s="31"/>
      <c r="B3" s="29"/>
      <c r="C3" s="30"/>
      <c r="D3" s="202" t="s">
        <v>59</v>
      </c>
      <c r="E3" s="202"/>
      <c r="F3" s="202"/>
      <c r="G3" s="202"/>
      <c r="H3" s="202"/>
      <c r="I3" s="202"/>
      <c r="J3" s="202"/>
      <c r="K3" s="202"/>
      <c r="L3" s="30"/>
      <c r="M3" s="30"/>
      <c r="N3" s="30"/>
      <c r="O3" s="30"/>
      <c r="P3" s="30"/>
      <c r="S3" s="38">
        <v>1</v>
      </c>
      <c r="T3" s="192" t="s">
        <v>12</v>
      </c>
      <c r="U3" s="43">
        <f>'CO (3)'!E6</f>
        <v>0.52347690102300137</v>
      </c>
    </row>
    <row r="4" spans="1:21" ht="15.75">
      <c r="A4" s="31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S4" s="38">
        <v>2</v>
      </c>
      <c r="T4" s="192" t="s">
        <v>3</v>
      </c>
      <c r="U4" s="43">
        <f>'CO (3)'!F6</f>
        <v>0.58966648239892772</v>
      </c>
    </row>
    <row r="5" spans="1:21" ht="15.75">
      <c r="A5" s="31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S5" s="38">
        <v>3</v>
      </c>
      <c r="T5" s="192" t="s">
        <v>4</v>
      </c>
      <c r="U5" s="43">
        <f>'CO (3)'!G6</f>
        <v>0.5851357380623583</v>
      </c>
    </row>
    <row r="6" spans="2:21" ht="15.75">
      <c r="B6" s="37" t="s">
        <v>99</v>
      </c>
      <c r="C6" s="37"/>
      <c r="D6" s="37" t="str">
        <f>'CO (3)'!D4</f>
        <v>Physical Geography</v>
      </c>
      <c r="E6" s="37"/>
      <c r="F6" s="37"/>
      <c r="G6" s="37"/>
      <c r="H6" s="37"/>
      <c r="I6" s="37"/>
      <c r="J6" s="37"/>
      <c r="K6" s="30"/>
      <c r="L6" s="30"/>
      <c r="M6" s="30"/>
      <c r="N6" s="30"/>
      <c r="O6" s="30"/>
      <c r="P6" s="30"/>
      <c r="S6" s="38">
        <v>4</v>
      </c>
      <c r="T6" s="192" t="s">
        <v>5</v>
      </c>
      <c r="U6" s="43">
        <f>'CO (3)'!H6</f>
        <v>0.52737605542325183</v>
      </c>
    </row>
    <row r="7" spans="1:21" ht="16.5" thickBot="1">
      <c r="A7" s="31"/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S7" s="38">
        <v>5</v>
      </c>
      <c r="T7" s="192" t="s">
        <v>6</v>
      </c>
      <c r="U7" s="43">
        <f>'CO (3)'!I6</f>
        <v>0.57802121671357443</v>
      </c>
    </row>
    <row r="8" spans="1:14" ht="16.5" thickBot="1">
      <c r="A8" s="31"/>
      <c r="B8" s="203" t="s">
        <v>37</v>
      </c>
      <c r="C8" s="208"/>
      <c r="D8" s="206" t="s">
        <v>38</v>
      </c>
      <c r="E8" s="207"/>
      <c r="F8" s="207"/>
      <c r="G8" s="207"/>
      <c r="H8" s="207"/>
      <c r="I8" s="207"/>
      <c r="J8" s="207"/>
      <c r="K8" s="207"/>
      <c r="L8" s="207"/>
      <c r="M8" s="207"/>
      <c r="N8" s="208"/>
    </row>
    <row r="9" spans="1:14" ht="15.75">
      <c r="A9" s="31"/>
      <c r="B9" s="204"/>
      <c r="C9" s="209" t="s">
        <v>39</v>
      </c>
      <c r="D9" s="211" t="s">
        <v>40</v>
      </c>
      <c r="E9" s="211" t="s">
        <v>41</v>
      </c>
      <c r="F9" s="211" t="s">
        <v>42</v>
      </c>
      <c r="G9" s="211" t="s">
        <v>43</v>
      </c>
      <c r="H9" s="211" t="s">
        <v>44</v>
      </c>
      <c r="I9" s="211" t="s">
        <v>45</v>
      </c>
      <c r="J9" s="211" t="s">
        <v>46</v>
      </c>
      <c r="K9" s="211" t="s">
        <v>47</v>
      </c>
      <c r="L9" s="211" t="s">
        <v>48</v>
      </c>
      <c r="M9" s="33"/>
      <c r="N9" s="33"/>
    </row>
    <row r="10" spans="1:14" ht="16.5" thickBot="1">
      <c r="A10" s="31"/>
      <c r="B10" s="205"/>
      <c r="C10" s="210"/>
      <c r="D10" s="212"/>
      <c r="E10" s="212"/>
      <c r="F10" s="212"/>
      <c r="G10" s="212"/>
      <c r="H10" s="212"/>
      <c r="I10" s="212"/>
      <c r="J10" s="212"/>
      <c r="K10" s="212"/>
      <c r="L10" s="212"/>
      <c r="M10" s="35" t="s">
        <v>49</v>
      </c>
      <c r="N10" s="35" t="s">
        <v>50</v>
      </c>
    </row>
    <row r="11" spans="1:14" ht="16.5" thickBot="1">
      <c r="A11" s="31"/>
      <c r="B11" s="212" t="s">
        <v>51</v>
      </c>
      <c r="C11" s="131">
        <v>2</v>
      </c>
      <c r="D11" s="132">
        <v>2</v>
      </c>
      <c r="E11" s="132"/>
      <c r="F11" s="132"/>
      <c r="G11" s="132">
        <v>1</v>
      </c>
      <c r="H11" s="132"/>
      <c r="I11" s="132"/>
      <c r="J11" s="132">
        <v>1</v>
      </c>
      <c r="K11" s="132">
        <v>2</v>
      </c>
      <c r="L11" s="132"/>
      <c r="M11" s="132">
        <v>2</v>
      </c>
      <c r="N11" s="132">
        <v>2</v>
      </c>
    </row>
    <row r="12" spans="1:14" ht="16.5" thickBot="1">
      <c r="A12" s="31"/>
      <c r="B12" s="212" t="s">
        <v>52</v>
      </c>
      <c r="C12" s="133">
        <v>1</v>
      </c>
      <c r="D12" s="91">
        <v>2</v>
      </c>
      <c r="E12" s="91"/>
      <c r="F12" s="91"/>
      <c r="G12" s="91"/>
      <c r="H12" s="91">
        <v>2</v>
      </c>
      <c r="I12" s="91"/>
      <c r="J12" s="91"/>
      <c r="K12" s="91">
        <v>1</v>
      </c>
      <c r="L12" s="91">
        <v>2</v>
      </c>
      <c r="M12" s="91"/>
      <c r="N12" s="91">
        <v>2</v>
      </c>
    </row>
    <row r="13" spans="1:14" ht="16.5" thickBot="1">
      <c r="A13" s="31"/>
      <c r="B13" s="212" t="s">
        <v>53</v>
      </c>
      <c r="C13" s="133"/>
      <c r="D13" s="91"/>
      <c r="E13" s="91"/>
      <c r="F13" s="91">
        <v>1</v>
      </c>
      <c r="G13" s="91"/>
      <c r="H13" s="91"/>
      <c r="I13" s="91">
        <v>1</v>
      </c>
      <c r="J13" s="91"/>
      <c r="K13" s="91"/>
      <c r="L13" s="91">
        <v>3</v>
      </c>
      <c r="M13" s="91">
        <v>2</v>
      </c>
      <c r="N13" s="91"/>
    </row>
    <row r="14" spans="1:14" ht="16.5" thickBot="1">
      <c r="A14" s="31"/>
      <c r="B14" s="212" t="s">
        <v>54</v>
      </c>
      <c r="C14" s="133"/>
      <c r="D14" s="91"/>
      <c r="E14" s="91">
        <v>3</v>
      </c>
      <c r="F14" s="91"/>
      <c r="G14" s="91"/>
      <c r="H14" s="91"/>
      <c r="I14" s="91"/>
      <c r="J14" s="91">
        <v>1</v>
      </c>
      <c r="K14" s="91"/>
      <c r="L14" s="91"/>
      <c r="M14" s="91">
        <v>2</v>
      </c>
      <c r="N14" s="91">
        <v>1</v>
      </c>
    </row>
    <row r="15" spans="1:14" ht="16.5" thickBot="1">
      <c r="A15" s="31"/>
      <c r="B15" s="212" t="s">
        <v>55</v>
      </c>
      <c r="C15" s="133">
        <v>2</v>
      </c>
      <c r="D15" s="91">
        <v>1</v>
      </c>
      <c r="E15" s="91"/>
      <c r="F15" s="91"/>
      <c r="G15" s="91"/>
      <c r="H15" s="91">
        <v>1</v>
      </c>
      <c r="I15" s="91"/>
      <c r="J15" s="91"/>
      <c r="K15" s="91">
        <v>2</v>
      </c>
      <c r="L15" s="91"/>
      <c r="M15" s="91"/>
      <c r="N15" s="91">
        <v>2</v>
      </c>
    </row>
    <row r="16" spans="1:16" ht="16.5" thickBot="1">
      <c r="A16" s="31"/>
      <c r="B16" s="212" t="s">
        <v>56</v>
      </c>
      <c r="C16" s="40">
        <f>($U$3*C11+$U$4*C12+$U$5*C13+$U$6*C14+$U$7*C15)/(C11+C12+C13+C14+C15)</f>
        <v>0.55853254357441584</v>
      </c>
      <c r="D16" s="40">
        <f t="shared" si="0" ref="D16:N16">($U$3*D11+$U$4*D12+$U$5*D13+$U$6*D14+$U$7*D15)/(D11+D12+D13+D14+D15)</f>
        <v>0.5608615967114865</v>
      </c>
      <c r="E16" s="40">
        <f t="shared" si="0"/>
        <v>0.52737605542325183</v>
      </c>
      <c r="F16" s="40">
        <f t="shared" si="0"/>
        <v>0.5851357380623583</v>
      </c>
      <c r="G16" s="40">
        <f t="shared" si="0"/>
        <v>0.52347690102300137</v>
      </c>
      <c r="H16" s="40">
        <f t="shared" si="0"/>
        <v>0.58578472717047658</v>
      </c>
      <c r="I16" s="40">
        <f t="shared" si="0"/>
        <v>0.5851357380623583</v>
      </c>
      <c r="J16" s="40">
        <f t="shared" si="0"/>
        <v>0.5254264782231266</v>
      </c>
      <c r="K16" s="40">
        <f t="shared" si="0"/>
        <v>0.55853254357441584</v>
      </c>
      <c r="L16" s="40">
        <f t="shared" si="0"/>
        <v>0.58694803579698607</v>
      </c>
      <c r="M16" s="40">
        <f t="shared" si="0"/>
        <v>0.54532956483620387</v>
      </c>
      <c r="N16" s="40">
        <f t="shared" si="0"/>
        <v>0.55852932224203689</v>
      </c>
      <c r="O16" s="30"/>
      <c r="P16" s="30"/>
    </row>
    <row r="17" spans="1:16" ht="15.75">
      <c r="A17" s="31"/>
      <c r="B17" s="37" t="s">
        <v>57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4" ht="15.75">
      <c r="A18" s="31"/>
      <c r="B18" s="37" t="s">
        <v>58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20" spans="15:16" ht="15.75">
      <c r="O20" s="30"/>
      <c r="P20" s="30"/>
    </row>
    <row r="21" spans="2:16" ht="15.75">
      <c r="B21" s="37" t="s">
        <v>99</v>
      </c>
      <c r="C21" s="37"/>
      <c r="D21" s="37" t="str">
        <f>'CO (3)'!D5</f>
        <v>Rajasthan Geography</v>
      </c>
      <c r="E21" s="37"/>
      <c r="F21" s="37"/>
      <c r="G21" s="37"/>
      <c r="H21" s="37"/>
      <c r="I21" s="37"/>
      <c r="J21" s="37"/>
      <c r="K21" s="30"/>
      <c r="L21" s="30"/>
      <c r="M21" s="30"/>
      <c r="N21" s="30"/>
      <c r="O21" s="30"/>
      <c r="P21" s="30"/>
    </row>
    <row r="22" spans="2:16" ht="16.5" thickBot="1"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3"/>
      <c r="P22" s="33"/>
    </row>
    <row r="23" spans="2:14" ht="16.5" thickBot="1">
      <c r="B23" s="203" t="s">
        <v>37</v>
      </c>
      <c r="C23" s="208"/>
      <c r="D23" s="206" t="s">
        <v>38</v>
      </c>
      <c r="E23" s="207"/>
      <c r="F23" s="207"/>
      <c r="G23" s="207"/>
      <c r="H23" s="207"/>
      <c r="I23" s="207"/>
      <c r="J23" s="207"/>
      <c r="K23" s="207"/>
      <c r="L23" s="207"/>
      <c r="M23" s="207"/>
      <c r="N23" s="208"/>
    </row>
    <row r="24" spans="2:14" ht="16.5" thickBot="1">
      <c r="B24" s="204"/>
      <c r="C24" s="209" t="s">
        <v>39</v>
      </c>
      <c r="D24" s="211" t="s">
        <v>40</v>
      </c>
      <c r="E24" s="211" t="s">
        <v>41</v>
      </c>
      <c r="F24" s="211" t="s">
        <v>42</v>
      </c>
      <c r="G24" s="211" t="s">
        <v>43</v>
      </c>
      <c r="H24" s="211" t="s">
        <v>44</v>
      </c>
      <c r="I24" s="211" t="s">
        <v>45</v>
      </c>
      <c r="J24" s="211" t="s">
        <v>46</v>
      </c>
      <c r="K24" s="211" t="s">
        <v>47</v>
      </c>
      <c r="L24" s="211" t="s">
        <v>48</v>
      </c>
      <c r="M24" s="35" t="s">
        <v>49</v>
      </c>
      <c r="N24" s="35" t="s">
        <v>50</v>
      </c>
    </row>
    <row r="25" spans="2:14" ht="16.5" thickBot="1">
      <c r="B25" s="205"/>
      <c r="C25" s="210"/>
      <c r="D25" s="212"/>
      <c r="E25" s="212"/>
      <c r="F25" s="212"/>
      <c r="G25" s="212"/>
      <c r="H25" s="212"/>
      <c r="I25" s="212"/>
      <c r="J25" s="212"/>
      <c r="K25" s="212"/>
      <c r="L25" s="212"/>
      <c r="M25" s="36"/>
      <c r="N25" s="36"/>
    </row>
    <row r="26" spans="2:14" ht="16.5" thickBot="1">
      <c r="B26" s="212" t="s">
        <v>51</v>
      </c>
      <c r="C26" s="131">
        <v>3</v>
      </c>
      <c r="D26" s="132">
        <v>2</v>
      </c>
      <c r="E26" s="132">
        <v>2</v>
      </c>
      <c r="F26" s="132">
        <v>2</v>
      </c>
      <c r="G26" s="132"/>
      <c r="H26" s="132"/>
      <c r="I26" s="132">
        <v>2</v>
      </c>
      <c r="J26" s="132"/>
      <c r="K26" s="132">
        <v>1</v>
      </c>
      <c r="L26" s="132"/>
      <c r="M26" s="132">
        <v>2</v>
      </c>
      <c r="N26" s="132">
        <v>2</v>
      </c>
    </row>
    <row r="27" spans="2:14" ht="16.5" thickBot="1">
      <c r="B27" s="212" t="s">
        <v>52</v>
      </c>
      <c r="C27" s="133"/>
      <c r="D27" s="91"/>
      <c r="E27" s="91">
        <v>1</v>
      </c>
      <c r="F27" s="91"/>
      <c r="G27" s="91"/>
      <c r="H27" s="91">
        <v>2</v>
      </c>
      <c r="I27" s="91"/>
      <c r="J27" s="91"/>
      <c r="K27" s="91">
        <v>3</v>
      </c>
      <c r="L27" s="91">
        <v>2</v>
      </c>
      <c r="M27" s="91">
        <v>1</v>
      </c>
      <c r="N27" s="91">
        <v>3</v>
      </c>
    </row>
    <row r="28" spans="2:14" ht="16.5" thickBot="1">
      <c r="B28" s="212" t="s">
        <v>53</v>
      </c>
      <c r="C28" s="133">
        <v>2</v>
      </c>
      <c r="D28" s="91">
        <v>2</v>
      </c>
      <c r="E28" s="91"/>
      <c r="F28" s="91">
        <v>1</v>
      </c>
      <c r="G28" s="91"/>
      <c r="H28" s="91"/>
      <c r="I28" s="91">
        <v>1</v>
      </c>
      <c r="J28" s="91"/>
      <c r="K28" s="91"/>
      <c r="L28" s="91">
        <v>2</v>
      </c>
      <c r="M28" s="91"/>
      <c r="N28" s="91"/>
    </row>
    <row r="29" spans="2:14" ht="16.5" thickBot="1">
      <c r="B29" s="212" t="s">
        <v>54</v>
      </c>
      <c r="C29" s="133"/>
      <c r="D29" s="91">
        <v>1</v>
      </c>
      <c r="E29" s="91"/>
      <c r="F29" s="91">
        <v>2</v>
      </c>
      <c r="G29" s="91"/>
      <c r="H29" s="91">
        <v>2</v>
      </c>
      <c r="I29" s="91">
        <v>2</v>
      </c>
      <c r="J29" s="91"/>
      <c r="K29" s="91">
        <v>2</v>
      </c>
      <c r="L29" s="91">
        <v>3</v>
      </c>
      <c r="M29" s="91"/>
      <c r="N29" s="91">
        <v>2</v>
      </c>
    </row>
    <row r="30" spans="2:14" ht="16.5" thickBot="1">
      <c r="B30" s="212" t="s">
        <v>55</v>
      </c>
      <c r="C30" s="133"/>
      <c r="D30" s="91">
        <v>2</v>
      </c>
      <c r="E30" s="91">
        <v>2</v>
      </c>
      <c r="F30" s="91"/>
      <c r="G30" s="91"/>
      <c r="H30" s="91"/>
      <c r="I30" s="91"/>
      <c r="J30" s="91">
        <v>2</v>
      </c>
      <c r="K30" s="91"/>
      <c r="L30" s="91"/>
      <c r="M30" s="91">
        <v>2</v>
      </c>
      <c r="N30" s="91"/>
    </row>
    <row r="31" spans="2:16" ht="16.5" thickBot="1">
      <c r="B31" s="212" t="s">
        <v>56</v>
      </c>
      <c r="C31" s="40">
        <f>($U$3*C26+$U$4*C27+$U$5*C28+$U$6*C29+$U$7*C30)/(C26+C27+C28+C29+C30)</f>
        <v>0.54814043583874417</v>
      </c>
      <c r="D31" s="40">
        <f t="shared" si="1" ref="D31:N31">($U$3*D26+$U$4*D27+$U$5*D28+$U$6*D29+$U$7*D30)/(D26+D27+D28+D29+D30)</f>
        <v>0.55723482386015999</v>
      </c>
      <c r="E31" s="40">
        <f t="shared" si="1"/>
        <v>0.55853254357441584</v>
      </c>
      <c r="F31" s="40">
        <f t="shared" si="1"/>
        <v>0.53736833019097285</v>
      </c>
      <c r="G31" s="40" t="e">
        <f t="shared" si="1"/>
        <v>#DIV/0!</v>
      </c>
      <c r="H31" s="40">
        <f t="shared" si="1"/>
        <v>0.55852126891108977</v>
      </c>
      <c r="I31" s="40">
        <f t="shared" si="1"/>
        <v>0.53736833019097285</v>
      </c>
      <c r="J31" s="40">
        <f t="shared" si="1"/>
        <v>0.57802121671357443</v>
      </c>
      <c r="K31" s="40">
        <f t="shared" si="1"/>
        <v>0.55787140984438133</v>
      </c>
      <c r="L31" s="40">
        <f t="shared" si="1"/>
        <v>0.56167608674176106</v>
      </c>
      <c r="M31" s="40">
        <f t="shared" si="1"/>
        <v>0.55853254357441584</v>
      </c>
      <c r="N31" s="40">
        <f t="shared" si="1"/>
        <v>0.55295790858418425</v>
      </c>
      <c r="O31" s="30"/>
      <c r="P31" s="30"/>
    </row>
    <row r="32" spans="2:14" ht="15.75">
      <c r="B32" s="37" t="s">
        <v>57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2:14" ht="15.75">
      <c r="B33" s="37" t="s">
        <v>58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15:16" ht="15.75">
      <c r="O34" s="30"/>
      <c r="P34" s="30"/>
    </row>
    <row r="35" spans="15:16" ht="15.75">
      <c r="O35" s="30"/>
      <c r="P35" s="30"/>
    </row>
    <row r="36" spans="2:14" ht="15.75">
      <c r="B36" s="37"/>
      <c r="C36" s="37"/>
      <c r="D36" s="37"/>
      <c r="E36" s="37"/>
      <c r="F36" s="37"/>
      <c r="G36" s="37"/>
      <c r="H36" s="37"/>
      <c r="I36" s="37"/>
      <c r="J36" s="37"/>
      <c r="K36" s="30"/>
      <c r="L36" s="30"/>
      <c r="M36" s="30"/>
      <c r="N36" s="30"/>
    </row>
    <row r="47" spans="2:2" ht="15.75">
      <c r="B47" s="30"/>
    </row>
    <row r="48" spans="1:2" ht="15.75">
      <c r="A48" s="30"/>
      <c r="B48" s="30"/>
    </row>
    <row r="49" spans="1:1" ht="15.75">
      <c r="A49" s="30"/>
    </row>
    <row r="53" ht="16.5" customHeight="1"/>
    <row r="59" spans="2:2" ht="15.75">
      <c r="B59" s="30"/>
    </row>
    <row r="60" spans="1:1" ht="15.75">
      <c r="A60" s="30"/>
    </row>
    <row r="61" spans="2:2" ht="15.75">
      <c r="B61" s="30"/>
    </row>
    <row r="62" spans="1:2" ht="15.75">
      <c r="A62" s="30"/>
      <c r="B62" s="30"/>
    </row>
    <row r="63" spans="1:2" ht="15.75">
      <c r="A63" s="30"/>
      <c r="B63" s="30"/>
    </row>
    <row r="64" spans="1:2" ht="15.75">
      <c r="A64" s="30"/>
      <c r="B64" s="30"/>
    </row>
    <row r="65" spans="1:1" ht="15.75">
      <c r="A65" s="30"/>
    </row>
    <row r="67" spans="2:2" ht="15.75">
      <c r="B67" s="30"/>
    </row>
    <row r="68" spans="1:2" ht="15.75">
      <c r="A68" s="30"/>
      <c r="B68" s="30"/>
    </row>
    <row r="69" spans="1:2" ht="16.5" customHeight="1">
      <c r="A69" s="30"/>
      <c r="B69" s="30"/>
    </row>
    <row r="70" spans="1:2" ht="15.75">
      <c r="A70" s="30"/>
      <c r="B70" s="30"/>
    </row>
    <row r="71" spans="1:1" ht="15.75">
      <c r="A71" s="30"/>
    </row>
    <row r="84" ht="16.5" customHeight="1"/>
  </sheetData>
  <mergeCells count="25">
    <mergeCell ref="B23:B25"/>
    <mergeCell ref="D23:N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D3:K3"/>
    <mergeCell ref="B8:B10"/>
    <mergeCell ref="D8:N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pageMargins left="0.7" right="0.7" top="0.75" bottom="0.75" header="0.3" footer="0.3"/>
  <pageSetup orientation="portrait" paperSize="1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d419af3-ec3d-494f-9129-f7d8d8bc1195}">
  <dimension ref="A3:AC18"/>
  <sheetViews>
    <sheetView zoomScale="78" zoomScaleNormal="78" workbookViewId="0" topLeftCell="G1">
      <selection pane="topLeft" activeCell="AC13" sqref="AC13"/>
    </sheetView>
  </sheetViews>
  <sheetFormatPr defaultColWidth="8.854285714285714" defaultRowHeight="15"/>
  <cols>
    <col min="1" max="1" width="6.285714285714286" style="44" bestFit="1" customWidth="1"/>
    <col min="2" max="2" width="7.285714285714286" style="44" bestFit="1" customWidth="1"/>
    <col min="3" max="3" width="11.285714285714286" style="44" bestFit="1" customWidth="1"/>
    <col min="4" max="4" width="36.714285714285715" style="44" customWidth="1"/>
    <col min="5" max="5" width="6.285714285714286" style="44" bestFit="1" customWidth="1"/>
    <col min="6" max="6" width="8.714285714285714" style="44" bestFit="1" customWidth="1"/>
    <col min="7" max="7" width="6.285714285714286" style="44" bestFit="1" customWidth="1"/>
    <col min="8" max="8" width="8.714285714285714" style="44" bestFit="1" customWidth="1"/>
    <col min="9" max="9" width="6.285714285714286" style="44" bestFit="1" customWidth="1"/>
    <col min="10" max="10" width="8.714285714285714" style="44" bestFit="1" customWidth="1"/>
    <col min="11" max="11" width="6.285714285714286" style="44" bestFit="1" customWidth="1"/>
    <col min="12" max="12" width="8.714285714285714" style="44" bestFit="1" customWidth="1"/>
    <col min="13" max="13" width="6.285714285714286" style="44" bestFit="1" customWidth="1"/>
    <col min="14" max="14" width="8.714285714285714" style="44" bestFit="1" customWidth="1"/>
    <col min="15" max="15" width="6.285714285714286" style="44" bestFit="1" customWidth="1"/>
    <col min="16" max="16" width="8.714285714285714" style="44" bestFit="1" customWidth="1"/>
    <col min="17" max="17" width="6.285714285714286" style="44" bestFit="1" customWidth="1"/>
    <col min="18" max="18" width="8.714285714285714" style="44" bestFit="1" customWidth="1"/>
    <col min="19" max="19" width="6.285714285714286" style="44" bestFit="1" customWidth="1"/>
    <col min="20" max="20" width="8.714285714285714" style="44" bestFit="1" customWidth="1"/>
    <col min="21" max="21" width="6.285714285714286" style="44" bestFit="1" customWidth="1"/>
    <col min="22" max="22" width="8.714285714285714" style="44" bestFit="1" customWidth="1"/>
    <col min="23" max="23" width="6.285714285714286" style="44" bestFit="1" customWidth="1"/>
    <col min="24" max="24" width="8.714285714285714" style="44" bestFit="1" customWidth="1"/>
    <col min="25" max="25" width="6.285714285714286" style="44" bestFit="1" customWidth="1"/>
    <col min="26" max="26" width="8.714285714285714" style="44" bestFit="1" customWidth="1"/>
    <col min="27" max="27" width="6.285714285714286" style="44" bestFit="1" customWidth="1"/>
    <col min="28" max="28" width="8.714285714285714" style="44" bestFit="1" customWidth="1"/>
    <col min="29" max="29" width="6.285714285714286" style="44" bestFit="1" customWidth="1"/>
    <col min="30" max="30" width="8.714285714285714" style="44" bestFit="1" customWidth="1"/>
    <col min="31" max="31" width="6.285714285714286" style="44" bestFit="1" customWidth="1"/>
    <col min="32" max="32" width="8.714285714285714" style="44" bestFit="1" customWidth="1"/>
    <col min="33" max="16384" width="8.857142857142858" style="44"/>
  </cols>
  <sheetData>
    <row r="3" spans="1:28" ht="15">
      <c r="A3" s="215" t="s">
        <v>70</v>
      </c>
      <c r="B3" s="216"/>
      <c r="C3" s="216"/>
      <c r="D3" s="217"/>
      <c r="E3" s="214" t="s">
        <v>39</v>
      </c>
      <c r="F3" s="214"/>
      <c r="G3" s="214" t="s">
        <v>40</v>
      </c>
      <c r="H3" s="214"/>
      <c r="I3" s="214" t="s">
        <v>41</v>
      </c>
      <c r="J3" s="214"/>
      <c r="K3" s="214" t="s">
        <v>42</v>
      </c>
      <c r="L3" s="214"/>
      <c r="M3" s="214" t="s">
        <v>43</v>
      </c>
      <c r="N3" s="214"/>
      <c r="O3" s="214" t="s">
        <v>44</v>
      </c>
      <c r="P3" s="214"/>
      <c r="Q3" s="214" t="s">
        <v>45</v>
      </c>
      <c r="R3" s="214"/>
      <c r="S3" s="214" t="s">
        <v>46</v>
      </c>
      <c r="T3" s="214"/>
      <c r="U3" s="214" t="s">
        <v>47</v>
      </c>
      <c r="V3" s="214"/>
      <c r="W3" s="214" t="s">
        <v>48</v>
      </c>
      <c r="X3" s="214"/>
      <c r="Y3" s="214" t="s">
        <v>49</v>
      </c>
      <c r="Z3" s="214"/>
      <c r="AA3" s="214" t="s">
        <v>50</v>
      </c>
      <c r="AB3" s="214"/>
    </row>
    <row r="4" spans="1:28" ht="57">
      <c r="A4" s="218"/>
      <c r="B4" s="219"/>
      <c r="C4" s="219"/>
      <c r="D4" s="220"/>
      <c r="E4" s="46" t="s">
        <v>71</v>
      </c>
      <c r="F4" s="46" t="s">
        <v>72</v>
      </c>
      <c r="G4" s="46" t="s">
        <v>71</v>
      </c>
      <c r="H4" s="46" t="s">
        <v>72</v>
      </c>
      <c r="I4" s="46" t="s">
        <v>71</v>
      </c>
      <c r="J4" s="46" t="s">
        <v>72</v>
      </c>
      <c r="K4" s="46" t="s">
        <v>71</v>
      </c>
      <c r="L4" s="46" t="s">
        <v>72</v>
      </c>
      <c r="M4" s="46" t="s">
        <v>71</v>
      </c>
      <c r="N4" s="46" t="s">
        <v>72</v>
      </c>
      <c r="O4" s="46" t="s">
        <v>71</v>
      </c>
      <c r="P4" s="46" t="s">
        <v>72</v>
      </c>
      <c r="Q4" s="46" t="s">
        <v>71</v>
      </c>
      <c r="R4" s="46" t="s">
        <v>72</v>
      </c>
      <c r="S4" s="46" t="s">
        <v>71</v>
      </c>
      <c r="T4" s="46" t="s">
        <v>72</v>
      </c>
      <c r="U4" s="46" t="s">
        <v>71</v>
      </c>
      <c r="V4" s="46" t="s">
        <v>72</v>
      </c>
      <c r="W4" s="46" t="s">
        <v>71</v>
      </c>
      <c r="X4" s="46" t="s">
        <v>72</v>
      </c>
      <c r="Y4" s="46" t="s">
        <v>71</v>
      </c>
      <c r="Z4" s="46" t="s">
        <v>72</v>
      </c>
      <c r="AA4" s="46" t="s">
        <v>71</v>
      </c>
      <c r="AB4" s="46" t="s">
        <v>72</v>
      </c>
    </row>
    <row r="5" spans="1:29" ht="15">
      <c r="A5" s="55" t="s">
        <v>24</v>
      </c>
      <c r="B5" s="55" t="s">
        <v>492</v>
      </c>
      <c r="C5" s="55" t="s">
        <v>27</v>
      </c>
      <c r="D5" s="56" t="s">
        <v>7</v>
      </c>
      <c r="E5" s="55"/>
      <c r="F5" s="57" t="s">
        <v>60</v>
      </c>
      <c r="G5" s="55"/>
      <c r="H5" s="57" t="s">
        <v>61</v>
      </c>
      <c r="I5" s="55"/>
      <c r="J5" s="57" t="s">
        <v>62</v>
      </c>
      <c r="K5" s="55"/>
      <c r="L5" s="57" t="s">
        <v>63</v>
      </c>
      <c r="M5" s="55"/>
      <c r="N5" s="57" t="s">
        <v>64</v>
      </c>
      <c r="O5" s="55"/>
      <c r="P5" s="57" t="s">
        <v>65</v>
      </c>
      <c r="Q5" s="55"/>
      <c r="R5" s="57" t="s">
        <v>66</v>
      </c>
      <c r="S5" s="55"/>
      <c r="T5" s="57" t="s">
        <v>67</v>
      </c>
      <c r="U5" s="55"/>
      <c r="V5" s="57" t="s">
        <v>68</v>
      </c>
      <c r="W5" s="55"/>
      <c r="X5" s="57" t="s">
        <v>69</v>
      </c>
      <c r="Y5" s="55"/>
      <c r="Z5" s="58" t="s">
        <v>73</v>
      </c>
      <c r="AA5" s="55"/>
      <c r="AB5" s="58" t="s">
        <v>74</v>
      </c>
      <c r="AC5" s="59"/>
    </row>
    <row r="6" spans="1:29" ht="16.5" thickBot="1">
      <c r="A6" s="45">
        <v>1</v>
      </c>
      <c r="B6" s="45" t="s">
        <v>493</v>
      </c>
      <c r="C6" s="60"/>
      <c r="D6" s="60" t="str">
        <f>'CO (3)'!D4</f>
        <v>Physical Geography</v>
      </c>
      <c r="E6" s="60">
        <v>1.30</v>
      </c>
      <c r="F6" s="61">
        <f>'CO-PO Mapping (3)'!C16</f>
        <v>0.55853254357441584</v>
      </c>
      <c r="G6" s="45">
        <v>1</v>
      </c>
      <c r="H6" s="61">
        <f>'CO-PO Mapping (3)'!D16</f>
        <v>0.5608615967114865</v>
      </c>
      <c r="I6" s="45">
        <v>1.60</v>
      </c>
      <c r="J6" s="61">
        <f>'CO-PO Mapping (3)'!E16</f>
        <v>0.52737605542325183</v>
      </c>
      <c r="K6" s="45">
        <v>1.90</v>
      </c>
      <c r="L6" s="40">
        <f>'CO-PO Mapping (3)'!F16</f>
        <v>0.5851357380623583</v>
      </c>
      <c r="M6" s="45">
        <v>1.60</v>
      </c>
      <c r="N6" s="61">
        <f>'CO-PO Mapping (3)'!G16</f>
        <v>0.52347690102300137</v>
      </c>
      <c r="O6" s="45">
        <v>1.40</v>
      </c>
      <c r="P6" s="61">
        <f>'CO-PO Mapping (3)'!H16</f>
        <v>0.58578472717047658</v>
      </c>
      <c r="Q6" s="45">
        <v>1.60</v>
      </c>
      <c r="R6" s="61">
        <f>'CO-PO Mapping (3)'!I16</f>
        <v>0.5851357380623583</v>
      </c>
      <c r="S6" s="45">
        <v>1.60</v>
      </c>
      <c r="T6" s="61">
        <f>'CO-PO Mapping (3)'!J16</f>
        <v>0.5254264782231266</v>
      </c>
      <c r="U6" s="45">
        <v>1</v>
      </c>
      <c r="V6" s="61">
        <f>'CO-PO Mapping (3)'!K16</f>
        <v>0.55853254357441584</v>
      </c>
      <c r="W6" s="45">
        <v>1.30</v>
      </c>
      <c r="X6" s="61">
        <f>'CO-PO Mapping (3)'!L16</f>
        <v>0.58694803579698607</v>
      </c>
      <c r="Y6" s="45">
        <v>1.50</v>
      </c>
      <c r="Z6" s="61">
        <f>'CO-PO Mapping (3)'!M16</f>
        <v>0.54532956483620387</v>
      </c>
      <c r="AA6" s="45">
        <v>1.80</v>
      </c>
      <c r="AB6" s="62">
        <f>'CO-PO Mapping (3)'!N16</f>
        <v>0.55852932224203689</v>
      </c>
      <c r="AC6" s="63"/>
    </row>
    <row r="7" spans="1:29" ht="15">
      <c r="A7" s="45">
        <v>2</v>
      </c>
      <c r="B7" s="45" t="s">
        <v>493</v>
      </c>
      <c r="C7" s="60"/>
      <c r="D7" s="60" t="str">
        <f>'CO (3)'!D5</f>
        <v>Rajasthan Geography</v>
      </c>
      <c r="E7" s="60">
        <v>1</v>
      </c>
      <c r="F7" s="92">
        <f>'CO-PO Mapping (3)'!C31</f>
        <v>0.54814043583874417</v>
      </c>
      <c r="G7" s="45">
        <v>1.50</v>
      </c>
      <c r="H7" s="92">
        <f>'CO-PO Mapping (3)'!D31</f>
        <v>0.55723482386015999</v>
      </c>
      <c r="I7" s="45">
        <v>1.30</v>
      </c>
      <c r="J7" s="92">
        <f>'CO-PO Mapping (3)'!E31</f>
        <v>0.55853254357441584</v>
      </c>
      <c r="K7" s="45">
        <v>1.80</v>
      </c>
      <c r="L7" s="92">
        <f>'CO-PO Mapping (3)'!F31</f>
        <v>0.53736833019097285</v>
      </c>
      <c r="M7" s="45"/>
      <c r="N7" s="92"/>
      <c r="O7" s="45">
        <v>1.60</v>
      </c>
      <c r="P7" s="92">
        <f>'CO-PO Mapping (3)'!H31</f>
        <v>0.55852126891108977</v>
      </c>
      <c r="Q7" s="45">
        <v>1.30</v>
      </c>
      <c r="R7" s="92">
        <f>'CO-PO Mapping (3)'!I31</f>
        <v>0.53736833019097285</v>
      </c>
      <c r="S7" s="45">
        <v>2</v>
      </c>
      <c r="T7" s="92">
        <f>'CO-PO Mapping (3)'!J31</f>
        <v>0.57802121671357443</v>
      </c>
      <c r="U7" s="45">
        <v>1</v>
      </c>
      <c r="V7" s="92">
        <f>'CO-PO Mapping (3)'!K31</f>
        <v>0.55787140984438133</v>
      </c>
      <c r="W7" s="45">
        <v>1.50</v>
      </c>
      <c r="X7" s="92">
        <f>'CO-PO Mapping (3)'!L31</f>
        <v>0.56167608674176106</v>
      </c>
      <c r="Y7" s="45">
        <v>1.80</v>
      </c>
      <c r="Z7" s="92">
        <f>'CO-PO Mapping (3)'!M31</f>
        <v>0.55853254357441584</v>
      </c>
      <c r="AA7" s="45">
        <v>1.50</v>
      </c>
      <c r="AB7" s="92">
        <f>'CO-PO Mapping (3)'!N31</f>
        <v>0.55295790858418425</v>
      </c>
      <c r="AC7" s="63"/>
    </row>
    <row r="9" spans="4:28" ht="15">
      <c r="D9" s="44" t="s">
        <v>75</v>
      </c>
      <c r="E9" s="47">
        <f>AVERAGE(E6:E7)</f>
        <v>1.1499999999999999</v>
      </c>
      <c r="F9" s="48"/>
      <c r="G9" s="49">
        <f>AVERAGE(G6:G7)</f>
        <v>1.25</v>
      </c>
      <c r="H9" s="48"/>
      <c r="I9" s="49">
        <f>AVERAGE(I6:I7)</f>
        <v>1.4500000000000002</v>
      </c>
      <c r="J9" s="48"/>
      <c r="K9" s="49">
        <f>AVERAGE(K6:K7)</f>
        <v>1.85</v>
      </c>
      <c r="L9" s="48"/>
      <c r="M9" s="49">
        <f>AVERAGE(M6:M7)</f>
        <v>1.60</v>
      </c>
      <c r="N9" s="48"/>
      <c r="O9" s="49">
        <f>AVERAGE(O6:O7)</f>
        <v>1.50</v>
      </c>
      <c r="P9" s="48"/>
      <c r="Q9" s="49">
        <f>AVERAGE(Q6:Q7)</f>
        <v>1.4500000000000002</v>
      </c>
      <c r="R9" s="48"/>
      <c r="S9" s="49">
        <f>AVERAGE(S6:S7)</f>
        <v>1.80</v>
      </c>
      <c r="T9" s="48"/>
      <c r="U9" s="49">
        <f>AVERAGE(U6:U7)</f>
        <v>1</v>
      </c>
      <c r="V9" s="48"/>
      <c r="W9" s="49">
        <f>AVERAGE(W6:W7)</f>
        <v>1.40</v>
      </c>
      <c r="X9" s="48"/>
      <c r="Y9" s="49">
        <f>AVERAGE(Y6:Y7)</f>
        <v>1.65</v>
      </c>
      <c r="Z9" s="48"/>
      <c r="AA9" s="49">
        <f>AVERAGE(AA6:AA7)</f>
        <v>1.65</v>
      </c>
      <c r="AB9" s="50"/>
    </row>
    <row r="10" spans="5:28" ht="15">
      <c r="E10" s="51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52"/>
    </row>
    <row r="11" spans="4:28" ht="15">
      <c r="D11" s="44" t="s">
        <v>76</v>
      </c>
      <c r="E11" s="51"/>
      <c r="F11" s="85">
        <f>AVERAGE(F6:F7)</f>
        <v>0.55333648970658</v>
      </c>
      <c r="G11" s="64"/>
      <c r="H11" s="85">
        <f>AVERAGE(H6:H7)</f>
        <v>0.55904821028582319</v>
      </c>
      <c r="I11" s="64"/>
      <c r="J11" s="85">
        <f>AVERAGE(J6:J7)</f>
        <v>0.54295429949883389</v>
      </c>
      <c r="K11" s="64"/>
      <c r="L11" s="85">
        <f>AVERAGE(L6:L7)</f>
        <v>0.56125203412666558</v>
      </c>
      <c r="M11" s="64"/>
      <c r="N11" s="85">
        <f>AVERAGE(N6:N7)</f>
        <v>0.52347690102300137</v>
      </c>
      <c r="O11" s="64"/>
      <c r="P11" s="85">
        <f>AVERAGE(P6:P7)</f>
        <v>0.57215299804078312</v>
      </c>
      <c r="Q11" s="64"/>
      <c r="R11" s="85">
        <f>AVERAGE(R6:R7)</f>
        <v>0.56125203412666558</v>
      </c>
      <c r="S11" s="64"/>
      <c r="T11" s="85">
        <f>AVERAGE(T6:T7)</f>
        <v>0.55172384746835057</v>
      </c>
      <c r="U11" s="64"/>
      <c r="V11" s="85">
        <f>AVERAGE(V6:V7)</f>
        <v>0.55820197670939864</v>
      </c>
      <c r="W11" s="64"/>
      <c r="X11" s="85">
        <f>AVERAGE(X6:X7)</f>
        <v>0.57431206126937351</v>
      </c>
      <c r="Y11" s="64"/>
      <c r="Z11" s="85">
        <f>AVERAGE(Z6:Z7)</f>
        <v>0.55193105420530986</v>
      </c>
      <c r="AA11" s="64"/>
      <c r="AB11" s="86">
        <f>AVERAGE(AB6:AB7)</f>
        <v>0.55574361541311057</v>
      </c>
    </row>
    <row r="12" spans="5:28" ht="15">
      <c r="E12" s="51"/>
      <c r="F12" s="65"/>
      <c r="G12" s="64"/>
      <c r="H12" s="65"/>
      <c r="I12" s="64"/>
      <c r="J12" s="65"/>
      <c r="K12" s="64"/>
      <c r="L12" s="65"/>
      <c r="M12" s="64"/>
      <c r="N12" s="65"/>
      <c r="O12" s="64"/>
      <c r="P12" s="65"/>
      <c r="Q12" s="64"/>
      <c r="R12" s="65"/>
      <c r="S12" s="64"/>
      <c r="T12" s="65"/>
      <c r="U12" s="64"/>
      <c r="V12" s="65"/>
      <c r="W12" s="64"/>
      <c r="X12" s="65"/>
      <c r="Y12" s="64"/>
      <c r="Z12" s="65"/>
      <c r="AA12" s="64"/>
      <c r="AB12" s="53"/>
    </row>
    <row r="13" spans="4:28" ht="15">
      <c r="D13" s="44" t="s">
        <v>77</v>
      </c>
      <c r="E13" s="51"/>
      <c r="F13" s="87">
        <v>2.50</v>
      </c>
      <c r="G13" s="64"/>
      <c r="H13" s="87">
        <v>2</v>
      </c>
      <c r="I13" s="64"/>
      <c r="J13" s="87">
        <v>2.50</v>
      </c>
      <c r="K13" s="64"/>
      <c r="L13" s="87">
        <v>2.50</v>
      </c>
      <c r="M13" s="64"/>
      <c r="N13" s="87">
        <v>2.80</v>
      </c>
      <c r="O13" s="64"/>
      <c r="P13" s="87">
        <v>2.60</v>
      </c>
      <c r="Q13" s="64"/>
      <c r="R13" s="87">
        <v>2.80</v>
      </c>
      <c r="S13" s="64"/>
      <c r="T13" s="87">
        <v>2.50</v>
      </c>
      <c r="U13" s="64"/>
      <c r="V13" s="87">
        <v>2.50</v>
      </c>
      <c r="W13" s="64"/>
      <c r="X13" s="87">
        <v>2.50</v>
      </c>
      <c r="Y13" s="64"/>
      <c r="Z13" s="87">
        <v>2.80</v>
      </c>
      <c r="AA13" s="64"/>
      <c r="AB13" s="88">
        <v>2.80</v>
      </c>
    </row>
    <row r="14" spans="5:28" ht="15">
      <c r="E14" s="51"/>
      <c r="F14" s="65"/>
      <c r="G14" s="64"/>
      <c r="H14" s="65"/>
      <c r="I14" s="64"/>
      <c r="J14" s="65"/>
      <c r="K14" s="64"/>
      <c r="L14" s="65"/>
      <c r="M14" s="64"/>
      <c r="N14" s="65"/>
      <c r="O14" s="64"/>
      <c r="P14" s="65"/>
      <c r="Q14" s="64"/>
      <c r="R14" s="65"/>
      <c r="S14" s="64"/>
      <c r="T14" s="65"/>
      <c r="U14" s="64"/>
      <c r="V14" s="65"/>
      <c r="W14" s="64"/>
      <c r="X14" s="65"/>
      <c r="Y14" s="64"/>
      <c r="Z14" s="65"/>
      <c r="AA14" s="64"/>
      <c r="AB14" s="53"/>
    </row>
    <row r="15" spans="4:28" ht="15">
      <c r="D15" s="44" t="s">
        <v>78</v>
      </c>
      <c r="E15" s="51"/>
      <c r="F15" s="89">
        <f>(F11+F13)/2</f>
        <v>1.52666824485329</v>
      </c>
      <c r="G15" s="64"/>
      <c r="H15" s="89">
        <f>(H11+H13)/2</f>
        <v>1.2795241051429116</v>
      </c>
      <c r="I15" s="64"/>
      <c r="J15" s="89">
        <f>(J11+J13)/2</f>
        <v>1.5214771497494168</v>
      </c>
      <c r="K15" s="64"/>
      <c r="L15" s="89">
        <f>(L11+L13)/2</f>
        <v>1.5306260170633328</v>
      </c>
      <c r="M15" s="64"/>
      <c r="N15" s="89">
        <f>(N11+N13)/2</f>
        <v>1.6617384505115007</v>
      </c>
      <c r="O15" s="64"/>
      <c r="P15" s="89">
        <f>(P11+P13)/2</f>
        <v>1.5860764990203915</v>
      </c>
      <c r="Q15" s="64"/>
      <c r="R15" s="89">
        <f>(R11+R13)/2</f>
        <v>1.6806260170633327</v>
      </c>
      <c r="S15" s="64"/>
      <c r="T15" s="89">
        <f>(T11+T13)/2</f>
        <v>1.5258619237341753</v>
      </c>
      <c r="U15" s="64"/>
      <c r="V15" s="89">
        <f>(V11+V13)/2</f>
        <v>1.5291009883546993</v>
      </c>
      <c r="W15" s="64"/>
      <c r="X15" s="89">
        <f>(X11+X13)/2</f>
        <v>1.5371560306346868</v>
      </c>
      <c r="Y15" s="64"/>
      <c r="Z15" s="89">
        <f>(Z11+Z13)/2</f>
        <v>1.6759655271026548</v>
      </c>
      <c r="AA15" s="64"/>
      <c r="AB15" s="90">
        <f>(AB11+AB13)/2</f>
        <v>1.6778718077065551</v>
      </c>
    </row>
    <row r="16" spans="5:28" ht="15">
      <c r="E16" s="66"/>
      <c r="F16" s="67"/>
      <c r="G16" s="54"/>
      <c r="H16" s="67"/>
      <c r="I16" s="54"/>
      <c r="J16" s="67"/>
      <c r="K16" s="54"/>
      <c r="L16" s="67"/>
      <c r="M16" s="54"/>
      <c r="N16" s="67"/>
      <c r="O16" s="54"/>
      <c r="P16" s="67"/>
      <c r="Q16" s="54"/>
      <c r="R16" s="67"/>
      <c r="S16" s="54"/>
      <c r="T16" s="67"/>
      <c r="U16" s="54"/>
      <c r="V16" s="67"/>
      <c r="W16" s="54"/>
      <c r="X16" s="67"/>
      <c r="Y16" s="54"/>
      <c r="Z16" s="67"/>
      <c r="AA16" s="54"/>
      <c r="AB16" s="68"/>
    </row>
    <row r="17" spans="5:28" ht="15">
      <c r="E17" s="213" t="s">
        <v>39</v>
      </c>
      <c r="F17" s="213"/>
      <c r="G17" s="213" t="s">
        <v>40</v>
      </c>
      <c r="H17" s="213"/>
      <c r="I17" s="213" t="s">
        <v>41</v>
      </c>
      <c r="J17" s="213"/>
      <c r="K17" s="213" t="s">
        <v>42</v>
      </c>
      <c r="L17" s="213"/>
      <c r="M17" s="213" t="s">
        <v>43</v>
      </c>
      <c r="N17" s="213"/>
      <c r="O17" s="213" t="s">
        <v>44</v>
      </c>
      <c r="P17" s="213"/>
      <c r="Q17" s="213" t="s">
        <v>45</v>
      </c>
      <c r="R17" s="213"/>
      <c r="S17" s="213" t="s">
        <v>46</v>
      </c>
      <c r="T17" s="213"/>
      <c r="U17" s="213" t="s">
        <v>47</v>
      </c>
      <c r="V17" s="213"/>
      <c r="W17" s="213" t="s">
        <v>48</v>
      </c>
      <c r="X17" s="213"/>
      <c r="Y17" s="213" t="s">
        <v>49</v>
      </c>
      <c r="Z17" s="213"/>
      <c r="AA17" s="213" t="s">
        <v>50</v>
      </c>
      <c r="AB17" s="213"/>
    </row>
    <row r="18" spans="5:28" ht="15">
      <c r="E18" s="213" t="str">
        <f>IF(F15&gt;E9,"Achieve","Not Achive")</f>
        <v>Achieve</v>
      </c>
      <c r="F18" s="213"/>
      <c r="G18" s="213" t="str">
        <f t="shared" si="0" ref="G18">IF(H15&gt;G9,"Achieve","Not Achive")</f>
        <v>Achieve</v>
      </c>
      <c r="H18" s="213"/>
      <c r="I18" s="213" t="str">
        <f t="shared" si="1" ref="I18">IF(J15&gt;I9,"Achieve","Not Achive")</f>
        <v>Achieve</v>
      </c>
      <c r="J18" s="213"/>
      <c r="K18" s="213" t="str">
        <f>IF(L15&gt;K9,"Achieve","Not Achieve")</f>
        <v>Not Achieve</v>
      </c>
      <c r="L18" s="213"/>
      <c r="M18" s="213" t="str">
        <f t="shared" si="2" ref="M18">IF(N15&gt;M9,"Achieve","Not Achive")</f>
        <v>Achieve</v>
      </c>
      <c r="N18" s="213"/>
      <c r="O18" s="213" t="str">
        <f t="shared" si="3" ref="O18">IF(P15&gt;O9,"Achieve","Not Achive")</f>
        <v>Achieve</v>
      </c>
      <c r="P18" s="213"/>
      <c r="Q18" s="213" t="str">
        <f t="shared" si="4" ref="Q18">IF(R15&gt;Q9,"Achieve","Not Achive")</f>
        <v>Achieve</v>
      </c>
      <c r="R18" s="213"/>
      <c r="S18" s="213" t="str">
        <f t="shared" si="5" ref="S18">IF(T15&gt;S9,"Achieve","Not Achive")</f>
        <v>Not Achive</v>
      </c>
      <c r="T18" s="213"/>
      <c r="U18" s="213" t="str">
        <f t="shared" si="6" ref="U18">IF(V15&gt;U9,"Achieve","Not Achive")</f>
        <v>Achieve</v>
      </c>
      <c r="V18" s="213"/>
      <c r="W18" s="213" t="str">
        <f t="shared" si="7" ref="W18">IF(X15&gt;W9,"Achieve","Not Achive")</f>
        <v>Achieve</v>
      </c>
      <c r="X18" s="213"/>
      <c r="Y18" s="213" t="str">
        <f t="shared" si="8" ref="Y18">IF(Z15&gt;Y9,"Achieve","Not Achive")</f>
        <v>Achieve</v>
      </c>
      <c r="Z18" s="213"/>
      <c r="AA18" s="213" t="str">
        <f>IF(AB15&gt;AA9,"Achieve","Not Achieve")</f>
        <v>Achieve</v>
      </c>
      <c r="AB18" s="213"/>
    </row>
  </sheetData>
  <mergeCells count="37">
    <mergeCell ref="AA3:AB3"/>
    <mergeCell ref="Q3:R3"/>
    <mergeCell ref="S3:T3"/>
    <mergeCell ref="U3:V3"/>
    <mergeCell ref="W3:X3"/>
    <mergeCell ref="Y3:Z3"/>
    <mergeCell ref="O3:P3"/>
    <mergeCell ref="S18:T18"/>
    <mergeCell ref="W18:X18"/>
    <mergeCell ref="A3:D4"/>
    <mergeCell ref="E18:F18"/>
    <mergeCell ref="I18:J18"/>
    <mergeCell ref="K18:L18"/>
    <mergeCell ref="O18:P18"/>
    <mergeCell ref="E3:F3"/>
    <mergeCell ref="G3:H3"/>
    <mergeCell ref="I3:J3"/>
    <mergeCell ref="K3:L3"/>
    <mergeCell ref="M3:N3"/>
    <mergeCell ref="E17:F17"/>
    <mergeCell ref="G18:H18"/>
    <mergeCell ref="M18:N18"/>
    <mergeCell ref="G17:H17"/>
    <mergeCell ref="I17:J17"/>
    <mergeCell ref="K17:L17"/>
    <mergeCell ref="AA18:AB18"/>
    <mergeCell ref="W17:X17"/>
    <mergeCell ref="Y17:Z17"/>
    <mergeCell ref="AA17:AB17"/>
    <mergeCell ref="M17:N17"/>
    <mergeCell ref="O17:P17"/>
    <mergeCell ref="Q17:R17"/>
    <mergeCell ref="S17:T17"/>
    <mergeCell ref="U17:V17"/>
    <mergeCell ref="Q18:R18"/>
    <mergeCell ref="U18:V18"/>
    <mergeCell ref="Y18:Z1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29bfb47-89d2-4eb9-9332-4631fe837890}">
  <dimension ref="A1:AR39"/>
  <sheetViews>
    <sheetView zoomScale="70" zoomScaleNormal="70" workbookViewId="0" topLeftCell="A1">
      <selection pane="topLeft" activeCell="D8" sqref="D8"/>
    </sheetView>
  </sheetViews>
  <sheetFormatPr defaultColWidth="8.854285714285714" defaultRowHeight="20.25"/>
  <cols>
    <col min="1" max="1" width="8.571428571428571" style="1" bestFit="1" customWidth="1"/>
    <col min="2" max="2" width="19.714285714285715" style="1" bestFit="1" customWidth="1"/>
    <col min="3" max="3" width="56.57142857142857" style="1" customWidth="1"/>
    <col min="4" max="8" width="13.285714285714286" style="1" bestFit="1" customWidth="1"/>
    <col min="9" max="9" width="15.714285714285714" style="1" bestFit="1" customWidth="1"/>
    <col min="10" max="10" width="18.428571428571427" style="1" customWidth="1"/>
    <col min="11" max="11" width="14.142857142857142" style="1" customWidth="1"/>
    <col min="12" max="15" width="13.714285714285714" style="1" customWidth="1"/>
    <col min="16" max="17" width="15.714285714285714" style="1" customWidth="1"/>
    <col min="18" max="18" width="19.142857142857142" style="1" customWidth="1"/>
    <col min="19" max="19" width="14.571428571428571" style="1" customWidth="1"/>
    <col min="20" max="20" width="14.714285714285714" style="1" customWidth="1"/>
    <col min="21" max="21" width="14.285714285714286" style="1" customWidth="1"/>
    <col min="22" max="22" width="17.428571428571427" style="1" customWidth="1"/>
    <col min="23" max="23" width="29.142857142857142" style="1" customWidth="1"/>
    <col min="24" max="24" width="17.857142857142858" style="1" customWidth="1"/>
    <col min="25" max="25" width="17.428571428571427" style="1" customWidth="1"/>
    <col min="26" max="26" width="12.714285714285714" style="1" customWidth="1"/>
    <col min="27" max="43" width="8.857142857142858" style="110"/>
    <col min="44" max="44" width="8.857142857142858" style="109"/>
    <col min="45" max="265" width="8.857142857142858" style="107"/>
    <col min="266" max="16384" width="8.857142857142858" style="1"/>
  </cols>
  <sheetData>
    <row r="1" spans="1:26" ht="20.25">
      <c r="A1" s="164" t="s">
        <v>105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spans="1:26" ht="21" thickBot="1">
      <c r="A2" s="164" t="s">
        <v>106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26" ht="21" thickBot="1">
      <c r="A3" s="165" t="s">
        <v>85</v>
      </c>
      <c r="B3" s="166"/>
      <c r="C3" s="258" t="s">
        <v>494</v>
      </c>
      <c r="D3" s="84" t="s">
        <v>100</v>
      </c>
      <c r="E3" s="83"/>
      <c r="F3" s="167" t="s">
        <v>495</v>
      </c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</row>
    <row r="4" spans="1:26" ht="21" customHeight="1" thickBot="1">
      <c r="A4" s="168" t="s">
        <v>0</v>
      </c>
      <c r="B4" s="170" t="s">
        <v>1</v>
      </c>
      <c r="C4" s="173" t="s">
        <v>2</v>
      </c>
      <c r="D4" s="176" t="s">
        <v>101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8"/>
      <c r="R4" s="179" t="s">
        <v>102</v>
      </c>
      <c r="S4" s="180"/>
      <c r="T4" s="180"/>
      <c r="U4" s="180"/>
      <c r="V4" s="181"/>
      <c r="W4" s="15" t="s">
        <v>15</v>
      </c>
      <c r="X4" s="185" t="s">
        <v>14</v>
      </c>
      <c r="Y4" s="149" t="s">
        <v>83</v>
      </c>
      <c r="Z4" s="152" t="s">
        <v>84</v>
      </c>
    </row>
    <row r="5" spans="1:26" ht="20.25">
      <c r="A5" s="169"/>
      <c r="B5" s="171"/>
      <c r="C5" s="174"/>
      <c r="D5" s="155" t="s">
        <v>11</v>
      </c>
      <c r="E5" s="156"/>
      <c r="F5" s="156"/>
      <c r="G5" s="156"/>
      <c r="H5" s="156"/>
      <c r="I5" s="156"/>
      <c r="J5" s="157"/>
      <c r="K5" s="158" t="s">
        <v>89</v>
      </c>
      <c r="L5" s="159"/>
      <c r="M5" s="159"/>
      <c r="N5" s="159"/>
      <c r="O5" s="159"/>
      <c r="P5" s="159"/>
      <c r="Q5" s="160"/>
      <c r="R5" s="182"/>
      <c r="S5" s="183"/>
      <c r="T5" s="183"/>
      <c r="U5" s="183"/>
      <c r="V5" s="184"/>
      <c r="W5" s="16" t="s">
        <v>13</v>
      </c>
      <c r="X5" s="186"/>
      <c r="Y5" s="150"/>
      <c r="Z5" s="153"/>
    </row>
    <row r="6" spans="1:26" ht="21" thickBot="1">
      <c r="A6" s="169"/>
      <c r="B6" s="172"/>
      <c r="C6" s="175"/>
      <c r="D6" s="93" t="s">
        <v>9</v>
      </c>
      <c r="E6" s="94" t="s">
        <v>86</v>
      </c>
      <c r="F6" s="94" t="s">
        <v>8</v>
      </c>
      <c r="G6" s="94" t="s">
        <v>87</v>
      </c>
      <c r="H6" s="94" t="s">
        <v>88</v>
      </c>
      <c r="I6" s="95" t="s">
        <v>10</v>
      </c>
      <c r="J6" s="96" t="s">
        <v>97</v>
      </c>
      <c r="K6" s="97" t="s">
        <v>90</v>
      </c>
      <c r="L6" s="98" t="s">
        <v>91</v>
      </c>
      <c r="M6" s="98" t="s">
        <v>92</v>
      </c>
      <c r="N6" s="98" t="s">
        <v>93</v>
      </c>
      <c r="O6" s="98" t="s">
        <v>94</v>
      </c>
      <c r="P6" s="98" t="s">
        <v>95</v>
      </c>
      <c r="Q6" s="99" t="s">
        <v>98</v>
      </c>
      <c r="R6" s="77" t="s">
        <v>12</v>
      </c>
      <c r="S6" s="78" t="s">
        <v>3</v>
      </c>
      <c r="T6" s="78" t="s">
        <v>4</v>
      </c>
      <c r="U6" s="78" t="s">
        <v>5</v>
      </c>
      <c r="V6" s="76" t="s">
        <v>6</v>
      </c>
      <c r="W6" s="100" t="s">
        <v>96</v>
      </c>
      <c r="X6" s="187"/>
      <c r="Y6" s="151"/>
      <c r="Z6" s="154"/>
    </row>
    <row r="7" spans="1:44" s="107" customFormat="1" ht="20.25">
      <c r="A7" s="191">
        <v>1</v>
      </c>
      <c r="B7" s="125">
        <v>439495</v>
      </c>
      <c r="C7" s="126" t="s">
        <v>292</v>
      </c>
      <c r="D7" s="259">
        <v>3.50</v>
      </c>
      <c r="E7" s="259">
        <v>5.50</v>
      </c>
      <c r="F7" s="259">
        <v>2</v>
      </c>
      <c r="G7" s="259">
        <v>5</v>
      </c>
      <c r="H7" s="259">
        <v>4</v>
      </c>
      <c r="I7" s="196">
        <f>SUM(D7:H7)</f>
        <v>20</v>
      </c>
      <c r="J7" s="196">
        <f>I7*0.15</f>
        <v>3</v>
      </c>
      <c r="K7" s="11">
        <v>2</v>
      </c>
      <c r="L7" s="11">
        <v>1.50</v>
      </c>
      <c r="M7" s="11">
        <v>0.50</v>
      </c>
      <c r="N7" s="11">
        <v>1.50</v>
      </c>
      <c r="O7" s="11">
        <v>0.50</v>
      </c>
      <c r="P7" s="197">
        <f>SUM(K7:O7)</f>
        <v>6</v>
      </c>
      <c r="Q7" s="197">
        <f>P7*0.05</f>
        <v>0.30000000000000004</v>
      </c>
      <c r="R7" s="104">
        <f>D7*0.15+K7*0.05</f>
        <v>0.625</v>
      </c>
      <c r="S7" s="104">
        <f t="shared" si="0" ref="S7:V7">E7*0.15+L7*0.05</f>
        <v>0.89999999999999991</v>
      </c>
      <c r="T7" s="104">
        <f t="shared" si="0"/>
        <v>0.325</v>
      </c>
      <c r="U7" s="104">
        <f t="shared" si="0"/>
        <v>0.825</v>
      </c>
      <c r="V7" s="104">
        <f t="shared" si="0"/>
        <v>0.625</v>
      </c>
      <c r="W7" s="26">
        <f>I7+P7</f>
        <v>26</v>
      </c>
      <c r="X7" s="194">
        <f>W7*0.2</f>
        <v>5.20</v>
      </c>
      <c r="Y7" s="114">
        <v>21</v>
      </c>
      <c r="Z7" s="108">
        <f>Y7*0.8</f>
        <v>16.80</v>
      </c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09"/>
    </row>
    <row r="8" spans="1:44" s="107" customFormat="1" ht="20.25">
      <c r="A8" s="191">
        <v>2</v>
      </c>
      <c r="B8" s="125">
        <v>439499</v>
      </c>
      <c r="C8" s="126" t="s">
        <v>293</v>
      </c>
      <c r="D8" s="259">
        <v>6</v>
      </c>
      <c r="E8" s="259">
        <v>5</v>
      </c>
      <c r="F8" s="259">
        <v>7</v>
      </c>
      <c r="G8" s="259">
        <v>8.50</v>
      </c>
      <c r="H8" s="259">
        <v>6.50</v>
      </c>
      <c r="I8" s="196">
        <f t="shared" si="1" ref="I8:I27">SUM(D8:H8)</f>
        <v>33</v>
      </c>
      <c r="J8" s="196">
        <f t="shared" si="2" ref="J8:J27">I8*0.15</f>
        <v>4.95</v>
      </c>
      <c r="K8" s="11">
        <v>3</v>
      </c>
      <c r="L8" s="11">
        <v>2</v>
      </c>
      <c r="M8" s="11">
        <v>1</v>
      </c>
      <c r="N8" s="11">
        <v>3.50</v>
      </c>
      <c r="O8" s="11">
        <v>1</v>
      </c>
      <c r="P8" s="197">
        <f t="shared" si="3" ref="P8:P27">SUM(K8:O8)</f>
        <v>10.50</v>
      </c>
      <c r="Q8" s="197">
        <f t="shared" si="4" ref="Q8:Q27">P8*0.05</f>
        <v>0.525</v>
      </c>
      <c r="R8" s="104">
        <f t="shared" si="5" ref="R8:R27">D8*0.15+K8*0.05</f>
        <v>1.0499999999999998</v>
      </c>
      <c r="S8" s="104">
        <f t="shared" si="6" ref="S8:S27">E8*0.15+L8*0.05</f>
        <v>0.85</v>
      </c>
      <c r="T8" s="104">
        <f t="shared" si="7" ref="T8:T27">F8*0.15+M8*0.05</f>
        <v>1.1000000000000001</v>
      </c>
      <c r="U8" s="104">
        <f t="shared" si="8" ref="U8:U27">G8*0.15+N8*0.05</f>
        <v>1.45</v>
      </c>
      <c r="V8" s="104">
        <f t="shared" si="9" ref="V8:V27">H8*0.15+O8*0.05</f>
        <v>1.0249999999999999</v>
      </c>
      <c r="W8" s="26">
        <f t="shared" si="10" ref="W8:W27">I8+P8</f>
        <v>43.50</v>
      </c>
      <c r="X8" s="194">
        <f t="shared" si="11" ref="X8:X27">W8*0.2</f>
        <v>8.7000000000000011</v>
      </c>
      <c r="Y8" s="114">
        <v>36</v>
      </c>
      <c r="Z8" s="108">
        <f t="shared" si="12" ref="Z8:Z27">Y8*0.8</f>
        <v>28.80</v>
      </c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09"/>
    </row>
    <row r="9" spans="1:44" s="107" customFormat="1" ht="20.25">
      <c r="A9" s="191">
        <v>3</v>
      </c>
      <c r="B9" s="125">
        <v>439522</v>
      </c>
      <c r="C9" s="126" t="s">
        <v>304</v>
      </c>
      <c r="D9" s="8">
        <v>4</v>
      </c>
      <c r="E9" s="8">
        <v>3</v>
      </c>
      <c r="F9" s="8">
        <v>3.50</v>
      </c>
      <c r="G9" s="8">
        <v>5</v>
      </c>
      <c r="H9" s="8">
        <v>2</v>
      </c>
      <c r="I9" s="196">
        <f t="shared" si="1"/>
        <v>17.50</v>
      </c>
      <c r="J9" s="196">
        <f t="shared" si="2"/>
        <v>2.625</v>
      </c>
      <c r="K9" s="11">
        <v>1</v>
      </c>
      <c r="L9" s="11">
        <v>0.50</v>
      </c>
      <c r="M9" s="11">
        <v>2</v>
      </c>
      <c r="N9" s="11">
        <v>3</v>
      </c>
      <c r="O9" s="11">
        <v>1.50</v>
      </c>
      <c r="P9" s="197">
        <f t="shared" si="3"/>
        <v>8</v>
      </c>
      <c r="Q9" s="197">
        <f t="shared" si="4"/>
        <v>0.40</v>
      </c>
      <c r="R9" s="104">
        <f t="shared" si="5"/>
        <v>0.65</v>
      </c>
      <c r="S9" s="104">
        <f t="shared" si="6"/>
        <v>0.475</v>
      </c>
      <c r="T9" s="104">
        <f t="shared" si="7"/>
        <v>0.625</v>
      </c>
      <c r="U9" s="104">
        <f t="shared" si="8"/>
        <v>0.90</v>
      </c>
      <c r="V9" s="104">
        <f t="shared" si="9"/>
        <v>0.375</v>
      </c>
      <c r="W9" s="26">
        <f t="shared" si="10"/>
        <v>25.50</v>
      </c>
      <c r="X9" s="194">
        <f t="shared" si="11"/>
        <v>5.1000000000000005</v>
      </c>
      <c r="Y9" s="114" t="s">
        <v>147</v>
      </c>
      <c r="Z9" s="108" t="e">
        <f t="shared" si="12"/>
        <v>#VALUE!</v>
      </c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09"/>
    </row>
    <row r="10" spans="1:44" s="107" customFormat="1" ht="20.25">
      <c r="A10" s="191">
        <v>4</v>
      </c>
      <c r="B10" s="125">
        <v>439547</v>
      </c>
      <c r="C10" s="126" t="s">
        <v>496</v>
      </c>
      <c r="D10" s="259">
        <v>5</v>
      </c>
      <c r="E10" s="259">
        <v>3.50</v>
      </c>
      <c r="F10" s="259">
        <v>5</v>
      </c>
      <c r="G10" s="259">
        <v>2</v>
      </c>
      <c r="H10" s="259">
        <v>1.50</v>
      </c>
      <c r="I10" s="196">
        <f t="shared" si="1"/>
        <v>17</v>
      </c>
      <c r="J10" s="196">
        <f t="shared" si="2"/>
        <v>2.5499999999999998</v>
      </c>
      <c r="K10" s="11">
        <v>2</v>
      </c>
      <c r="L10" s="11">
        <v>0.50</v>
      </c>
      <c r="M10" s="11">
        <v>0.50</v>
      </c>
      <c r="N10" s="11">
        <v>1.50</v>
      </c>
      <c r="O10" s="11">
        <v>1</v>
      </c>
      <c r="P10" s="197">
        <f t="shared" si="3"/>
        <v>5.50</v>
      </c>
      <c r="Q10" s="197">
        <f t="shared" si="4"/>
        <v>0.27500000000000002</v>
      </c>
      <c r="R10" s="104">
        <f t="shared" si="5"/>
        <v>0.85</v>
      </c>
      <c r="S10" s="104">
        <f t="shared" si="6"/>
        <v>0.55000000000000004</v>
      </c>
      <c r="T10" s="104">
        <f t="shared" si="7"/>
        <v>0.775</v>
      </c>
      <c r="U10" s="104">
        <f t="shared" si="8"/>
        <v>0.375</v>
      </c>
      <c r="V10" s="104">
        <f t="shared" si="9"/>
        <v>0.27499999999999997</v>
      </c>
      <c r="W10" s="26">
        <f t="shared" si="10"/>
        <v>22.50</v>
      </c>
      <c r="X10" s="194">
        <f t="shared" si="11"/>
        <v>4.50</v>
      </c>
      <c r="Y10" s="114">
        <v>19</v>
      </c>
      <c r="Z10" s="108">
        <f t="shared" si="12"/>
        <v>15.20</v>
      </c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09"/>
    </row>
    <row r="11" spans="1:44" s="107" customFormat="1" ht="20.25">
      <c r="A11" s="191">
        <v>5</v>
      </c>
      <c r="B11" s="125">
        <v>439643</v>
      </c>
      <c r="C11" s="126" t="s">
        <v>366</v>
      </c>
      <c r="D11" s="259">
        <v>8.50</v>
      </c>
      <c r="E11" s="259">
        <v>7</v>
      </c>
      <c r="F11" s="259">
        <v>9.50</v>
      </c>
      <c r="G11" s="259">
        <v>6</v>
      </c>
      <c r="H11" s="259">
        <v>7.50</v>
      </c>
      <c r="I11" s="196">
        <f t="shared" si="1"/>
        <v>38.50</v>
      </c>
      <c r="J11" s="196">
        <f t="shared" si="2"/>
        <v>5.775</v>
      </c>
      <c r="K11" s="11">
        <v>3</v>
      </c>
      <c r="L11" s="11">
        <v>1.50</v>
      </c>
      <c r="M11" s="11">
        <v>2</v>
      </c>
      <c r="N11" s="11">
        <v>4</v>
      </c>
      <c r="O11" s="11">
        <v>2</v>
      </c>
      <c r="P11" s="197">
        <f t="shared" si="3"/>
        <v>12.50</v>
      </c>
      <c r="Q11" s="197">
        <f t="shared" si="4"/>
        <v>0.625</v>
      </c>
      <c r="R11" s="104">
        <f t="shared" si="5"/>
        <v>1.4249999999999998</v>
      </c>
      <c r="S11" s="104">
        <f t="shared" si="6"/>
        <v>1.125</v>
      </c>
      <c r="T11" s="104">
        <f t="shared" si="7"/>
        <v>1.525</v>
      </c>
      <c r="U11" s="104">
        <f t="shared" si="8"/>
        <v>1.0999999999999999</v>
      </c>
      <c r="V11" s="104">
        <f t="shared" si="9"/>
        <v>1.2250000000000001</v>
      </c>
      <c r="W11" s="26">
        <f t="shared" si="10"/>
        <v>51</v>
      </c>
      <c r="X11" s="194">
        <f t="shared" si="11"/>
        <v>10.200000000000001</v>
      </c>
      <c r="Y11" s="114">
        <v>41</v>
      </c>
      <c r="Z11" s="108">
        <f t="shared" si="12"/>
        <v>32.800000000000004</v>
      </c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09"/>
    </row>
    <row r="12" spans="1:44" s="107" customFormat="1" ht="20.25">
      <c r="A12" s="191">
        <v>6</v>
      </c>
      <c r="B12" s="125">
        <v>439646</v>
      </c>
      <c r="C12" s="126" t="s">
        <v>368</v>
      </c>
      <c r="D12" s="259">
        <v>8</v>
      </c>
      <c r="E12" s="259">
        <v>4.50</v>
      </c>
      <c r="F12" s="259">
        <v>6</v>
      </c>
      <c r="G12" s="259">
        <v>7.50</v>
      </c>
      <c r="H12" s="259">
        <v>8</v>
      </c>
      <c r="I12" s="196">
        <f t="shared" si="1"/>
        <v>34</v>
      </c>
      <c r="J12" s="196">
        <f t="shared" si="2"/>
        <v>5.0999999999999996</v>
      </c>
      <c r="K12" s="11">
        <v>1</v>
      </c>
      <c r="L12" s="11">
        <v>3</v>
      </c>
      <c r="M12" s="11">
        <v>2.50</v>
      </c>
      <c r="N12" s="11">
        <v>2</v>
      </c>
      <c r="O12" s="11">
        <v>1</v>
      </c>
      <c r="P12" s="197">
        <f t="shared" si="3"/>
        <v>9.50</v>
      </c>
      <c r="Q12" s="197">
        <f t="shared" si="4"/>
        <v>0.475</v>
      </c>
      <c r="R12" s="104">
        <f t="shared" si="5"/>
        <v>1.25</v>
      </c>
      <c r="S12" s="104">
        <f t="shared" si="6"/>
        <v>0.825</v>
      </c>
      <c r="T12" s="104">
        <f t="shared" si="7"/>
        <v>1.0249999999999999</v>
      </c>
      <c r="U12" s="104">
        <f t="shared" si="8"/>
        <v>1.2250000000000001</v>
      </c>
      <c r="V12" s="104">
        <f t="shared" si="9"/>
        <v>1.25</v>
      </c>
      <c r="W12" s="26">
        <f t="shared" si="10"/>
        <v>43.50</v>
      </c>
      <c r="X12" s="194">
        <f t="shared" si="11"/>
        <v>8.7000000000000011</v>
      </c>
      <c r="Y12" s="114">
        <v>36</v>
      </c>
      <c r="Z12" s="108">
        <f t="shared" si="12"/>
        <v>28.80</v>
      </c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09"/>
    </row>
    <row r="13" spans="1:44" s="107" customFormat="1" ht="20.25">
      <c r="A13" s="191">
        <v>7</v>
      </c>
      <c r="B13" s="125">
        <v>439691</v>
      </c>
      <c r="C13" s="126" t="s">
        <v>390</v>
      </c>
      <c r="D13" s="259">
        <v>6</v>
      </c>
      <c r="E13" s="259">
        <v>8</v>
      </c>
      <c r="F13" s="259">
        <v>5.50</v>
      </c>
      <c r="G13" s="259">
        <v>7</v>
      </c>
      <c r="H13" s="259">
        <v>6.50</v>
      </c>
      <c r="I13" s="196">
        <f t="shared" si="1"/>
        <v>33</v>
      </c>
      <c r="J13" s="196">
        <f t="shared" si="2"/>
        <v>4.95</v>
      </c>
      <c r="K13" s="11">
        <v>2</v>
      </c>
      <c r="L13" s="11">
        <v>2.50</v>
      </c>
      <c r="M13" s="11">
        <v>1.50</v>
      </c>
      <c r="N13" s="11">
        <v>2</v>
      </c>
      <c r="O13" s="11">
        <v>3</v>
      </c>
      <c r="P13" s="197">
        <f t="shared" si="3"/>
        <v>11</v>
      </c>
      <c r="Q13" s="197">
        <f t="shared" si="4"/>
        <v>0.55000000000000004</v>
      </c>
      <c r="R13" s="104">
        <f t="shared" si="5"/>
        <v>0.99999999999999989</v>
      </c>
      <c r="S13" s="104">
        <f t="shared" si="6"/>
        <v>1.325</v>
      </c>
      <c r="T13" s="104">
        <f t="shared" si="7"/>
        <v>0.89999999999999991</v>
      </c>
      <c r="U13" s="104">
        <f t="shared" si="8"/>
        <v>1.1500000000000001</v>
      </c>
      <c r="V13" s="104">
        <f t="shared" si="9"/>
        <v>1.125</v>
      </c>
      <c r="W13" s="26">
        <f t="shared" si="10"/>
        <v>44</v>
      </c>
      <c r="X13" s="194">
        <f t="shared" si="11"/>
        <v>8.8000000000000007</v>
      </c>
      <c r="Y13" s="114">
        <v>36</v>
      </c>
      <c r="Z13" s="108">
        <f t="shared" si="12"/>
        <v>28.80</v>
      </c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09"/>
    </row>
    <row r="14" spans="1:44" s="107" customFormat="1" ht="20.25">
      <c r="A14" s="191">
        <v>8</v>
      </c>
      <c r="B14" s="125">
        <v>439692</v>
      </c>
      <c r="C14" s="126" t="s">
        <v>391</v>
      </c>
      <c r="D14" s="259">
        <v>7.50</v>
      </c>
      <c r="E14" s="259">
        <v>8.50</v>
      </c>
      <c r="F14" s="259">
        <v>8</v>
      </c>
      <c r="G14" s="259">
        <v>9</v>
      </c>
      <c r="H14" s="259">
        <v>7</v>
      </c>
      <c r="I14" s="196">
        <f t="shared" si="1"/>
        <v>40</v>
      </c>
      <c r="J14" s="196">
        <f t="shared" si="2"/>
        <v>6</v>
      </c>
      <c r="K14" s="11">
        <v>2.50</v>
      </c>
      <c r="L14" s="11">
        <v>2</v>
      </c>
      <c r="M14" s="11">
        <v>3</v>
      </c>
      <c r="N14" s="11">
        <v>1.50</v>
      </c>
      <c r="O14" s="11">
        <v>2.50</v>
      </c>
      <c r="P14" s="197">
        <f t="shared" si="3"/>
        <v>11.50</v>
      </c>
      <c r="Q14" s="197">
        <f t="shared" si="4"/>
        <v>0.57500000000000007</v>
      </c>
      <c r="R14" s="104">
        <f t="shared" si="5"/>
        <v>1.25</v>
      </c>
      <c r="S14" s="104">
        <f t="shared" si="6"/>
        <v>1.375</v>
      </c>
      <c r="T14" s="104">
        <f t="shared" si="7"/>
        <v>1.35</v>
      </c>
      <c r="U14" s="104">
        <f t="shared" si="8"/>
        <v>1.4249999999999998</v>
      </c>
      <c r="V14" s="104">
        <f t="shared" si="9"/>
        <v>1.175</v>
      </c>
      <c r="W14" s="26">
        <f t="shared" si="10"/>
        <v>51.50</v>
      </c>
      <c r="X14" s="194">
        <f t="shared" si="11"/>
        <v>10.30</v>
      </c>
      <c r="Y14" s="114">
        <v>42</v>
      </c>
      <c r="Z14" s="108">
        <f t="shared" si="12"/>
        <v>33.60</v>
      </c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09"/>
    </row>
    <row r="15" spans="1:44" s="107" customFormat="1" ht="20.25">
      <c r="A15" s="191">
        <v>9</v>
      </c>
      <c r="B15" s="125">
        <v>439713</v>
      </c>
      <c r="C15" s="126" t="s">
        <v>497</v>
      </c>
      <c r="D15" s="259">
        <v>6</v>
      </c>
      <c r="E15" s="259">
        <v>5.50</v>
      </c>
      <c r="F15" s="259">
        <v>7</v>
      </c>
      <c r="G15" s="259">
        <v>6.50</v>
      </c>
      <c r="H15" s="259">
        <v>7</v>
      </c>
      <c r="I15" s="196">
        <f t="shared" si="1"/>
        <v>32</v>
      </c>
      <c r="J15" s="196">
        <f t="shared" si="2"/>
        <v>4.80</v>
      </c>
      <c r="K15" s="260">
        <v>1.50</v>
      </c>
      <c r="L15" s="260">
        <v>2.50</v>
      </c>
      <c r="M15" s="260">
        <v>1.50</v>
      </c>
      <c r="N15" s="260">
        <v>3</v>
      </c>
      <c r="O15" s="260">
        <v>2</v>
      </c>
      <c r="P15" s="197">
        <f t="shared" si="3"/>
        <v>10.50</v>
      </c>
      <c r="Q15" s="197">
        <f t="shared" si="4"/>
        <v>0.525</v>
      </c>
      <c r="R15" s="104">
        <f t="shared" si="5"/>
        <v>0.97499999999999987</v>
      </c>
      <c r="S15" s="104">
        <f t="shared" si="6"/>
        <v>0.95</v>
      </c>
      <c r="T15" s="104">
        <f t="shared" si="7"/>
        <v>1.125</v>
      </c>
      <c r="U15" s="104">
        <f t="shared" si="8"/>
        <v>1.125</v>
      </c>
      <c r="V15" s="104">
        <f t="shared" si="9"/>
        <v>1.1500000000000001</v>
      </c>
      <c r="W15" s="26">
        <f t="shared" si="10"/>
        <v>42.50</v>
      </c>
      <c r="X15" s="194">
        <f t="shared" si="11"/>
        <v>8.50</v>
      </c>
      <c r="Y15" s="114">
        <v>36</v>
      </c>
      <c r="Z15" s="108">
        <f t="shared" si="12"/>
        <v>28.80</v>
      </c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09"/>
    </row>
    <row r="16" spans="1:44" s="107" customFormat="1" ht="20.25">
      <c r="A16" s="191">
        <v>10</v>
      </c>
      <c r="B16" s="125">
        <v>439714</v>
      </c>
      <c r="C16" s="126" t="s">
        <v>498</v>
      </c>
      <c r="D16" s="259">
        <v>9</v>
      </c>
      <c r="E16" s="259">
        <v>8</v>
      </c>
      <c r="F16" s="259">
        <v>8.50</v>
      </c>
      <c r="G16" s="259">
        <v>9</v>
      </c>
      <c r="H16" s="259">
        <v>8</v>
      </c>
      <c r="I16" s="196">
        <f t="shared" si="1"/>
        <v>42.50</v>
      </c>
      <c r="J16" s="196">
        <f t="shared" si="2"/>
        <v>6.375</v>
      </c>
      <c r="K16" s="260">
        <v>3.50</v>
      </c>
      <c r="L16" s="260">
        <v>2</v>
      </c>
      <c r="M16" s="260">
        <v>1.50</v>
      </c>
      <c r="N16" s="260">
        <v>4</v>
      </c>
      <c r="O16" s="260">
        <v>2</v>
      </c>
      <c r="P16" s="197">
        <f t="shared" si="3"/>
        <v>13</v>
      </c>
      <c r="Q16" s="197">
        <f t="shared" si="4"/>
        <v>0.65</v>
      </c>
      <c r="R16" s="104">
        <f t="shared" si="5"/>
        <v>1.525</v>
      </c>
      <c r="S16" s="104">
        <f t="shared" si="6"/>
        <v>1.30</v>
      </c>
      <c r="T16" s="104">
        <f t="shared" si="7"/>
        <v>1.35</v>
      </c>
      <c r="U16" s="104">
        <f t="shared" si="8"/>
        <v>1.5499999999999998</v>
      </c>
      <c r="V16" s="104">
        <f t="shared" si="9"/>
        <v>1.30</v>
      </c>
      <c r="W16" s="26">
        <f t="shared" si="10"/>
        <v>55.50</v>
      </c>
      <c r="X16" s="194">
        <f t="shared" si="11"/>
        <v>11.10</v>
      </c>
      <c r="Y16" s="114">
        <v>44</v>
      </c>
      <c r="Z16" s="108">
        <f t="shared" si="12"/>
        <v>35.200000000000003</v>
      </c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09"/>
    </row>
    <row r="17" spans="1:44" s="107" customFormat="1" ht="20.25">
      <c r="A17" s="191">
        <v>11</v>
      </c>
      <c r="B17" s="125">
        <v>439722</v>
      </c>
      <c r="C17" s="126" t="s">
        <v>405</v>
      </c>
      <c r="D17" s="8">
        <v>7.50</v>
      </c>
      <c r="E17" s="8">
        <v>6</v>
      </c>
      <c r="F17" s="8">
        <v>7</v>
      </c>
      <c r="G17" s="8">
        <v>8</v>
      </c>
      <c r="H17" s="8">
        <v>6.50</v>
      </c>
      <c r="I17" s="196">
        <f t="shared" si="1"/>
        <v>35</v>
      </c>
      <c r="J17" s="196">
        <f t="shared" si="2"/>
        <v>5.25</v>
      </c>
      <c r="K17" s="260">
        <v>1.50</v>
      </c>
      <c r="L17" s="260">
        <v>3</v>
      </c>
      <c r="M17" s="260">
        <v>2</v>
      </c>
      <c r="N17" s="260">
        <v>2.50</v>
      </c>
      <c r="O17" s="260">
        <v>1</v>
      </c>
      <c r="P17" s="197">
        <f t="shared" si="3"/>
        <v>10</v>
      </c>
      <c r="Q17" s="197">
        <f t="shared" si="4"/>
        <v>0.50</v>
      </c>
      <c r="R17" s="104">
        <f t="shared" si="5"/>
        <v>1.20</v>
      </c>
      <c r="S17" s="104">
        <f t="shared" si="6"/>
        <v>1.0499999999999998</v>
      </c>
      <c r="T17" s="104">
        <f t="shared" si="7"/>
        <v>1.1500000000000001</v>
      </c>
      <c r="U17" s="104">
        <f t="shared" si="8"/>
        <v>1.325</v>
      </c>
      <c r="V17" s="104">
        <f t="shared" si="9"/>
        <v>1.0249999999999999</v>
      </c>
      <c r="W17" s="26">
        <f t="shared" si="10"/>
        <v>45</v>
      </c>
      <c r="X17" s="194">
        <f t="shared" si="11"/>
        <v>9</v>
      </c>
      <c r="Y17" s="114">
        <v>36</v>
      </c>
      <c r="Z17" s="108">
        <f t="shared" si="12"/>
        <v>28.80</v>
      </c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09"/>
    </row>
    <row r="18" spans="1:44" s="107" customFormat="1" ht="20.25">
      <c r="A18" s="191">
        <v>12</v>
      </c>
      <c r="B18" s="125">
        <v>439753</v>
      </c>
      <c r="C18" s="126" t="s">
        <v>415</v>
      </c>
      <c r="D18" s="8">
        <v>5.50</v>
      </c>
      <c r="E18" s="8">
        <v>8</v>
      </c>
      <c r="F18" s="8">
        <v>7.50</v>
      </c>
      <c r="G18" s="8">
        <v>7</v>
      </c>
      <c r="H18" s="8">
        <v>6</v>
      </c>
      <c r="I18" s="196">
        <f t="shared" si="1"/>
        <v>34</v>
      </c>
      <c r="J18" s="196">
        <f t="shared" si="2"/>
        <v>5.0999999999999996</v>
      </c>
      <c r="K18" s="260">
        <v>2</v>
      </c>
      <c r="L18" s="260">
        <v>2.50</v>
      </c>
      <c r="M18" s="260">
        <v>1.50</v>
      </c>
      <c r="N18" s="260">
        <v>3</v>
      </c>
      <c r="O18" s="260">
        <v>2</v>
      </c>
      <c r="P18" s="197">
        <f t="shared" si="3"/>
        <v>11</v>
      </c>
      <c r="Q18" s="197">
        <f t="shared" si="4"/>
        <v>0.55000000000000004</v>
      </c>
      <c r="R18" s="104">
        <f t="shared" si="5"/>
        <v>0.925</v>
      </c>
      <c r="S18" s="104">
        <f t="shared" si="6"/>
        <v>1.325</v>
      </c>
      <c r="T18" s="104">
        <f t="shared" si="7"/>
        <v>1.20</v>
      </c>
      <c r="U18" s="104">
        <f t="shared" si="8"/>
        <v>1.2000000000000002</v>
      </c>
      <c r="V18" s="104">
        <f t="shared" si="9"/>
        <v>0.99999999999999989</v>
      </c>
      <c r="W18" s="26">
        <f t="shared" si="10"/>
        <v>45</v>
      </c>
      <c r="X18" s="194">
        <f t="shared" si="11"/>
        <v>9</v>
      </c>
      <c r="Y18" s="114">
        <v>38</v>
      </c>
      <c r="Z18" s="108">
        <f t="shared" si="12"/>
        <v>30.40</v>
      </c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09"/>
    </row>
    <row r="19" spans="1:44" s="107" customFormat="1" ht="20.25">
      <c r="A19" s="191">
        <v>13</v>
      </c>
      <c r="B19" s="125">
        <v>439760</v>
      </c>
      <c r="C19" s="126" t="s">
        <v>420</v>
      </c>
      <c r="D19" s="8">
        <v>11</v>
      </c>
      <c r="E19" s="8">
        <v>6</v>
      </c>
      <c r="F19" s="8">
        <v>9</v>
      </c>
      <c r="G19" s="8">
        <v>12</v>
      </c>
      <c r="H19" s="8">
        <v>8.50</v>
      </c>
      <c r="I19" s="196">
        <f t="shared" si="1"/>
        <v>46.50</v>
      </c>
      <c r="J19" s="196">
        <f t="shared" si="2"/>
        <v>6.975</v>
      </c>
      <c r="K19" s="260">
        <v>3</v>
      </c>
      <c r="L19" s="260">
        <v>2</v>
      </c>
      <c r="M19" s="260">
        <v>3.50</v>
      </c>
      <c r="N19" s="260">
        <v>2</v>
      </c>
      <c r="O19" s="260">
        <v>4</v>
      </c>
      <c r="P19" s="197">
        <f t="shared" si="3"/>
        <v>14.50</v>
      </c>
      <c r="Q19" s="197">
        <f t="shared" si="4"/>
        <v>0.72500000000000009</v>
      </c>
      <c r="R19" s="104">
        <f t="shared" si="5"/>
        <v>1.7999999999999998</v>
      </c>
      <c r="S19" s="104">
        <f t="shared" si="6"/>
        <v>0.99999999999999989</v>
      </c>
      <c r="T19" s="104">
        <f t="shared" si="7"/>
        <v>1.525</v>
      </c>
      <c r="U19" s="104">
        <f t="shared" si="8"/>
        <v>1.90</v>
      </c>
      <c r="V19" s="104">
        <f t="shared" si="9"/>
        <v>1.475</v>
      </c>
      <c r="W19" s="26">
        <f t="shared" si="10"/>
        <v>61</v>
      </c>
      <c r="X19" s="194">
        <f t="shared" si="11"/>
        <v>12.20</v>
      </c>
      <c r="Y19" s="114">
        <v>48</v>
      </c>
      <c r="Z19" s="108">
        <f t="shared" si="12"/>
        <v>38.400000000000006</v>
      </c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09"/>
    </row>
    <row r="20" spans="1:44" s="107" customFormat="1" ht="20.25">
      <c r="A20" s="191">
        <v>14</v>
      </c>
      <c r="B20" s="125">
        <v>439790</v>
      </c>
      <c r="C20" s="126" t="s">
        <v>436</v>
      </c>
      <c r="D20" s="8">
        <v>4</v>
      </c>
      <c r="E20" s="8">
        <v>5</v>
      </c>
      <c r="F20" s="8">
        <v>2.50</v>
      </c>
      <c r="G20" s="8">
        <v>2</v>
      </c>
      <c r="H20" s="8">
        <v>3</v>
      </c>
      <c r="I20" s="196">
        <f t="shared" si="1"/>
        <v>16.50</v>
      </c>
      <c r="J20" s="196">
        <f t="shared" si="2"/>
        <v>2.475</v>
      </c>
      <c r="K20" s="260">
        <v>0</v>
      </c>
      <c r="L20" s="260">
        <v>1.50</v>
      </c>
      <c r="M20" s="260">
        <v>0.50</v>
      </c>
      <c r="N20" s="260">
        <v>2</v>
      </c>
      <c r="O20" s="260">
        <v>1.50</v>
      </c>
      <c r="P20" s="197">
        <f t="shared" si="3"/>
        <v>5.50</v>
      </c>
      <c r="Q20" s="197">
        <f t="shared" si="4"/>
        <v>0.27500000000000002</v>
      </c>
      <c r="R20" s="104">
        <f t="shared" si="5"/>
        <v>0.60</v>
      </c>
      <c r="S20" s="104">
        <f t="shared" si="6"/>
        <v>0.825</v>
      </c>
      <c r="T20" s="104">
        <f t="shared" si="7"/>
        <v>0.40</v>
      </c>
      <c r="U20" s="104">
        <f t="shared" si="8"/>
        <v>0.40</v>
      </c>
      <c r="V20" s="104">
        <f t="shared" si="9"/>
        <v>0.52499999999999991</v>
      </c>
      <c r="W20" s="26">
        <f t="shared" si="10"/>
        <v>22</v>
      </c>
      <c r="X20" s="194">
        <f t="shared" si="11"/>
        <v>4.4000000000000004</v>
      </c>
      <c r="Y20" s="114">
        <v>18</v>
      </c>
      <c r="Z20" s="108">
        <f t="shared" si="12"/>
        <v>14.40</v>
      </c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09"/>
    </row>
    <row r="21" spans="1:44" s="107" customFormat="1" ht="20.25">
      <c r="A21" s="191">
        <v>15</v>
      </c>
      <c r="B21" s="125">
        <v>439796</v>
      </c>
      <c r="C21" s="126" t="s">
        <v>440</v>
      </c>
      <c r="D21" s="7">
        <v>11</v>
      </c>
      <c r="E21" s="7">
        <v>6</v>
      </c>
      <c r="F21" s="7">
        <v>9</v>
      </c>
      <c r="G21" s="7">
        <v>5</v>
      </c>
      <c r="H21" s="7">
        <v>11</v>
      </c>
      <c r="I21" s="196">
        <f t="shared" si="1"/>
        <v>42</v>
      </c>
      <c r="J21" s="196">
        <f t="shared" si="2"/>
        <v>6.30</v>
      </c>
      <c r="K21" s="261">
        <v>3</v>
      </c>
      <c r="L21" s="261">
        <v>2</v>
      </c>
      <c r="M21" s="261">
        <v>2.50</v>
      </c>
      <c r="N21" s="261">
        <v>2</v>
      </c>
      <c r="O21" s="261">
        <v>3.50</v>
      </c>
      <c r="P21" s="197">
        <f t="shared" si="3"/>
        <v>13</v>
      </c>
      <c r="Q21" s="197">
        <f t="shared" si="4"/>
        <v>0.65</v>
      </c>
      <c r="R21" s="104">
        <f t="shared" si="5"/>
        <v>1.7999999999999998</v>
      </c>
      <c r="S21" s="104">
        <f t="shared" si="6"/>
        <v>0.99999999999999989</v>
      </c>
      <c r="T21" s="104">
        <f t="shared" si="7"/>
        <v>1.475</v>
      </c>
      <c r="U21" s="104">
        <f t="shared" si="8"/>
        <v>0.85</v>
      </c>
      <c r="V21" s="104">
        <f t="shared" si="9"/>
        <v>1.825</v>
      </c>
      <c r="W21" s="26">
        <f t="shared" si="10"/>
        <v>55</v>
      </c>
      <c r="X21" s="194">
        <f t="shared" si="11"/>
        <v>11</v>
      </c>
      <c r="Y21" s="114">
        <v>44</v>
      </c>
      <c r="Z21" s="108">
        <f t="shared" si="12"/>
        <v>35.200000000000003</v>
      </c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09"/>
    </row>
    <row r="22" spans="1:44" s="107" customFormat="1" ht="20.25">
      <c r="A22" s="191">
        <v>16</v>
      </c>
      <c r="B22" s="125">
        <v>439815</v>
      </c>
      <c r="C22" s="126" t="s">
        <v>448</v>
      </c>
      <c r="D22" s="8">
        <v>10</v>
      </c>
      <c r="E22" s="8">
        <v>12</v>
      </c>
      <c r="F22" s="8">
        <v>11.50</v>
      </c>
      <c r="G22" s="8">
        <v>7</v>
      </c>
      <c r="H22" s="8">
        <v>13</v>
      </c>
      <c r="I22" s="196">
        <f t="shared" si="1"/>
        <v>53.50</v>
      </c>
      <c r="J22" s="196">
        <f t="shared" si="2"/>
        <v>8.025</v>
      </c>
      <c r="K22" s="260">
        <v>2.50</v>
      </c>
      <c r="L22" s="260">
        <v>3</v>
      </c>
      <c r="M22" s="260">
        <v>2</v>
      </c>
      <c r="N22" s="260">
        <v>3.50</v>
      </c>
      <c r="O22" s="260">
        <v>4</v>
      </c>
      <c r="P22" s="197">
        <f t="shared" si="3"/>
        <v>15</v>
      </c>
      <c r="Q22" s="197">
        <f t="shared" si="4"/>
        <v>0.75</v>
      </c>
      <c r="R22" s="104">
        <f t="shared" si="5"/>
        <v>1.625</v>
      </c>
      <c r="S22" s="104">
        <f t="shared" si="6"/>
        <v>1.9499999999999997</v>
      </c>
      <c r="T22" s="104">
        <f t="shared" si="7"/>
        <v>1.825</v>
      </c>
      <c r="U22" s="104">
        <f t="shared" si="8"/>
        <v>1.2250000000000001</v>
      </c>
      <c r="V22" s="104">
        <f t="shared" si="9"/>
        <v>2.15</v>
      </c>
      <c r="W22" s="26">
        <f t="shared" si="10"/>
        <v>68.50</v>
      </c>
      <c r="X22" s="194">
        <f t="shared" si="11"/>
        <v>13.70</v>
      </c>
      <c r="Y22" s="114">
        <v>55</v>
      </c>
      <c r="Z22" s="108">
        <f t="shared" si="12"/>
        <v>44</v>
      </c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09"/>
    </row>
    <row r="23" spans="1:44" s="107" customFormat="1" ht="20.25">
      <c r="A23" s="191">
        <v>17</v>
      </c>
      <c r="B23" s="125">
        <v>439816</v>
      </c>
      <c r="C23" s="126" t="s">
        <v>449</v>
      </c>
      <c r="D23" s="8">
        <v>4</v>
      </c>
      <c r="E23" s="8">
        <v>7</v>
      </c>
      <c r="F23" s="8">
        <v>9</v>
      </c>
      <c r="G23" s="8">
        <v>5</v>
      </c>
      <c r="H23" s="8">
        <v>10</v>
      </c>
      <c r="I23" s="196">
        <f t="shared" si="1"/>
        <v>35</v>
      </c>
      <c r="J23" s="196">
        <f t="shared" si="2"/>
        <v>5.25</v>
      </c>
      <c r="K23" s="260">
        <v>1.50</v>
      </c>
      <c r="L23" s="260">
        <v>2</v>
      </c>
      <c r="M23" s="260">
        <v>2.50</v>
      </c>
      <c r="N23" s="260">
        <v>1.50</v>
      </c>
      <c r="O23" s="260">
        <v>3</v>
      </c>
      <c r="P23" s="197">
        <f t="shared" si="3"/>
        <v>10.50</v>
      </c>
      <c r="Q23" s="197">
        <f t="shared" si="4"/>
        <v>0.525</v>
      </c>
      <c r="R23" s="104">
        <f t="shared" si="5"/>
        <v>0.675</v>
      </c>
      <c r="S23" s="104">
        <f t="shared" si="6"/>
        <v>1.1500000000000001</v>
      </c>
      <c r="T23" s="104">
        <f t="shared" si="7"/>
        <v>1.475</v>
      </c>
      <c r="U23" s="104">
        <f t="shared" si="8"/>
        <v>0.825</v>
      </c>
      <c r="V23" s="104">
        <f t="shared" si="9"/>
        <v>1.65</v>
      </c>
      <c r="W23" s="26">
        <f t="shared" si="10"/>
        <v>45.50</v>
      </c>
      <c r="X23" s="194">
        <f t="shared" si="11"/>
        <v>9.10</v>
      </c>
      <c r="Y23" s="114">
        <v>36</v>
      </c>
      <c r="Z23" s="108">
        <f t="shared" si="12"/>
        <v>28.80</v>
      </c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09"/>
    </row>
    <row r="24" spans="1:44" s="107" customFormat="1" ht="20.25">
      <c r="A24" s="191">
        <v>18</v>
      </c>
      <c r="B24" s="125">
        <v>439819</v>
      </c>
      <c r="C24" s="126" t="s">
        <v>452</v>
      </c>
      <c r="D24" s="8">
        <v>2</v>
      </c>
      <c r="E24" s="8">
        <v>6</v>
      </c>
      <c r="F24" s="8">
        <v>5</v>
      </c>
      <c r="G24" s="8">
        <v>3</v>
      </c>
      <c r="H24" s="8">
        <v>4</v>
      </c>
      <c r="I24" s="196">
        <f t="shared" si="1"/>
        <v>20</v>
      </c>
      <c r="J24" s="196">
        <f t="shared" si="2"/>
        <v>3</v>
      </c>
      <c r="K24" s="11">
        <v>4</v>
      </c>
      <c r="L24" s="11">
        <v>0</v>
      </c>
      <c r="M24" s="11">
        <v>1</v>
      </c>
      <c r="N24" s="11">
        <v>2</v>
      </c>
      <c r="O24" s="11">
        <v>2.50</v>
      </c>
      <c r="P24" s="197">
        <f t="shared" si="3"/>
        <v>9.50</v>
      </c>
      <c r="Q24" s="197">
        <f t="shared" si="4"/>
        <v>0.475</v>
      </c>
      <c r="R24" s="104">
        <f t="shared" si="5"/>
        <v>0.50</v>
      </c>
      <c r="S24" s="104">
        <f t="shared" si="6"/>
        <v>0.89999999999999991</v>
      </c>
      <c r="T24" s="104">
        <f t="shared" si="7"/>
        <v>0.80</v>
      </c>
      <c r="U24" s="104">
        <f t="shared" si="8"/>
        <v>0.54999999999999993</v>
      </c>
      <c r="V24" s="104">
        <f t="shared" si="9"/>
        <v>0.725</v>
      </c>
      <c r="W24" s="26">
        <f t="shared" si="10"/>
        <v>29.50</v>
      </c>
      <c r="X24" s="194">
        <f t="shared" si="11"/>
        <v>5.90</v>
      </c>
      <c r="Y24" s="114" t="s">
        <v>147</v>
      </c>
      <c r="Z24" s="108" t="e">
        <f t="shared" si="12"/>
        <v>#VALUE!</v>
      </c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09"/>
    </row>
    <row r="25" spans="1:44" s="107" customFormat="1" ht="20.25">
      <c r="A25" s="191">
        <v>19</v>
      </c>
      <c r="B25" s="125">
        <v>439836</v>
      </c>
      <c r="C25" s="126" t="s">
        <v>499</v>
      </c>
      <c r="D25" s="8">
        <v>5</v>
      </c>
      <c r="E25" s="8">
        <v>4</v>
      </c>
      <c r="F25" s="8">
        <v>3.50</v>
      </c>
      <c r="G25" s="8">
        <v>3</v>
      </c>
      <c r="H25" s="8">
        <v>2</v>
      </c>
      <c r="I25" s="196">
        <f t="shared" si="1"/>
        <v>17.50</v>
      </c>
      <c r="J25" s="196">
        <f t="shared" si="2"/>
        <v>2.625</v>
      </c>
      <c r="K25" s="11">
        <v>0.50</v>
      </c>
      <c r="L25" s="11">
        <v>0.50</v>
      </c>
      <c r="M25" s="11">
        <v>1.50</v>
      </c>
      <c r="N25" s="11">
        <v>1</v>
      </c>
      <c r="O25" s="11">
        <v>1.50</v>
      </c>
      <c r="P25" s="197">
        <f t="shared" si="3"/>
        <v>5</v>
      </c>
      <c r="Q25" s="197">
        <f t="shared" si="4"/>
        <v>0.25</v>
      </c>
      <c r="R25" s="104">
        <f t="shared" si="5"/>
        <v>0.775</v>
      </c>
      <c r="S25" s="104">
        <f t="shared" si="6"/>
        <v>0.625</v>
      </c>
      <c r="T25" s="104">
        <f t="shared" si="7"/>
        <v>0.60000000000000009</v>
      </c>
      <c r="U25" s="104">
        <f t="shared" si="8"/>
        <v>0.49999999999999994</v>
      </c>
      <c r="V25" s="104">
        <f t="shared" si="9"/>
        <v>0.375</v>
      </c>
      <c r="W25" s="26">
        <f t="shared" si="10"/>
        <v>22.50</v>
      </c>
      <c r="X25" s="194">
        <f t="shared" si="11"/>
        <v>4.50</v>
      </c>
      <c r="Y25" s="114">
        <v>19</v>
      </c>
      <c r="Z25" s="108">
        <f t="shared" si="12"/>
        <v>15.20</v>
      </c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09"/>
    </row>
    <row r="26" spans="1:44" s="107" customFormat="1" ht="20.25">
      <c r="A26" s="191">
        <v>20</v>
      </c>
      <c r="B26" s="125">
        <v>439887</v>
      </c>
      <c r="C26" s="126" t="s">
        <v>485</v>
      </c>
      <c r="D26" s="7">
        <v>10</v>
      </c>
      <c r="E26" s="7">
        <v>6.50</v>
      </c>
      <c r="F26" s="7">
        <v>8</v>
      </c>
      <c r="G26" s="7">
        <v>2</v>
      </c>
      <c r="H26" s="7">
        <v>7</v>
      </c>
      <c r="I26" s="196">
        <f t="shared" si="1"/>
        <v>33.50</v>
      </c>
      <c r="J26" s="196">
        <f t="shared" si="2"/>
        <v>5.0249999999999995</v>
      </c>
      <c r="K26" s="11">
        <v>3</v>
      </c>
      <c r="L26" s="11">
        <v>2.50</v>
      </c>
      <c r="M26" s="11">
        <v>1</v>
      </c>
      <c r="N26" s="11">
        <v>3</v>
      </c>
      <c r="O26" s="11">
        <v>1</v>
      </c>
      <c r="P26" s="197">
        <f t="shared" si="3"/>
        <v>10.50</v>
      </c>
      <c r="Q26" s="197">
        <f t="shared" si="4"/>
        <v>0.525</v>
      </c>
      <c r="R26" s="104">
        <f t="shared" si="5"/>
        <v>1.65</v>
      </c>
      <c r="S26" s="104">
        <f t="shared" si="6"/>
        <v>1.1000000000000001</v>
      </c>
      <c r="T26" s="104">
        <f t="shared" si="7"/>
        <v>1.25</v>
      </c>
      <c r="U26" s="104">
        <f t="shared" si="8"/>
        <v>0.45</v>
      </c>
      <c r="V26" s="104">
        <f t="shared" si="9"/>
        <v>1.1000000000000001</v>
      </c>
      <c r="W26" s="26">
        <f t="shared" si="10"/>
        <v>44</v>
      </c>
      <c r="X26" s="194">
        <f t="shared" si="11"/>
        <v>8.8000000000000007</v>
      </c>
      <c r="Y26" s="114">
        <v>36</v>
      </c>
      <c r="Z26" s="108">
        <f t="shared" si="12"/>
        <v>28.80</v>
      </c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09"/>
    </row>
    <row r="27" spans="1:44" s="107" customFormat="1" ht="20.25">
      <c r="A27" s="191">
        <v>21</v>
      </c>
      <c r="B27" s="125">
        <v>439751</v>
      </c>
      <c r="C27" s="126" t="s">
        <v>233</v>
      </c>
      <c r="D27" s="8">
        <v>5</v>
      </c>
      <c r="E27" s="8">
        <v>10.50</v>
      </c>
      <c r="F27" s="8">
        <v>7</v>
      </c>
      <c r="G27" s="8">
        <v>10</v>
      </c>
      <c r="H27" s="8">
        <v>8.50</v>
      </c>
      <c r="I27" s="196">
        <f t="shared" si="1"/>
        <v>41</v>
      </c>
      <c r="J27" s="196">
        <f t="shared" si="2"/>
        <v>6.15</v>
      </c>
      <c r="K27" s="11">
        <v>2.50</v>
      </c>
      <c r="L27" s="11">
        <v>4</v>
      </c>
      <c r="M27" s="11">
        <v>1.50</v>
      </c>
      <c r="N27" s="11">
        <v>1</v>
      </c>
      <c r="O27" s="11">
        <v>4</v>
      </c>
      <c r="P27" s="197">
        <f t="shared" si="3"/>
        <v>13</v>
      </c>
      <c r="Q27" s="197">
        <f t="shared" si="4"/>
        <v>0.65</v>
      </c>
      <c r="R27" s="104">
        <f t="shared" si="5"/>
        <v>0.875</v>
      </c>
      <c r="S27" s="104">
        <f t="shared" si="6"/>
        <v>1.775</v>
      </c>
      <c r="T27" s="104">
        <f t="shared" si="7"/>
        <v>1.125</v>
      </c>
      <c r="U27" s="104">
        <f t="shared" si="8"/>
        <v>1.55</v>
      </c>
      <c r="V27" s="104">
        <f t="shared" si="9"/>
        <v>1.475</v>
      </c>
      <c r="W27" s="26">
        <f t="shared" si="10"/>
        <v>54</v>
      </c>
      <c r="X27" s="194">
        <f t="shared" si="11"/>
        <v>10.80</v>
      </c>
      <c r="Y27" s="114">
        <v>44</v>
      </c>
      <c r="Z27" s="108">
        <f t="shared" si="12"/>
        <v>35.200000000000003</v>
      </c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09"/>
    </row>
    <row r="28" spans="5:7" ht="21" thickBot="1">
      <c r="E28" s="113"/>
      <c r="G28" s="115"/>
    </row>
    <row r="29" spans="1:26" ht="20.25">
      <c r="A29" s="161" t="s">
        <v>16</v>
      </c>
      <c r="B29" s="162"/>
      <c r="C29" s="163"/>
      <c r="D29" s="6">
        <f t="shared" si="13" ref="D29:Z29">COUNT(D7:D27)</f>
        <v>21</v>
      </c>
      <c r="E29" s="6">
        <f t="shared" si="13"/>
        <v>21</v>
      </c>
      <c r="F29" s="6">
        <f t="shared" si="13"/>
        <v>21</v>
      </c>
      <c r="G29" s="6">
        <f t="shared" si="13"/>
        <v>21</v>
      </c>
      <c r="H29" s="6">
        <f t="shared" si="13"/>
        <v>21</v>
      </c>
      <c r="I29" s="6">
        <f t="shared" si="13"/>
        <v>21</v>
      </c>
      <c r="J29" s="6">
        <f t="shared" si="13"/>
        <v>21</v>
      </c>
      <c r="K29" s="6">
        <f t="shared" si="13"/>
        <v>21</v>
      </c>
      <c r="L29" s="6">
        <f t="shared" si="13"/>
        <v>21</v>
      </c>
      <c r="M29" s="6">
        <f t="shared" si="13"/>
        <v>21</v>
      </c>
      <c r="N29" s="6">
        <f t="shared" si="13"/>
        <v>21</v>
      </c>
      <c r="O29" s="6">
        <f t="shared" si="13"/>
        <v>21</v>
      </c>
      <c r="P29" s="6">
        <f t="shared" si="13"/>
        <v>21</v>
      </c>
      <c r="Q29" s="6">
        <f t="shared" si="13"/>
        <v>21</v>
      </c>
      <c r="R29" s="6">
        <f t="shared" si="13"/>
        <v>21</v>
      </c>
      <c r="S29" s="6">
        <f t="shared" si="13"/>
        <v>21</v>
      </c>
      <c r="T29" s="6">
        <f t="shared" si="13"/>
        <v>21</v>
      </c>
      <c r="U29" s="6">
        <f t="shared" si="13"/>
        <v>21</v>
      </c>
      <c r="V29" s="6">
        <f t="shared" si="13"/>
        <v>21</v>
      </c>
      <c r="W29" s="6">
        <f t="shared" si="13"/>
        <v>21</v>
      </c>
      <c r="X29" s="6">
        <f t="shared" si="13"/>
        <v>21</v>
      </c>
      <c r="Y29" s="6">
        <f t="shared" si="13"/>
        <v>19</v>
      </c>
      <c r="Z29" s="6">
        <f t="shared" si="13"/>
        <v>19</v>
      </c>
    </row>
    <row r="30" spans="1:26" ht="21" customHeight="1">
      <c r="A30" s="134" t="s">
        <v>17</v>
      </c>
      <c r="B30" s="135"/>
      <c r="C30" s="136"/>
      <c r="D30" s="7">
        <v>20</v>
      </c>
      <c r="E30" s="8">
        <v>20</v>
      </c>
      <c r="F30" s="8">
        <v>20</v>
      </c>
      <c r="G30" s="8">
        <v>20</v>
      </c>
      <c r="H30" s="73">
        <v>20</v>
      </c>
      <c r="I30" s="9">
        <f>SUM(D30:H30)</f>
        <v>100</v>
      </c>
      <c r="J30" s="74">
        <f>I30*0.15</f>
        <v>15</v>
      </c>
      <c r="K30" s="71">
        <v>6</v>
      </c>
      <c r="L30" s="11">
        <v>6</v>
      </c>
      <c r="M30" s="11">
        <v>6</v>
      </c>
      <c r="N30" s="11">
        <v>6</v>
      </c>
      <c r="O30" s="72">
        <v>6</v>
      </c>
      <c r="P30" s="69">
        <f>SUM(K30:O30)</f>
        <v>30</v>
      </c>
      <c r="Q30" s="79">
        <f>P30*0.05</f>
        <v>1.50</v>
      </c>
      <c r="R30" s="80">
        <f>(D30*0.15+K30*0.05)</f>
        <v>3.30</v>
      </c>
      <c r="S30" s="13">
        <f>((E30*0.15+L30*0.05))</f>
        <v>3.30</v>
      </c>
      <c r="T30" s="13">
        <f t="shared" si="14" ref="T30:U30">((F30*0.15+M30*0.05))</f>
        <v>3.30</v>
      </c>
      <c r="U30" s="13">
        <f t="shared" si="14"/>
        <v>3.30</v>
      </c>
      <c r="V30" s="14">
        <f>((H30*0.15+O30*0.05))</f>
        <v>3.30</v>
      </c>
      <c r="W30" s="82">
        <v>130</v>
      </c>
      <c r="X30" s="81">
        <f>W30*0.2</f>
        <v>26</v>
      </c>
      <c r="Y30" s="12">
        <v>100</v>
      </c>
      <c r="Z30" s="69">
        <f>Y30*0.8</f>
        <v>80</v>
      </c>
    </row>
    <row r="31" spans="1:26" ht="20.25">
      <c r="A31" s="134" t="s">
        <v>79</v>
      </c>
      <c r="B31" s="135"/>
      <c r="C31" s="136"/>
      <c r="D31" s="7">
        <f>D30*0.4</f>
        <v>8</v>
      </c>
      <c r="E31" s="8">
        <f>E30*0.4</f>
        <v>8</v>
      </c>
      <c r="F31" s="8">
        <f t="shared" si="15" ref="F31:J31">F30*0.4</f>
        <v>8</v>
      </c>
      <c r="G31" s="8">
        <f t="shared" si="15"/>
        <v>8</v>
      </c>
      <c r="H31" s="73">
        <f t="shared" si="15"/>
        <v>8</v>
      </c>
      <c r="I31" s="9">
        <f t="shared" si="15"/>
        <v>40</v>
      </c>
      <c r="J31" s="74">
        <f t="shared" si="15"/>
        <v>6</v>
      </c>
      <c r="K31" s="71">
        <f>K30*0.4</f>
        <v>2.4000000000000004</v>
      </c>
      <c r="L31" s="11">
        <f>L30*0.4</f>
        <v>2.4000000000000004</v>
      </c>
      <c r="M31" s="11">
        <f t="shared" si="16" ref="M31:Z31">M30*0.4</f>
        <v>2.4000000000000004</v>
      </c>
      <c r="N31" s="11">
        <f t="shared" si="16"/>
        <v>2.4000000000000004</v>
      </c>
      <c r="O31" s="72">
        <f t="shared" si="16"/>
        <v>2.4000000000000004</v>
      </c>
      <c r="P31" s="69">
        <f t="shared" si="16"/>
        <v>12</v>
      </c>
      <c r="Q31" s="79">
        <f t="shared" si="16"/>
        <v>0.60000000000000009</v>
      </c>
      <c r="R31" s="80">
        <f t="shared" si="16"/>
        <v>1.32</v>
      </c>
      <c r="S31" s="13">
        <f t="shared" si="16"/>
        <v>1.32</v>
      </c>
      <c r="T31" s="13">
        <f t="shared" si="16"/>
        <v>1.32</v>
      </c>
      <c r="U31" s="13">
        <f t="shared" si="16"/>
        <v>1.32</v>
      </c>
      <c r="V31" s="14">
        <f t="shared" si="16"/>
        <v>1.32</v>
      </c>
      <c r="W31" s="82">
        <f t="shared" si="16"/>
        <v>52</v>
      </c>
      <c r="X31" s="81">
        <f t="shared" si="16"/>
        <v>10.40</v>
      </c>
      <c r="Y31" s="12">
        <f t="shared" si="16"/>
        <v>40</v>
      </c>
      <c r="Z31" s="69">
        <f t="shared" si="16"/>
        <v>32</v>
      </c>
    </row>
    <row r="32" spans="1:26" ht="21" customHeight="1">
      <c r="A32" s="134" t="s">
        <v>18</v>
      </c>
      <c r="B32" s="135"/>
      <c r="C32" s="136"/>
      <c r="D32" s="7">
        <f t="shared" si="17" ref="D32:Z32">COUNTIF(D7:D27,"&gt;=8")</f>
        <v>7</v>
      </c>
      <c r="E32" s="7">
        <f t="shared" si="17"/>
        <v>6</v>
      </c>
      <c r="F32" s="7">
        <f t="shared" si="17"/>
        <v>8</v>
      </c>
      <c r="G32" s="7">
        <f t="shared" si="17"/>
        <v>6</v>
      </c>
      <c r="H32" s="7">
        <f t="shared" si="17"/>
        <v>7</v>
      </c>
      <c r="I32" s="7">
        <f>COUNTIF(I7:I27,"&gt;=40")</f>
        <v>6</v>
      </c>
      <c r="J32" s="7">
        <f>COUNTIF(J7:J27,"&gt;=6")</f>
        <v>6</v>
      </c>
      <c r="K32" s="7">
        <f>COUNTIF(K7:K27,"&gt;=2.4")</f>
        <v>10</v>
      </c>
      <c r="L32" s="7">
        <f t="shared" si="18" ref="L32:O32">COUNTIF(L7:L27,"&gt;=2.4")</f>
        <v>8</v>
      </c>
      <c r="M32" s="7">
        <f t="shared" si="18"/>
        <v>5</v>
      </c>
      <c r="N32" s="7">
        <f t="shared" si="18"/>
        <v>9</v>
      </c>
      <c r="O32" s="7">
        <f t="shared" si="18"/>
        <v>8</v>
      </c>
      <c r="P32" s="7">
        <f>COUNTIF(P7:P27,"&gt;=12")</f>
        <v>6</v>
      </c>
      <c r="Q32" s="7">
        <f>COUNTIF(Q7:Q27,"&gt;=.6")</f>
        <v>6</v>
      </c>
      <c r="R32" s="7">
        <f>COUNTIF(R7:R27,"&gt;=1.32")</f>
        <v>6</v>
      </c>
      <c r="S32" s="7">
        <f t="shared" si="19" ref="S32:V32">COUNTIF(S7:S27,"&gt;=1.32")</f>
        <v>5</v>
      </c>
      <c r="T32" s="7">
        <f t="shared" si="19"/>
        <v>7</v>
      </c>
      <c r="U32" s="7">
        <f t="shared" si="19"/>
        <v>6</v>
      </c>
      <c r="V32" s="7">
        <f t="shared" si="19"/>
        <v>5</v>
      </c>
      <c r="W32" s="7">
        <f>COUNTIF(W7:W27,"&gt;=52")</f>
        <v>5</v>
      </c>
      <c r="X32" s="7">
        <f>COUNTIF(X7:X27,"&gt;=10.4")</f>
        <v>5</v>
      </c>
      <c r="Y32" s="7">
        <f>COUNTIF(Y7:Y27,"&gt;=40")</f>
        <v>7</v>
      </c>
      <c r="Z32" s="7">
        <f>COUNTIF(Z7:Z27,"&gt;=32")</f>
        <v>7</v>
      </c>
    </row>
    <row r="33" spans="1:26" ht="20.25">
      <c r="A33" s="134" t="s">
        <v>19</v>
      </c>
      <c r="B33" s="135"/>
      <c r="C33" s="136"/>
      <c r="D33" s="75" t="str">
        <f>IF(((D32/COUNT(D7:D27))*100)&gt;=60,"3",IF(AND(((D32/COUNT(D7:D27))*100)&lt;60,((D32/COUNT(D7:D27))*100)&gt;=50),"2",IF(AND(((D32/COUNT(D7:D27))*100)&lt;50,((D32/COUNT(D7:D27))*100)&gt;=40),"1","0")))</f>
        <v>0</v>
      </c>
      <c r="E33" s="75" t="str">
        <f t="shared" si="20" ref="D33:Z33">IF(((E32/COUNT(E7:E27))*100)&gt;=60,"3",IF(AND(((E32/COUNT(E7:E27))*100)&lt;60,((E32/COUNT(E7:E27))*100)&gt;=50),"2",IF(AND(((E32/COUNT(E7:E27))*100)&lt;50,((E32/COUNT(E7:E27))*100)&gt;=40),"1","0")))</f>
        <v>0</v>
      </c>
      <c r="F33" s="75" t="str">
        <f t="shared" si="20"/>
        <v>0</v>
      </c>
      <c r="G33" s="75" t="str">
        <f t="shared" si="20"/>
        <v>0</v>
      </c>
      <c r="H33" s="75" t="str">
        <f t="shared" si="20"/>
        <v>0</v>
      </c>
      <c r="I33" s="75" t="str">
        <f t="shared" si="20"/>
        <v>0</v>
      </c>
      <c r="J33" s="75" t="str">
        <f t="shared" si="20"/>
        <v>0</v>
      </c>
      <c r="K33" s="75" t="str">
        <f t="shared" si="20"/>
        <v>1</v>
      </c>
      <c r="L33" s="75" t="str">
        <f t="shared" si="20"/>
        <v>0</v>
      </c>
      <c r="M33" s="75" t="str">
        <f t="shared" si="20"/>
        <v>0</v>
      </c>
      <c r="N33" s="75" t="str">
        <f t="shared" si="20"/>
        <v>1</v>
      </c>
      <c r="O33" s="75" t="str">
        <f t="shared" si="20"/>
        <v>0</v>
      </c>
      <c r="P33" s="75" t="str">
        <f>IF(((P32/COUNT(P7:P27))*100)&gt;=60,"3",IF(AND(((P32/COUNT(P7:P27))*100)&lt;60,((P32/COUNT(P7:P27))*100)&gt;=50),"2",IF(AND(((P32/COUNT(P7:P27))*100)&lt;50,((P32/COUNT(P7:P27))*100)&gt;=40),"1","0")))</f>
        <v>0</v>
      </c>
      <c r="Q33" s="75" t="str">
        <f t="shared" si="20"/>
        <v>0</v>
      </c>
      <c r="R33" s="75" t="str">
        <f t="shared" si="20"/>
        <v>0</v>
      </c>
      <c r="S33" s="75" t="str">
        <f t="shared" si="20"/>
        <v>0</v>
      </c>
      <c r="T33" s="75" t="str">
        <f t="shared" si="20"/>
        <v>0</v>
      </c>
      <c r="U33" s="75" t="str">
        <f t="shared" si="20"/>
        <v>0</v>
      </c>
      <c r="V33" s="75" t="str">
        <f t="shared" si="20"/>
        <v>0</v>
      </c>
      <c r="W33" s="75" t="str">
        <f t="shared" si="20"/>
        <v>0</v>
      </c>
      <c r="X33" s="75" t="str">
        <f t="shared" si="20"/>
        <v>0</v>
      </c>
      <c r="Y33" s="75" t="str">
        <f t="shared" si="20"/>
        <v>0</v>
      </c>
      <c r="Z33" s="75" t="str">
        <f>IF(((Z32/COUNT(Z7:Z27))*100)&gt;=60,"3",IF(AND(((Z32/COUNT(Z7:Z27))*100)&lt;60,((Z32/COUNT(Z7:Z27))*100)&gt;=50),"2",IF(AND(((Z32/COUNT(Z7:Z27))*100)&lt;50,((Z32/COUNT(Z7:Z27))*100)&gt;=40),"1","0")))</f>
        <v>0</v>
      </c>
    </row>
    <row r="34" spans="1:26" ht="21" thickBot="1">
      <c r="A34" s="137" t="s">
        <v>20</v>
      </c>
      <c r="B34" s="138"/>
      <c r="C34" s="139"/>
      <c r="D34" s="10">
        <f t="shared" si="21" ref="D34:Z34">((D32/COUNT(D7:D27))*D33)</f>
        <v>0</v>
      </c>
      <c r="E34" s="10">
        <f t="shared" si="21"/>
        <v>0</v>
      </c>
      <c r="F34" s="10">
        <f t="shared" si="21"/>
        <v>0</v>
      </c>
      <c r="G34" s="10">
        <f t="shared" si="21"/>
        <v>0</v>
      </c>
      <c r="H34" s="10">
        <f t="shared" si="21"/>
        <v>0</v>
      </c>
      <c r="I34" s="10">
        <f t="shared" si="21"/>
        <v>0</v>
      </c>
      <c r="J34" s="10">
        <f t="shared" si="21"/>
        <v>0</v>
      </c>
      <c r="K34" s="10">
        <f t="shared" si="21"/>
        <v>0.47619047619047616</v>
      </c>
      <c r="L34" s="10">
        <f t="shared" si="21"/>
        <v>0</v>
      </c>
      <c r="M34" s="10">
        <f t="shared" si="21"/>
        <v>0</v>
      </c>
      <c r="N34" s="10">
        <f t="shared" si="21"/>
        <v>0.42857142857142855</v>
      </c>
      <c r="O34" s="10">
        <f t="shared" si="21"/>
        <v>0</v>
      </c>
      <c r="P34" s="10">
        <f t="shared" si="21"/>
        <v>0</v>
      </c>
      <c r="Q34" s="10">
        <f t="shared" si="21"/>
        <v>0</v>
      </c>
      <c r="R34" s="10">
        <f t="shared" si="21"/>
        <v>0</v>
      </c>
      <c r="S34" s="10">
        <f t="shared" si="21"/>
        <v>0</v>
      </c>
      <c r="T34" s="10">
        <f t="shared" si="21"/>
        <v>0</v>
      </c>
      <c r="U34" s="10">
        <f t="shared" si="21"/>
        <v>0</v>
      </c>
      <c r="V34" s="10">
        <f t="shared" si="21"/>
        <v>0</v>
      </c>
      <c r="W34" s="10">
        <f t="shared" si="21"/>
        <v>0</v>
      </c>
      <c r="X34" s="10">
        <f t="shared" si="21"/>
        <v>0</v>
      </c>
      <c r="Y34" s="10">
        <f t="shared" si="21"/>
        <v>0</v>
      </c>
      <c r="Z34" s="10">
        <f t="shared" si="21"/>
        <v>0</v>
      </c>
    </row>
    <row r="35" spans="1:4" ht="21" thickBot="1">
      <c r="A35" s="2"/>
      <c r="B35" s="2"/>
      <c r="C35" s="2"/>
      <c r="D35" s="2"/>
    </row>
    <row r="36" spans="1:19" ht="20.25">
      <c r="A36" s="140" t="s">
        <v>21</v>
      </c>
      <c r="B36" s="141"/>
      <c r="C36" s="142"/>
      <c r="D36" s="2"/>
      <c r="E36" s="143" t="s">
        <v>22</v>
      </c>
      <c r="F36" s="144"/>
      <c r="G36" s="144"/>
      <c r="H36" s="144"/>
      <c r="I36" s="144"/>
      <c r="J36" s="144"/>
      <c r="K36" s="144"/>
      <c r="L36" s="144"/>
      <c r="M36" s="144"/>
      <c r="N36" s="145"/>
      <c r="O36" s="70" t="s">
        <v>12</v>
      </c>
      <c r="P36" s="17" t="s">
        <v>3</v>
      </c>
      <c r="Q36" s="17" t="s">
        <v>4</v>
      </c>
      <c r="R36" s="17" t="s">
        <v>5</v>
      </c>
      <c r="S36" s="18" t="s">
        <v>6</v>
      </c>
    </row>
    <row r="37" spans="1:19" ht="21" thickBot="1">
      <c r="A37" s="19" t="s">
        <v>80</v>
      </c>
      <c r="B37" s="3"/>
      <c r="C37" s="20"/>
      <c r="D37" s="2"/>
      <c r="E37" s="146"/>
      <c r="F37" s="147"/>
      <c r="G37" s="147"/>
      <c r="H37" s="147"/>
      <c r="I37" s="147"/>
      <c r="J37" s="147"/>
      <c r="K37" s="147"/>
      <c r="L37" s="147"/>
      <c r="M37" s="147"/>
      <c r="N37" s="148"/>
      <c r="O37" s="4">
        <f>(R34*0.2+Z34*0.8)</f>
        <v>0</v>
      </c>
      <c r="P37" s="4">
        <f>(S34*0.2+Z34*0.8)</f>
        <v>0</v>
      </c>
      <c r="Q37" s="4">
        <f>(T34*0.2+Z34*0.8)</f>
        <v>0</v>
      </c>
      <c r="R37" s="4">
        <f>(U34*0.2+Z34*0.8)</f>
        <v>0</v>
      </c>
      <c r="S37" s="5">
        <f>(V34*0.2+Z34*0.8)</f>
        <v>0</v>
      </c>
    </row>
    <row r="38" spans="1:4" ht="20.25">
      <c r="A38" s="19" t="s">
        <v>81</v>
      </c>
      <c r="B38" s="3"/>
      <c r="C38" s="20"/>
      <c r="D38" s="2"/>
    </row>
    <row r="39" spans="1:4" ht="21" thickBot="1">
      <c r="A39" s="21" t="s">
        <v>82</v>
      </c>
      <c r="B39" s="22"/>
      <c r="C39" s="23"/>
      <c r="D39" s="2"/>
    </row>
  </sheetData>
  <mergeCells count="22">
    <mergeCell ref="A31:C31"/>
    <mergeCell ref="A32:C32"/>
    <mergeCell ref="A33:C33"/>
    <mergeCell ref="A34:C34"/>
    <mergeCell ref="A36:C36"/>
    <mergeCell ref="E36:N37"/>
    <mergeCell ref="Y4:Y6"/>
    <mergeCell ref="Z4:Z6"/>
    <mergeCell ref="D5:J5"/>
    <mergeCell ref="K5:Q5"/>
    <mergeCell ref="A29:C29"/>
    <mergeCell ref="A30:C30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  <pageSetup orientation="portrait" paperSize="1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93b7cb3-8ace-4644-bc0c-ce8b7447c673}">
  <dimension ref="A1:AR41"/>
  <sheetViews>
    <sheetView zoomScale="60" zoomScaleNormal="60" workbookViewId="0" topLeftCell="A15">
      <selection pane="topLeft" activeCell="D30" sqref="D30"/>
    </sheetView>
  </sheetViews>
  <sheetFormatPr defaultColWidth="8.854285714285714" defaultRowHeight="20.25"/>
  <cols>
    <col min="1" max="1" width="8.571428571428571" style="1" bestFit="1" customWidth="1"/>
    <col min="2" max="2" width="19.714285714285715" style="1" bestFit="1" customWidth="1"/>
    <col min="3" max="3" width="49.142857142857146" style="1" customWidth="1"/>
    <col min="4" max="8" width="13.285714285714286" style="123" bestFit="1" customWidth="1"/>
    <col min="9" max="9" width="15.714285714285714" style="1" bestFit="1" customWidth="1"/>
    <col min="10" max="10" width="18.428571428571427" style="1" customWidth="1"/>
    <col min="11" max="15" width="13.714285714285714" style="1" customWidth="1"/>
    <col min="16" max="17" width="15.714285714285714" style="1" customWidth="1"/>
    <col min="18" max="18" width="19.142857142857142" style="1" customWidth="1"/>
    <col min="19" max="19" width="14.571428571428571" style="1" customWidth="1"/>
    <col min="20" max="20" width="14.714285714285714" style="1" customWidth="1"/>
    <col min="21" max="21" width="14.285714285714286" style="1" customWidth="1"/>
    <col min="22" max="22" width="17.428571428571427" style="1" customWidth="1"/>
    <col min="23" max="23" width="29.142857142857142" style="1" customWidth="1"/>
    <col min="24" max="24" width="17.857142857142858" style="1" customWidth="1"/>
    <col min="25" max="25" width="17.428571428571427" style="1" customWidth="1"/>
    <col min="26" max="26" width="12.714285714285714" style="1" customWidth="1"/>
    <col min="27" max="43" width="8.857142857142858" style="110"/>
    <col min="44" max="44" width="8.857142857142858" style="109"/>
    <col min="45" max="265" width="8.857142857142858" style="107"/>
    <col min="266" max="16384" width="8.857142857142858" style="1"/>
  </cols>
  <sheetData>
    <row r="1" spans="1:26" ht="20.25">
      <c r="A1" s="164" t="s">
        <v>103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spans="1:26" ht="21" thickBot="1">
      <c r="A2" s="164" t="str">
        <f>' PAPER 1 (2)'!A2:Z2</f>
        <v xml:space="preserve"> DEPARTMENT OF ARTS (BA PART 1)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26" ht="20.25">
      <c r="A3" s="188" t="s">
        <v>85</v>
      </c>
      <c r="B3" s="189"/>
      <c r="C3" s="262" t="s">
        <v>500</v>
      </c>
      <c r="D3" s="188" t="s">
        <v>100</v>
      </c>
      <c r="E3" s="122"/>
      <c r="F3" s="190" t="s">
        <v>501</v>
      </c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</row>
    <row r="4" spans="1:28" ht="21" customHeight="1">
      <c r="A4" s="191" t="s">
        <v>0</v>
      </c>
      <c r="B4" s="192" t="s">
        <v>1</v>
      </c>
      <c r="C4" s="191" t="s">
        <v>2</v>
      </c>
      <c r="D4" s="191" t="s">
        <v>101</v>
      </c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3" t="s">
        <v>102</v>
      </c>
      <c r="S4" s="193"/>
      <c r="T4" s="193"/>
      <c r="U4" s="193"/>
      <c r="V4" s="193"/>
      <c r="W4" s="26" t="s">
        <v>15</v>
      </c>
      <c r="X4" s="194" t="s">
        <v>14</v>
      </c>
      <c r="Y4" s="195" t="s">
        <v>83</v>
      </c>
      <c r="Z4" s="195" t="s">
        <v>84</v>
      </c>
      <c r="AA4" s="107"/>
      <c r="AB4" s="107"/>
    </row>
    <row r="5" spans="1:28" ht="20.25">
      <c r="A5" s="191"/>
      <c r="B5" s="192"/>
      <c r="C5" s="191"/>
      <c r="D5" s="196" t="s">
        <v>11</v>
      </c>
      <c r="E5" s="196"/>
      <c r="F5" s="196"/>
      <c r="G5" s="196"/>
      <c r="H5" s="196"/>
      <c r="I5" s="196"/>
      <c r="J5" s="196"/>
      <c r="K5" s="197" t="s">
        <v>89</v>
      </c>
      <c r="L5" s="197"/>
      <c r="M5" s="197"/>
      <c r="N5" s="197"/>
      <c r="O5" s="197"/>
      <c r="P5" s="197"/>
      <c r="Q5" s="197"/>
      <c r="R5" s="193"/>
      <c r="S5" s="193"/>
      <c r="T5" s="193"/>
      <c r="U5" s="193"/>
      <c r="V5" s="193"/>
      <c r="W5" s="26" t="s">
        <v>13</v>
      </c>
      <c r="X5" s="194"/>
      <c r="Y5" s="195"/>
      <c r="Z5" s="195"/>
      <c r="AA5" s="107"/>
      <c r="AB5" s="107"/>
    </row>
    <row r="6" spans="1:28" ht="20.25">
      <c r="A6" s="191"/>
      <c r="B6" s="192"/>
      <c r="C6" s="191"/>
      <c r="D6" s="196" t="s">
        <v>9</v>
      </c>
      <c r="E6" s="196" t="s">
        <v>86</v>
      </c>
      <c r="F6" s="196" t="s">
        <v>8</v>
      </c>
      <c r="G6" s="196" t="s">
        <v>87</v>
      </c>
      <c r="H6" s="196" t="s">
        <v>88</v>
      </c>
      <c r="I6" s="196" t="s">
        <v>10</v>
      </c>
      <c r="J6" s="196" t="s">
        <v>97</v>
      </c>
      <c r="K6" s="197" t="s">
        <v>90</v>
      </c>
      <c r="L6" s="197" t="s">
        <v>91</v>
      </c>
      <c r="M6" s="197" t="s">
        <v>92</v>
      </c>
      <c r="N6" s="197" t="s">
        <v>93</v>
      </c>
      <c r="O6" s="197" t="s">
        <v>94</v>
      </c>
      <c r="P6" s="197" t="s">
        <v>95</v>
      </c>
      <c r="Q6" s="197" t="s">
        <v>98</v>
      </c>
      <c r="R6" s="104" t="s">
        <v>12</v>
      </c>
      <c r="S6" s="193" t="s">
        <v>3</v>
      </c>
      <c r="T6" s="193" t="s">
        <v>4</v>
      </c>
      <c r="U6" s="193" t="s">
        <v>5</v>
      </c>
      <c r="V6" s="193" t="s">
        <v>6</v>
      </c>
      <c r="W6" s="26" t="s">
        <v>96</v>
      </c>
      <c r="X6" s="194"/>
      <c r="Y6" s="195"/>
      <c r="Z6" s="195"/>
      <c r="AA6" s="107"/>
      <c r="AB6" s="107"/>
    </row>
    <row r="7" spans="1:44" s="107" customFormat="1" ht="20.25">
      <c r="A7" s="191">
        <v>1</v>
      </c>
      <c r="B7" s="125">
        <v>439495</v>
      </c>
      <c r="C7" s="263" t="s">
        <v>292</v>
      </c>
      <c r="D7" s="8">
        <v>10</v>
      </c>
      <c r="E7" s="8">
        <v>13</v>
      </c>
      <c r="F7" s="8">
        <v>9</v>
      </c>
      <c r="G7" s="8">
        <v>11</v>
      </c>
      <c r="H7" s="8">
        <v>7</v>
      </c>
      <c r="I7" s="264">
        <f>SUM(D7:H7)</f>
        <v>50</v>
      </c>
      <c r="J7" s="196">
        <f>I7*0.15</f>
        <v>7.50</v>
      </c>
      <c r="K7" s="11">
        <v>3</v>
      </c>
      <c r="L7" s="11">
        <v>1.50</v>
      </c>
      <c r="M7" s="11">
        <v>2</v>
      </c>
      <c r="N7" s="11">
        <v>4</v>
      </c>
      <c r="O7" s="11">
        <v>2</v>
      </c>
      <c r="P7" s="197">
        <f>SUM(K7:O7)</f>
        <v>12.50</v>
      </c>
      <c r="Q7" s="197">
        <f>P7*0.05</f>
        <v>0.625</v>
      </c>
      <c r="R7" s="104">
        <f>D7*0.15+K7:K7*0.05</f>
        <v>1.65</v>
      </c>
      <c r="S7" s="104">
        <f t="shared" si="0" ref="S7:V7">E7*0.15+L7:L7*0.05</f>
        <v>2.025</v>
      </c>
      <c r="T7" s="104">
        <f t="shared" si="0"/>
        <v>1.45</v>
      </c>
      <c r="U7" s="104">
        <f t="shared" si="0"/>
        <v>1.85</v>
      </c>
      <c r="V7" s="104">
        <f t="shared" si="0"/>
        <v>1.1500000000000001</v>
      </c>
      <c r="W7" s="26">
        <f>I7+P7</f>
        <v>62.50</v>
      </c>
      <c r="X7" s="194">
        <f>W7*0.2</f>
        <v>12.50</v>
      </c>
      <c r="Y7" s="114">
        <v>53</v>
      </c>
      <c r="Z7" s="195">
        <f>Y7*0.8</f>
        <v>42.400000000000006</v>
      </c>
      <c r="AA7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09"/>
    </row>
    <row r="8" spans="1:44" s="107" customFormat="1" ht="20.25">
      <c r="A8" s="191">
        <v>2</v>
      </c>
      <c r="B8" s="125">
        <v>439499</v>
      </c>
      <c r="C8" s="263" t="s">
        <v>293</v>
      </c>
      <c r="D8" s="8">
        <v>5</v>
      </c>
      <c r="E8" s="8">
        <v>10.50</v>
      </c>
      <c r="F8" s="8">
        <v>7</v>
      </c>
      <c r="G8" s="8">
        <v>10</v>
      </c>
      <c r="H8" s="8">
        <v>8.50</v>
      </c>
      <c r="I8" s="264">
        <f t="shared" si="1" ref="I8:I27">SUM(D8:H8)</f>
        <v>41</v>
      </c>
      <c r="J8" s="196">
        <f t="shared" si="2" ref="J8:J27">I8*0.15</f>
        <v>6.15</v>
      </c>
      <c r="K8" s="11">
        <v>2.50</v>
      </c>
      <c r="L8" s="11">
        <v>3</v>
      </c>
      <c r="M8" s="11">
        <v>1</v>
      </c>
      <c r="N8" s="11">
        <v>2</v>
      </c>
      <c r="O8" s="11">
        <v>1</v>
      </c>
      <c r="P8" s="197">
        <f t="shared" si="3" ref="P8:P27">SUM(K8:O8)</f>
        <v>9.50</v>
      </c>
      <c r="Q8" s="197">
        <f t="shared" si="4" ref="Q8:Q27">P8*0.05</f>
        <v>0.475</v>
      </c>
      <c r="R8" s="104">
        <f t="shared" si="5" ref="R8:R27">D8*0.15+K8:K8*0.05</f>
        <v>0.875</v>
      </c>
      <c r="S8" s="104">
        <f t="shared" si="6" ref="S8:S27">E8*0.15+L8:L8*0.05</f>
        <v>1.725</v>
      </c>
      <c r="T8" s="104">
        <f t="shared" si="7" ref="T8:T27">F8*0.15+M8:M8*0.05</f>
        <v>1.1000000000000001</v>
      </c>
      <c r="U8" s="104">
        <f t="shared" si="8" ref="U8:U27">G8*0.15+N8:N8*0.05</f>
        <v>1.60</v>
      </c>
      <c r="V8" s="104">
        <f t="shared" si="9" ref="V8:V27">H8*0.15+O8:O8*0.05</f>
        <v>1.325</v>
      </c>
      <c r="W8" s="26">
        <f t="shared" si="10" ref="W8:W27">I8+P8</f>
        <v>50.50</v>
      </c>
      <c r="X8" s="194">
        <f t="shared" si="11" ref="X8:X27">W8*0.2</f>
        <v>10.100000000000001</v>
      </c>
      <c r="Y8" s="114">
        <v>42</v>
      </c>
      <c r="Z8" s="195">
        <f t="shared" si="12" ref="Z8:Z27">Y8*0.8</f>
        <v>33.60</v>
      </c>
      <c r="AA8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09"/>
    </row>
    <row r="9" spans="1:44" s="107" customFormat="1" ht="20.25">
      <c r="A9" s="191">
        <v>3</v>
      </c>
      <c r="B9" s="125">
        <v>439522</v>
      </c>
      <c r="C9" s="263" t="s">
        <v>304</v>
      </c>
      <c r="D9" s="8">
        <v>3</v>
      </c>
      <c r="E9" s="8">
        <v>5</v>
      </c>
      <c r="F9" s="8">
        <v>3.50</v>
      </c>
      <c r="G9" s="8">
        <v>6</v>
      </c>
      <c r="H9" s="8">
        <v>2</v>
      </c>
      <c r="I9" s="264">
        <f t="shared" si="1"/>
        <v>19.50</v>
      </c>
      <c r="J9" s="196">
        <f t="shared" si="2"/>
        <v>2.925</v>
      </c>
      <c r="K9" s="11">
        <v>2</v>
      </c>
      <c r="L9" s="11">
        <v>1</v>
      </c>
      <c r="M9" s="11">
        <v>0.50</v>
      </c>
      <c r="N9" s="11">
        <v>1.50</v>
      </c>
      <c r="O9" s="11">
        <v>0.50</v>
      </c>
      <c r="P9" s="197">
        <f t="shared" si="3"/>
        <v>5.50</v>
      </c>
      <c r="Q9" s="197">
        <f t="shared" si="4"/>
        <v>0.27500000000000002</v>
      </c>
      <c r="R9" s="104">
        <f t="shared" si="5"/>
        <v>0.54999999999999993</v>
      </c>
      <c r="S9" s="104">
        <f t="shared" si="6"/>
        <v>0.80</v>
      </c>
      <c r="T9" s="104">
        <f t="shared" si="7"/>
        <v>0.55000000000000004</v>
      </c>
      <c r="U9" s="104">
        <f t="shared" si="8"/>
        <v>0.97499999999999987</v>
      </c>
      <c r="V9" s="104">
        <f t="shared" si="9"/>
        <v>0.325</v>
      </c>
      <c r="W9" s="26">
        <f t="shared" si="10"/>
        <v>25</v>
      </c>
      <c r="X9" s="194">
        <f t="shared" si="11"/>
        <v>5</v>
      </c>
      <c r="Y9" s="114" t="s">
        <v>147</v>
      </c>
      <c r="Z9" s="195" t="e">
        <f t="shared" si="12"/>
        <v>#VALUE!</v>
      </c>
      <c r="AA9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09"/>
    </row>
    <row r="10" spans="1:44" s="107" customFormat="1" ht="20.25">
      <c r="A10" s="191">
        <v>4</v>
      </c>
      <c r="B10" s="125">
        <v>439547</v>
      </c>
      <c r="C10" s="263" t="s">
        <v>496</v>
      </c>
      <c r="D10" s="8">
        <v>12</v>
      </c>
      <c r="E10" s="8">
        <v>14</v>
      </c>
      <c r="F10" s="8">
        <v>11</v>
      </c>
      <c r="G10" s="8">
        <v>17</v>
      </c>
      <c r="H10" s="8">
        <v>7</v>
      </c>
      <c r="I10" s="264">
        <f t="shared" si="1"/>
        <v>61</v>
      </c>
      <c r="J10" s="196">
        <f t="shared" si="2"/>
        <v>9.15</v>
      </c>
      <c r="K10" s="11">
        <v>3</v>
      </c>
      <c r="L10" s="11">
        <v>3.50</v>
      </c>
      <c r="M10" s="11">
        <v>2</v>
      </c>
      <c r="N10" s="11">
        <v>3</v>
      </c>
      <c r="O10" s="11">
        <v>4</v>
      </c>
      <c r="P10" s="197">
        <f t="shared" si="3"/>
        <v>15.50</v>
      </c>
      <c r="Q10" s="197">
        <f t="shared" si="4"/>
        <v>0.775</v>
      </c>
      <c r="R10" s="104">
        <f t="shared" si="5"/>
        <v>1.9499999999999997</v>
      </c>
      <c r="S10" s="104">
        <f t="shared" si="6"/>
        <v>2.275</v>
      </c>
      <c r="T10" s="104">
        <f t="shared" si="7"/>
        <v>1.75</v>
      </c>
      <c r="U10" s="104">
        <f t="shared" si="8"/>
        <v>2.6999999999999997</v>
      </c>
      <c r="V10" s="104">
        <f t="shared" si="9"/>
        <v>1.25</v>
      </c>
      <c r="W10" s="26">
        <f t="shared" si="10"/>
        <v>76.50</v>
      </c>
      <c r="X10" s="194">
        <f t="shared" si="11"/>
        <v>15.30</v>
      </c>
      <c r="Y10" s="114">
        <v>64</v>
      </c>
      <c r="Z10" s="195">
        <f t="shared" si="12"/>
        <v>51.20</v>
      </c>
      <c r="AA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09"/>
    </row>
    <row r="11" spans="1:44" s="107" customFormat="1" ht="20.25">
      <c r="A11" s="191">
        <v>5</v>
      </c>
      <c r="B11" s="125">
        <v>439643</v>
      </c>
      <c r="C11" s="263" t="s">
        <v>366</v>
      </c>
      <c r="D11" s="8">
        <v>13.50</v>
      </c>
      <c r="E11" s="8">
        <v>10</v>
      </c>
      <c r="F11" s="8">
        <v>8</v>
      </c>
      <c r="G11" s="8">
        <v>12</v>
      </c>
      <c r="H11" s="8">
        <v>14</v>
      </c>
      <c r="I11" s="264">
        <f t="shared" si="1"/>
        <v>57.50</v>
      </c>
      <c r="J11" s="196">
        <f t="shared" si="2"/>
        <v>8.625</v>
      </c>
      <c r="K11" s="11">
        <v>2.50</v>
      </c>
      <c r="L11" s="11">
        <v>2</v>
      </c>
      <c r="M11" s="11">
        <v>4</v>
      </c>
      <c r="N11" s="11">
        <v>3.50</v>
      </c>
      <c r="O11" s="11">
        <v>2.50</v>
      </c>
      <c r="P11" s="197">
        <f t="shared" si="3"/>
        <v>14.50</v>
      </c>
      <c r="Q11" s="197">
        <f t="shared" si="4"/>
        <v>0.72500000000000009</v>
      </c>
      <c r="R11" s="104">
        <f t="shared" si="5"/>
        <v>2.15</v>
      </c>
      <c r="S11" s="104">
        <f t="shared" si="6"/>
        <v>1.60</v>
      </c>
      <c r="T11" s="104">
        <f t="shared" si="7"/>
        <v>1.40</v>
      </c>
      <c r="U11" s="104">
        <f t="shared" si="8"/>
        <v>1.975</v>
      </c>
      <c r="V11" s="104">
        <f t="shared" si="9"/>
        <v>2.225</v>
      </c>
      <c r="W11" s="26">
        <f t="shared" si="10"/>
        <v>72</v>
      </c>
      <c r="X11" s="194">
        <f t="shared" si="11"/>
        <v>14.40</v>
      </c>
      <c r="Y11" s="114">
        <v>60</v>
      </c>
      <c r="Z11" s="195">
        <f t="shared" si="12"/>
        <v>48</v>
      </c>
      <c r="AA11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09"/>
    </row>
    <row r="12" spans="1:44" s="107" customFormat="1" ht="20.25">
      <c r="A12" s="191">
        <v>6</v>
      </c>
      <c r="B12" s="125">
        <v>439646</v>
      </c>
      <c r="C12" s="263" t="s">
        <v>368</v>
      </c>
      <c r="D12" s="8">
        <v>10.50</v>
      </c>
      <c r="E12" s="8">
        <v>19</v>
      </c>
      <c r="F12" s="8">
        <v>12</v>
      </c>
      <c r="G12" s="8">
        <v>13</v>
      </c>
      <c r="H12" s="8">
        <v>7</v>
      </c>
      <c r="I12" s="264">
        <f t="shared" si="1"/>
        <v>61.50</v>
      </c>
      <c r="J12" s="196">
        <f t="shared" si="2"/>
        <v>9.225</v>
      </c>
      <c r="K12" s="11">
        <v>3.50</v>
      </c>
      <c r="L12" s="11">
        <v>2.50</v>
      </c>
      <c r="M12" s="11">
        <v>4.50</v>
      </c>
      <c r="N12" s="11">
        <v>2</v>
      </c>
      <c r="O12" s="11">
        <v>3</v>
      </c>
      <c r="P12" s="197">
        <f t="shared" si="3"/>
        <v>15.50</v>
      </c>
      <c r="Q12" s="197">
        <f t="shared" si="4"/>
        <v>0.775</v>
      </c>
      <c r="R12" s="104">
        <f t="shared" si="5"/>
        <v>1.75</v>
      </c>
      <c r="S12" s="104">
        <f t="shared" si="6"/>
        <v>2.975</v>
      </c>
      <c r="T12" s="104">
        <f t="shared" si="7"/>
        <v>2.025</v>
      </c>
      <c r="U12" s="104">
        <f t="shared" si="8"/>
        <v>2.0499999999999998</v>
      </c>
      <c r="V12" s="104">
        <f t="shared" si="9"/>
        <v>1.2000000000000002</v>
      </c>
      <c r="W12" s="26">
        <f t="shared" si="10"/>
        <v>77</v>
      </c>
      <c r="X12" s="194">
        <f t="shared" si="11"/>
        <v>15.40</v>
      </c>
      <c r="Y12" s="114">
        <v>64</v>
      </c>
      <c r="Z12" s="195">
        <f t="shared" si="12"/>
        <v>51.20</v>
      </c>
      <c r="AA12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09"/>
    </row>
    <row r="13" spans="1:44" s="107" customFormat="1" ht="20.25">
      <c r="A13" s="191">
        <v>7</v>
      </c>
      <c r="B13" s="125">
        <v>439691</v>
      </c>
      <c r="C13" s="263" t="s">
        <v>390</v>
      </c>
      <c r="D13" s="8">
        <v>14</v>
      </c>
      <c r="E13" s="8">
        <v>18</v>
      </c>
      <c r="F13" s="8">
        <v>12</v>
      </c>
      <c r="G13" s="8">
        <v>11</v>
      </c>
      <c r="H13" s="8">
        <v>15</v>
      </c>
      <c r="I13" s="264">
        <f t="shared" si="1"/>
        <v>70</v>
      </c>
      <c r="J13" s="196">
        <f t="shared" si="2"/>
        <v>10.50</v>
      </c>
      <c r="K13" s="11">
        <v>3</v>
      </c>
      <c r="L13" s="11">
        <v>3.50</v>
      </c>
      <c r="M13" s="11">
        <v>4</v>
      </c>
      <c r="N13" s="11">
        <v>4.50</v>
      </c>
      <c r="O13" s="11">
        <v>2</v>
      </c>
      <c r="P13" s="197">
        <f t="shared" si="3"/>
        <v>17</v>
      </c>
      <c r="Q13" s="197">
        <f t="shared" si="4"/>
        <v>0.85000000000000009</v>
      </c>
      <c r="R13" s="104">
        <f t="shared" si="5"/>
        <v>2.25</v>
      </c>
      <c r="S13" s="104">
        <f t="shared" si="6"/>
        <v>2.8749999999999996</v>
      </c>
      <c r="T13" s="104">
        <f t="shared" si="7"/>
        <v>1.9999999999999998</v>
      </c>
      <c r="U13" s="104">
        <f t="shared" si="8"/>
        <v>1.875</v>
      </c>
      <c r="V13" s="104">
        <f t="shared" si="9"/>
        <v>2.35</v>
      </c>
      <c r="W13" s="26">
        <f t="shared" si="10"/>
        <v>87</v>
      </c>
      <c r="X13" s="194">
        <f t="shared" si="11"/>
        <v>17.400000000000002</v>
      </c>
      <c r="Y13" s="114">
        <v>72</v>
      </c>
      <c r="Z13" s="195">
        <f t="shared" si="12"/>
        <v>57.60</v>
      </c>
      <c r="AA13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09"/>
    </row>
    <row r="14" spans="1:44" s="107" customFormat="1" ht="20.25">
      <c r="A14" s="191">
        <v>8</v>
      </c>
      <c r="B14" s="125">
        <v>439692</v>
      </c>
      <c r="C14" s="263" t="s">
        <v>391</v>
      </c>
      <c r="D14" s="8">
        <v>15</v>
      </c>
      <c r="E14" s="8">
        <v>11</v>
      </c>
      <c r="F14" s="8">
        <v>18</v>
      </c>
      <c r="G14" s="8">
        <v>14</v>
      </c>
      <c r="H14" s="8">
        <v>17.50</v>
      </c>
      <c r="I14" s="264">
        <f t="shared" si="1"/>
        <v>75.50</v>
      </c>
      <c r="J14" s="196">
        <f t="shared" si="2"/>
        <v>11.325</v>
      </c>
      <c r="K14" s="11">
        <v>4</v>
      </c>
      <c r="L14" s="11">
        <v>4.50</v>
      </c>
      <c r="M14" s="11">
        <v>5</v>
      </c>
      <c r="N14" s="11">
        <v>3</v>
      </c>
      <c r="O14" s="11">
        <v>2.50</v>
      </c>
      <c r="P14" s="197">
        <f t="shared" si="3"/>
        <v>19</v>
      </c>
      <c r="Q14" s="197">
        <f t="shared" si="4"/>
        <v>0.95</v>
      </c>
      <c r="R14" s="104">
        <f t="shared" si="5"/>
        <v>2.4500000000000002</v>
      </c>
      <c r="S14" s="104">
        <f t="shared" si="6"/>
        <v>1.875</v>
      </c>
      <c r="T14" s="104">
        <f t="shared" si="7"/>
        <v>2.9499999999999997</v>
      </c>
      <c r="U14" s="104">
        <f t="shared" si="8"/>
        <v>2.25</v>
      </c>
      <c r="V14" s="104">
        <f t="shared" si="9"/>
        <v>2.75</v>
      </c>
      <c r="W14" s="26">
        <f t="shared" si="10"/>
        <v>94.50</v>
      </c>
      <c r="X14" s="194">
        <f t="shared" si="11"/>
        <v>18.900000000000002</v>
      </c>
      <c r="Y14" s="114">
        <v>80</v>
      </c>
      <c r="Z14" s="195">
        <f t="shared" si="12"/>
        <v>64</v>
      </c>
      <c r="AA14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09"/>
    </row>
    <row r="15" spans="1:44" s="107" customFormat="1" ht="20.25">
      <c r="A15" s="191">
        <v>9</v>
      </c>
      <c r="B15" s="125">
        <v>439713</v>
      </c>
      <c r="C15" s="263" t="s">
        <v>497</v>
      </c>
      <c r="D15" s="8">
        <v>8</v>
      </c>
      <c r="E15" s="8">
        <v>14.50</v>
      </c>
      <c r="F15" s="8">
        <v>13</v>
      </c>
      <c r="G15" s="8">
        <v>10</v>
      </c>
      <c r="H15" s="8">
        <v>9.50</v>
      </c>
      <c r="I15" s="264">
        <f t="shared" si="1"/>
        <v>55</v>
      </c>
      <c r="J15" s="196">
        <f t="shared" si="2"/>
        <v>8.25</v>
      </c>
      <c r="K15" s="11">
        <v>3</v>
      </c>
      <c r="L15" s="11">
        <v>1.50</v>
      </c>
      <c r="M15" s="11">
        <v>2</v>
      </c>
      <c r="N15" s="11">
        <v>5</v>
      </c>
      <c r="O15" s="11">
        <v>2</v>
      </c>
      <c r="P15" s="197">
        <f t="shared" si="3"/>
        <v>13.50</v>
      </c>
      <c r="Q15" s="197">
        <f t="shared" si="4"/>
        <v>0.675</v>
      </c>
      <c r="R15" s="104">
        <f t="shared" si="5"/>
        <v>1.35</v>
      </c>
      <c r="S15" s="104">
        <f t="shared" si="6"/>
        <v>2.25</v>
      </c>
      <c r="T15" s="104">
        <f t="shared" si="7"/>
        <v>2.0499999999999998</v>
      </c>
      <c r="U15" s="104">
        <f t="shared" si="8"/>
        <v>1.75</v>
      </c>
      <c r="V15" s="104">
        <f t="shared" si="9"/>
        <v>1.525</v>
      </c>
      <c r="W15" s="26">
        <f t="shared" si="10"/>
        <v>68.50</v>
      </c>
      <c r="X15" s="194">
        <f t="shared" si="11"/>
        <v>13.70</v>
      </c>
      <c r="Y15" s="114">
        <v>57</v>
      </c>
      <c r="Z15" s="195">
        <f t="shared" si="12"/>
        <v>45.60</v>
      </c>
      <c r="AA15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09"/>
    </row>
    <row r="16" spans="1:44" s="107" customFormat="1" ht="20.25">
      <c r="A16" s="191">
        <v>10</v>
      </c>
      <c r="B16" s="125">
        <v>439714</v>
      </c>
      <c r="C16" s="263" t="s">
        <v>498</v>
      </c>
      <c r="D16" s="8">
        <v>16</v>
      </c>
      <c r="E16" s="8">
        <v>18</v>
      </c>
      <c r="F16" s="8">
        <v>10</v>
      </c>
      <c r="G16" s="8">
        <v>13</v>
      </c>
      <c r="H16" s="8">
        <v>15</v>
      </c>
      <c r="I16" s="264">
        <f t="shared" si="1"/>
        <v>72</v>
      </c>
      <c r="J16" s="196">
        <f t="shared" si="2"/>
        <v>10.80</v>
      </c>
      <c r="K16" s="11">
        <v>5</v>
      </c>
      <c r="L16" s="11">
        <v>4.50</v>
      </c>
      <c r="M16" s="11">
        <v>3</v>
      </c>
      <c r="N16" s="11">
        <v>3.50</v>
      </c>
      <c r="O16" s="11">
        <v>2.50</v>
      </c>
      <c r="P16" s="197">
        <f t="shared" si="3"/>
        <v>18.50</v>
      </c>
      <c r="Q16" s="197">
        <f t="shared" si="4"/>
        <v>0.925</v>
      </c>
      <c r="R16" s="104">
        <f t="shared" si="5"/>
        <v>2.65</v>
      </c>
      <c r="S16" s="104">
        <f t="shared" si="6"/>
        <v>2.925</v>
      </c>
      <c r="T16" s="104">
        <f t="shared" si="7"/>
        <v>1.65</v>
      </c>
      <c r="U16" s="104">
        <f t="shared" si="8"/>
        <v>2.125</v>
      </c>
      <c r="V16" s="104">
        <f t="shared" si="9"/>
        <v>2.375</v>
      </c>
      <c r="W16" s="26">
        <f t="shared" si="10"/>
        <v>90.50</v>
      </c>
      <c r="X16" s="194">
        <f t="shared" si="11"/>
        <v>18.10</v>
      </c>
      <c r="Y16" s="114">
        <v>77</v>
      </c>
      <c r="Z16" s="195">
        <f t="shared" si="12"/>
        <v>61.60</v>
      </c>
      <c r="AA16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09"/>
    </row>
    <row r="17" spans="1:44" s="107" customFormat="1" ht="20.25">
      <c r="A17" s="191">
        <v>11</v>
      </c>
      <c r="B17" s="125">
        <v>439722</v>
      </c>
      <c r="C17" s="126" t="s">
        <v>405</v>
      </c>
      <c r="D17" s="8">
        <v>12</v>
      </c>
      <c r="E17" s="8">
        <v>13</v>
      </c>
      <c r="F17" s="8">
        <v>18</v>
      </c>
      <c r="G17" s="8">
        <v>15</v>
      </c>
      <c r="H17" s="8">
        <v>14</v>
      </c>
      <c r="I17" s="196">
        <f t="shared" si="1"/>
        <v>72</v>
      </c>
      <c r="J17" s="196">
        <f t="shared" si="2"/>
        <v>10.80</v>
      </c>
      <c r="K17" s="11">
        <v>3</v>
      </c>
      <c r="L17" s="11">
        <v>4</v>
      </c>
      <c r="M17" s="11">
        <v>3.50</v>
      </c>
      <c r="N17" s="11">
        <v>4.50</v>
      </c>
      <c r="O17" s="11">
        <v>2.50</v>
      </c>
      <c r="P17" s="197">
        <f t="shared" si="3"/>
        <v>17.50</v>
      </c>
      <c r="Q17" s="197">
        <f t="shared" si="4"/>
        <v>0.875</v>
      </c>
      <c r="R17" s="104">
        <f t="shared" si="5"/>
        <v>1.9499999999999997</v>
      </c>
      <c r="S17" s="104">
        <f t="shared" si="6"/>
        <v>2.15</v>
      </c>
      <c r="T17" s="104">
        <f t="shared" si="7"/>
        <v>2.8749999999999996</v>
      </c>
      <c r="U17" s="104">
        <f t="shared" si="8"/>
        <v>2.475</v>
      </c>
      <c r="V17" s="104">
        <f t="shared" si="9"/>
        <v>2.225</v>
      </c>
      <c r="W17" s="26">
        <f t="shared" si="10"/>
        <v>89.50</v>
      </c>
      <c r="X17" s="194">
        <f t="shared" si="11"/>
        <v>17.900000000000002</v>
      </c>
      <c r="Y17" s="114">
        <v>75</v>
      </c>
      <c r="Z17" s="195">
        <f t="shared" si="12"/>
        <v>60</v>
      </c>
      <c r="AA17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09"/>
    </row>
    <row r="18" spans="1:44" s="107" customFormat="1" ht="20.25">
      <c r="A18" s="191">
        <v>12</v>
      </c>
      <c r="B18" s="125">
        <v>439753</v>
      </c>
      <c r="C18" s="126" t="s">
        <v>415</v>
      </c>
      <c r="D18" s="8">
        <v>9</v>
      </c>
      <c r="E18" s="8">
        <v>6.50</v>
      </c>
      <c r="F18" s="8">
        <v>8</v>
      </c>
      <c r="G18" s="8">
        <v>6.50</v>
      </c>
      <c r="H18" s="8">
        <v>10</v>
      </c>
      <c r="I18" s="196">
        <f t="shared" si="1"/>
        <v>40</v>
      </c>
      <c r="J18" s="196">
        <f t="shared" si="2"/>
        <v>6</v>
      </c>
      <c r="K18" s="11">
        <v>2.50</v>
      </c>
      <c r="L18" s="11">
        <v>3</v>
      </c>
      <c r="M18" s="11">
        <v>2</v>
      </c>
      <c r="N18" s="11">
        <v>1.50</v>
      </c>
      <c r="O18" s="11">
        <v>2</v>
      </c>
      <c r="P18" s="197">
        <f t="shared" si="3"/>
        <v>11</v>
      </c>
      <c r="Q18" s="197">
        <f t="shared" si="4"/>
        <v>0.55000000000000004</v>
      </c>
      <c r="R18" s="104">
        <f t="shared" si="5"/>
        <v>1.475</v>
      </c>
      <c r="S18" s="104">
        <f t="shared" si="6"/>
        <v>1.125</v>
      </c>
      <c r="T18" s="104">
        <f t="shared" si="7"/>
        <v>1.30</v>
      </c>
      <c r="U18" s="104">
        <f t="shared" si="8"/>
        <v>1.05</v>
      </c>
      <c r="V18" s="104">
        <f t="shared" si="9"/>
        <v>1.60</v>
      </c>
      <c r="W18" s="26">
        <f t="shared" si="10"/>
        <v>51</v>
      </c>
      <c r="X18" s="194">
        <f t="shared" si="11"/>
        <v>10.200000000000001</v>
      </c>
      <c r="Y18" s="114">
        <v>45</v>
      </c>
      <c r="Z18" s="195">
        <f t="shared" si="12"/>
        <v>36</v>
      </c>
      <c r="AA18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09"/>
    </row>
    <row r="19" spans="1:44" s="107" customFormat="1" ht="20.25">
      <c r="A19" s="191">
        <v>13</v>
      </c>
      <c r="B19" s="125">
        <v>439760</v>
      </c>
      <c r="C19" s="126" t="s">
        <v>420</v>
      </c>
      <c r="D19" s="8">
        <v>12</v>
      </c>
      <c r="E19" s="8">
        <v>17</v>
      </c>
      <c r="F19" s="8">
        <v>7</v>
      </c>
      <c r="G19" s="8">
        <v>13</v>
      </c>
      <c r="H19" s="8">
        <v>14</v>
      </c>
      <c r="I19" s="196">
        <f t="shared" si="1"/>
        <v>63</v>
      </c>
      <c r="J19" s="196">
        <f t="shared" si="2"/>
        <v>9.4499999999999993</v>
      </c>
      <c r="K19" s="11">
        <v>4</v>
      </c>
      <c r="L19" s="11">
        <v>2.50</v>
      </c>
      <c r="M19" s="11">
        <v>3</v>
      </c>
      <c r="N19" s="11">
        <v>3.50</v>
      </c>
      <c r="O19" s="11">
        <v>2</v>
      </c>
      <c r="P19" s="197">
        <f t="shared" si="3"/>
        <v>15</v>
      </c>
      <c r="Q19" s="197">
        <f t="shared" si="4"/>
        <v>0.75</v>
      </c>
      <c r="R19" s="104">
        <f t="shared" si="5"/>
        <v>1.9999999999999998</v>
      </c>
      <c r="S19" s="104">
        <f t="shared" si="6"/>
        <v>2.675</v>
      </c>
      <c r="T19" s="104">
        <f t="shared" si="7"/>
        <v>1.2000000000000002</v>
      </c>
      <c r="U19" s="104">
        <f t="shared" si="8"/>
        <v>2.125</v>
      </c>
      <c r="V19" s="104">
        <f t="shared" si="9"/>
        <v>2.2000000000000002</v>
      </c>
      <c r="W19" s="26">
        <f t="shared" si="10"/>
        <v>78</v>
      </c>
      <c r="X19" s="194">
        <f t="shared" si="11"/>
        <v>15.60</v>
      </c>
      <c r="Y19" s="114">
        <v>66</v>
      </c>
      <c r="Z19" s="195">
        <f t="shared" si="12"/>
        <v>52.80</v>
      </c>
      <c r="AA19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09"/>
    </row>
    <row r="20" spans="1:44" s="107" customFormat="1" ht="20.25">
      <c r="A20" s="191">
        <v>14</v>
      </c>
      <c r="B20" s="125">
        <v>439790</v>
      </c>
      <c r="C20" s="126" t="s">
        <v>436</v>
      </c>
      <c r="D20" s="8">
        <v>11</v>
      </c>
      <c r="E20" s="8">
        <v>6</v>
      </c>
      <c r="F20" s="8">
        <v>9</v>
      </c>
      <c r="G20" s="8">
        <v>12</v>
      </c>
      <c r="H20" s="8">
        <v>8.50</v>
      </c>
      <c r="I20" s="196">
        <f t="shared" si="1"/>
        <v>46.50</v>
      </c>
      <c r="J20" s="196">
        <f t="shared" si="2"/>
        <v>6.975</v>
      </c>
      <c r="K20" s="11">
        <v>3</v>
      </c>
      <c r="L20" s="11">
        <v>2</v>
      </c>
      <c r="M20" s="11">
        <v>1.50</v>
      </c>
      <c r="N20" s="11">
        <v>3</v>
      </c>
      <c r="O20" s="11">
        <v>2.50</v>
      </c>
      <c r="P20" s="197">
        <f t="shared" si="3"/>
        <v>12</v>
      </c>
      <c r="Q20" s="197">
        <f t="shared" si="4"/>
        <v>0.60000000000000009</v>
      </c>
      <c r="R20" s="104">
        <f t="shared" si="5"/>
        <v>1.7999999999999998</v>
      </c>
      <c r="S20" s="104">
        <f t="shared" si="6"/>
        <v>0.99999999999999989</v>
      </c>
      <c r="T20" s="104">
        <f t="shared" si="7"/>
        <v>1.4249999999999998</v>
      </c>
      <c r="U20" s="104">
        <f t="shared" si="8"/>
        <v>1.9499999999999997</v>
      </c>
      <c r="V20" s="104">
        <f t="shared" si="9"/>
        <v>1.40</v>
      </c>
      <c r="W20" s="26">
        <f t="shared" si="10"/>
        <v>58.50</v>
      </c>
      <c r="X20" s="194">
        <f t="shared" si="11"/>
        <v>11.70</v>
      </c>
      <c r="Y20" s="114">
        <v>49</v>
      </c>
      <c r="Z20" s="195">
        <f t="shared" si="12"/>
        <v>39.200000000000003</v>
      </c>
      <c r="AA2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09"/>
    </row>
    <row r="21" spans="1:44" s="107" customFormat="1" ht="20.25">
      <c r="A21" s="191">
        <v>15</v>
      </c>
      <c r="B21" s="125">
        <v>439796</v>
      </c>
      <c r="C21" s="126" t="s">
        <v>440</v>
      </c>
      <c r="D21" s="8">
        <v>13</v>
      </c>
      <c r="E21" s="8">
        <v>11</v>
      </c>
      <c r="F21" s="8">
        <v>17</v>
      </c>
      <c r="G21" s="8">
        <v>13</v>
      </c>
      <c r="H21" s="8">
        <v>12.50</v>
      </c>
      <c r="I21" s="196">
        <f t="shared" si="1"/>
        <v>66.50</v>
      </c>
      <c r="J21" s="196">
        <f t="shared" si="2"/>
        <v>9.975</v>
      </c>
      <c r="K21" s="11">
        <v>2.50</v>
      </c>
      <c r="L21" s="11">
        <v>3</v>
      </c>
      <c r="M21" s="11">
        <v>4</v>
      </c>
      <c r="N21" s="11">
        <v>3.50</v>
      </c>
      <c r="O21" s="11">
        <v>3</v>
      </c>
      <c r="P21" s="197">
        <f t="shared" si="3"/>
        <v>16</v>
      </c>
      <c r="Q21" s="197">
        <f t="shared" si="4"/>
        <v>0.80</v>
      </c>
      <c r="R21" s="104">
        <f t="shared" si="5"/>
        <v>2.0750000000000002</v>
      </c>
      <c r="S21" s="104">
        <f t="shared" si="6"/>
        <v>1.7999999999999998</v>
      </c>
      <c r="T21" s="104">
        <f t="shared" si="7"/>
        <v>2.75</v>
      </c>
      <c r="U21" s="104">
        <f t="shared" si="8"/>
        <v>2.125</v>
      </c>
      <c r="V21" s="104">
        <f t="shared" si="9"/>
        <v>2.025</v>
      </c>
      <c r="W21" s="26">
        <f t="shared" si="10"/>
        <v>82.50</v>
      </c>
      <c r="X21" s="194">
        <f t="shared" si="11"/>
        <v>16.50</v>
      </c>
      <c r="Y21" s="114">
        <v>68</v>
      </c>
      <c r="Z21" s="195">
        <f t="shared" si="12"/>
        <v>54.400000000000006</v>
      </c>
      <c r="AA21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09"/>
    </row>
    <row r="22" spans="1:44" s="107" customFormat="1" ht="20.25">
      <c r="A22" s="191">
        <v>16</v>
      </c>
      <c r="B22" s="125">
        <v>439815</v>
      </c>
      <c r="C22" s="126" t="s">
        <v>448</v>
      </c>
      <c r="D22" s="8">
        <v>17</v>
      </c>
      <c r="E22" s="8">
        <v>15.50</v>
      </c>
      <c r="F22" s="8">
        <v>13</v>
      </c>
      <c r="G22" s="8">
        <v>11</v>
      </c>
      <c r="H22" s="8">
        <v>5</v>
      </c>
      <c r="I22" s="196">
        <f t="shared" si="1"/>
        <v>61.50</v>
      </c>
      <c r="J22" s="196">
        <f t="shared" si="2"/>
        <v>9.225</v>
      </c>
      <c r="K22" s="11">
        <v>5</v>
      </c>
      <c r="L22" s="11">
        <v>4</v>
      </c>
      <c r="M22" s="11">
        <v>3.50</v>
      </c>
      <c r="N22" s="11">
        <v>4.50</v>
      </c>
      <c r="O22" s="11">
        <v>2</v>
      </c>
      <c r="P22" s="197">
        <f t="shared" si="3"/>
        <v>19</v>
      </c>
      <c r="Q22" s="197">
        <f t="shared" si="4"/>
        <v>0.95</v>
      </c>
      <c r="R22" s="104">
        <f t="shared" si="5"/>
        <v>2.80</v>
      </c>
      <c r="S22" s="104">
        <f t="shared" si="6"/>
        <v>2.525</v>
      </c>
      <c r="T22" s="104">
        <f t="shared" si="7"/>
        <v>2.125</v>
      </c>
      <c r="U22" s="104">
        <f t="shared" si="8"/>
        <v>1.875</v>
      </c>
      <c r="V22" s="104">
        <f t="shared" si="9"/>
        <v>0.85</v>
      </c>
      <c r="W22" s="26">
        <f t="shared" si="10"/>
        <v>80.50</v>
      </c>
      <c r="X22" s="194">
        <f t="shared" si="11"/>
        <v>16.10</v>
      </c>
      <c r="Y22" s="114">
        <v>79</v>
      </c>
      <c r="Z22" s="195">
        <f t="shared" si="12"/>
        <v>63.20</v>
      </c>
      <c r="AA22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09"/>
    </row>
    <row r="23" spans="1:44" s="107" customFormat="1" ht="20.25">
      <c r="A23" s="191">
        <v>17</v>
      </c>
      <c r="B23" s="125">
        <v>439816</v>
      </c>
      <c r="C23" s="126" t="s">
        <v>449</v>
      </c>
      <c r="D23" s="8">
        <v>12</v>
      </c>
      <c r="E23" s="8">
        <v>11</v>
      </c>
      <c r="F23" s="8">
        <v>18</v>
      </c>
      <c r="G23" s="8">
        <v>17</v>
      </c>
      <c r="H23" s="8">
        <v>18.50</v>
      </c>
      <c r="I23" s="196">
        <f t="shared" si="1"/>
        <v>76.50</v>
      </c>
      <c r="J23" s="196">
        <f t="shared" si="2"/>
        <v>11.475</v>
      </c>
      <c r="K23" s="11">
        <v>4</v>
      </c>
      <c r="L23" s="11">
        <v>4.50</v>
      </c>
      <c r="M23" s="11">
        <v>5</v>
      </c>
      <c r="N23" s="11">
        <v>2</v>
      </c>
      <c r="O23" s="11">
        <v>4</v>
      </c>
      <c r="P23" s="197">
        <f t="shared" si="3"/>
        <v>19.50</v>
      </c>
      <c r="Q23" s="197">
        <f t="shared" si="4"/>
        <v>0.97500000000000009</v>
      </c>
      <c r="R23" s="104">
        <f t="shared" si="5"/>
        <v>1.9999999999999998</v>
      </c>
      <c r="S23" s="104">
        <f t="shared" si="6"/>
        <v>1.875</v>
      </c>
      <c r="T23" s="104">
        <f t="shared" si="7"/>
        <v>2.9499999999999997</v>
      </c>
      <c r="U23" s="104">
        <f t="shared" si="8"/>
        <v>2.65</v>
      </c>
      <c r="V23" s="104">
        <f t="shared" si="9"/>
        <v>2.975</v>
      </c>
      <c r="W23" s="26">
        <f t="shared" si="10"/>
        <v>96</v>
      </c>
      <c r="X23" s="194">
        <f t="shared" si="11"/>
        <v>19.200000000000003</v>
      </c>
      <c r="Y23" s="114">
        <v>81</v>
      </c>
      <c r="Z23" s="195">
        <f t="shared" si="12"/>
        <v>64.80</v>
      </c>
      <c r="AA23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09"/>
    </row>
    <row r="24" spans="1:44" s="107" customFormat="1" ht="20.25">
      <c r="A24" s="191">
        <v>18</v>
      </c>
      <c r="B24" s="125">
        <v>439819</v>
      </c>
      <c r="C24" s="126" t="s">
        <v>452</v>
      </c>
      <c r="D24" s="8">
        <v>1</v>
      </c>
      <c r="E24" s="8">
        <v>3</v>
      </c>
      <c r="F24" s="8">
        <v>3.50</v>
      </c>
      <c r="G24" s="8">
        <v>2</v>
      </c>
      <c r="H24" s="8">
        <v>4</v>
      </c>
      <c r="I24" s="196">
        <f t="shared" si="1"/>
        <v>13.50</v>
      </c>
      <c r="J24" s="196">
        <f t="shared" si="2"/>
        <v>2.025</v>
      </c>
      <c r="K24" s="11">
        <v>1</v>
      </c>
      <c r="L24" s="11">
        <v>3</v>
      </c>
      <c r="M24" s="11">
        <v>2</v>
      </c>
      <c r="N24" s="11">
        <v>3.50</v>
      </c>
      <c r="O24" s="11">
        <v>1.50</v>
      </c>
      <c r="P24" s="197">
        <f t="shared" si="3"/>
        <v>11</v>
      </c>
      <c r="Q24" s="197">
        <f t="shared" si="4"/>
        <v>0.55000000000000004</v>
      </c>
      <c r="R24" s="104">
        <f t="shared" si="5"/>
        <v>0.20</v>
      </c>
      <c r="S24" s="104">
        <f t="shared" si="6"/>
        <v>0.60</v>
      </c>
      <c r="T24" s="104">
        <f t="shared" si="7"/>
        <v>0.625</v>
      </c>
      <c r="U24" s="104">
        <f t="shared" si="8"/>
        <v>0.475</v>
      </c>
      <c r="V24" s="104">
        <f t="shared" si="9"/>
        <v>0.675</v>
      </c>
      <c r="W24" s="26">
        <f t="shared" si="10"/>
        <v>24.50</v>
      </c>
      <c r="X24" s="194">
        <f t="shared" si="11"/>
        <v>4.9000000000000004</v>
      </c>
      <c r="Y24" s="114" t="s">
        <v>147</v>
      </c>
      <c r="Z24" s="195" t="e">
        <f t="shared" si="12"/>
        <v>#VALUE!</v>
      </c>
      <c r="AA24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09"/>
    </row>
    <row r="25" spans="1:44" s="107" customFormat="1" ht="20.25">
      <c r="A25" s="191">
        <v>19</v>
      </c>
      <c r="B25" s="125">
        <v>439836</v>
      </c>
      <c r="C25" s="126" t="s">
        <v>499</v>
      </c>
      <c r="D25" s="8">
        <v>5.50</v>
      </c>
      <c r="E25" s="8">
        <v>7</v>
      </c>
      <c r="F25" s="8">
        <v>7.50</v>
      </c>
      <c r="G25" s="8">
        <v>11</v>
      </c>
      <c r="H25" s="8">
        <v>8</v>
      </c>
      <c r="I25" s="196">
        <f t="shared" si="1"/>
        <v>39</v>
      </c>
      <c r="J25" s="196">
        <f t="shared" si="2"/>
        <v>5.85</v>
      </c>
      <c r="K25" s="11">
        <v>2.50</v>
      </c>
      <c r="L25" s="11">
        <v>2</v>
      </c>
      <c r="M25" s="11">
        <v>3</v>
      </c>
      <c r="N25" s="11">
        <v>1.50</v>
      </c>
      <c r="O25" s="11">
        <v>1</v>
      </c>
      <c r="P25" s="197">
        <f t="shared" si="3"/>
        <v>10</v>
      </c>
      <c r="Q25" s="197">
        <f t="shared" si="4"/>
        <v>0.50</v>
      </c>
      <c r="R25" s="104">
        <f t="shared" si="5"/>
        <v>0.95</v>
      </c>
      <c r="S25" s="104">
        <f t="shared" si="6"/>
        <v>1.1500000000000001</v>
      </c>
      <c r="T25" s="104">
        <f t="shared" si="7"/>
        <v>1.2749999999999999</v>
      </c>
      <c r="U25" s="104">
        <f t="shared" si="8"/>
        <v>1.725</v>
      </c>
      <c r="V25" s="104">
        <f t="shared" si="9"/>
        <v>1.25</v>
      </c>
      <c r="W25" s="26">
        <f t="shared" si="10"/>
        <v>49</v>
      </c>
      <c r="X25" s="194">
        <f t="shared" si="11"/>
        <v>9.8000000000000007</v>
      </c>
      <c r="Y25" s="114">
        <v>42</v>
      </c>
      <c r="Z25" s="195">
        <f t="shared" si="12"/>
        <v>33.60</v>
      </c>
      <c r="AA25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09"/>
    </row>
    <row r="26" spans="1:44" s="107" customFormat="1" ht="20.25">
      <c r="A26" s="191">
        <v>20</v>
      </c>
      <c r="B26" s="125">
        <v>439887</v>
      </c>
      <c r="C26" s="126" t="s">
        <v>485</v>
      </c>
      <c r="D26" s="8">
        <v>11</v>
      </c>
      <c r="E26" s="8">
        <v>12</v>
      </c>
      <c r="F26" s="8">
        <v>10.50</v>
      </c>
      <c r="G26" s="8">
        <v>14</v>
      </c>
      <c r="H26" s="8">
        <v>11.50</v>
      </c>
      <c r="I26" s="196">
        <f t="shared" si="1"/>
        <v>59</v>
      </c>
      <c r="J26" s="196">
        <f t="shared" si="2"/>
        <v>8.85</v>
      </c>
      <c r="K26" s="11">
        <v>3</v>
      </c>
      <c r="L26" s="11">
        <v>3.50</v>
      </c>
      <c r="M26" s="11">
        <v>2</v>
      </c>
      <c r="N26" s="11">
        <v>4</v>
      </c>
      <c r="O26" s="11">
        <v>2.50</v>
      </c>
      <c r="P26" s="197">
        <f t="shared" si="3"/>
        <v>15</v>
      </c>
      <c r="Q26" s="197">
        <f t="shared" si="4"/>
        <v>0.75</v>
      </c>
      <c r="R26" s="104">
        <f t="shared" si="5"/>
        <v>1.7999999999999998</v>
      </c>
      <c r="S26" s="104">
        <f t="shared" si="6"/>
        <v>1.975</v>
      </c>
      <c r="T26" s="104">
        <f t="shared" si="7"/>
        <v>1.675</v>
      </c>
      <c r="U26" s="104">
        <f t="shared" si="8"/>
        <v>2.3000000000000003</v>
      </c>
      <c r="V26" s="104">
        <f t="shared" si="9"/>
        <v>1.85</v>
      </c>
      <c r="W26" s="26">
        <f t="shared" si="10"/>
        <v>74</v>
      </c>
      <c r="X26" s="194">
        <f t="shared" si="11"/>
        <v>14.80</v>
      </c>
      <c r="Y26" s="114">
        <v>62</v>
      </c>
      <c r="Z26" s="195">
        <f t="shared" si="12"/>
        <v>49.60</v>
      </c>
      <c r="AA26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09"/>
    </row>
    <row r="27" spans="1:44" s="107" customFormat="1" ht="20.25">
      <c r="A27" s="191">
        <v>21</v>
      </c>
      <c r="B27" s="125">
        <v>439751</v>
      </c>
      <c r="C27" s="126" t="s">
        <v>233</v>
      </c>
      <c r="D27" s="8">
        <v>15</v>
      </c>
      <c r="E27" s="8">
        <v>13</v>
      </c>
      <c r="F27" s="8">
        <v>9</v>
      </c>
      <c r="G27" s="8">
        <v>13</v>
      </c>
      <c r="H27" s="8">
        <v>17.50</v>
      </c>
      <c r="I27" s="196">
        <f t="shared" si="1"/>
        <v>67.50</v>
      </c>
      <c r="J27" s="196">
        <f t="shared" si="2"/>
        <v>10.125</v>
      </c>
      <c r="K27" s="11">
        <v>3.50</v>
      </c>
      <c r="L27" s="11">
        <v>4</v>
      </c>
      <c r="M27" s="11">
        <v>5</v>
      </c>
      <c r="N27" s="11">
        <v>2</v>
      </c>
      <c r="O27" s="11">
        <v>3</v>
      </c>
      <c r="P27" s="197">
        <f t="shared" si="3"/>
        <v>17.50</v>
      </c>
      <c r="Q27" s="197">
        <f t="shared" si="4"/>
        <v>0.875</v>
      </c>
      <c r="R27" s="104">
        <f t="shared" si="5"/>
        <v>2.4249999999999998</v>
      </c>
      <c r="S27" s="104">
        <f t="shared" si="6"/>
        <v>2.15</v>
      </c>
      <c r="T27" s="104">
        <f t="shared" si="7"/>
        <v>1.60</v>
      </c>
      <c r="U27" s="104">
        <f t="shared" si="8"/>
        <v>2.0499999999999998</v>
      </c>
      <c r="V27" s="104">
        <f t="shared" si="9"/>
        <v>2.775</v>
      </c>
      <c r="W27" s="26">
        <f t="shared" si="10"/>
        <v>85</v>
      </c>
      <c r="X27" s="194">
        <f t="shared" si="11"/>
        <v>17</v>
      </c>
      <c r="Y27" s="114">
        <v>72</v>
      </c>
      <c r="Z27" s="195">
        <f t="shared" si="12"/>
        <v>57.60</v>
      </c>
      <c r="AA27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09"/>
    </row>
    <row r="30" ht="21" thickBot="1"/>
    <row r="31" spans="1:26" ht="20.25">
      <c r="A31" s="161" t="s">
        <v>16</v>
      </c>
      <c r="B31" s="162"/>
      <c r="C31" s="163"/>
      <c r="D31" s="6">
        <f t="shared" si="13" ref="D31:Z31">COUNT(D7:D29)</f>
        <v>21</v>
      </c>
      <c r="E31" s="6">
        <f t="shared" si="13"/>
        <v>21</v>
      </c>
      <c r="F31" s="6">
        <f t="shared" si="13"/>
        <v>21</v>
      </c>
      <c r="G31" s="6">
        <f t="shared" si="13"/>
        <v>21</v>
      </c>
      <c r="H31" s="6">
        <f t="shared" si="13"/>
        <v>21</v>
      </c>
      <c r="I31" s="6">
        <f t="shared" si="13"/>
        <v>21</v>
      </c>
      <c r="J31" s="6">
        <f t="shared" si="13"/>
        <v>21</v>
      </c>
      <c r="K31" s="6">
        <f t="shared" si="13"/>
        <v>21</v>
      </c>
      <c r="L31" s="6">
        <f t="shared" si="13"/>
        <v>21</v>
      </c>
      <c r="M31" s="6">
        <f t="shared" si="13"/>
        <v>21</v>
      </c>
      <c r="N31" s="6">
        <f t="shared" si="13"/>
        <v>21</v>
      </c>
      <c r="O31" s="6">
        <f t="shared" si="13"/>
        <v>21</v>
      </c>
      <c r="P31" s="6">
        <f t="shared" si="13"/>
        <v>21</v>
      </c>
      <c r="Q31" s="6">
        <f t="shared" si="13"/>
        <v>21</v>
      </c>
      <c r="R31" s="6">
        <f t="shared" si="13"/>
        <v>21</v>
      </c>
      <c r="S31" s="6">
        <f t="shared" si="13"/>
        <v>21</v>
      </c>
      <c r="T31" s="6">
        <f t="shared" si="13"/>
        <v>21</v>
      </c>
      <c r="U31" s="6">
        <f t="shared" si="13"/>
        <v>21</v>
      </c>
      <c r="V31" s="6">
        <f t="shared" si="13"/>
        <v>21</v>
      </c>
      <c r="W31" s="6">
        <f t="shared" si="13"/>
        <v>21</v>
      </c>
      <c r="X31" s="6">
        <f t="shared" si="13"/>
        <v>21</v>
      </c>
      <c r="Y31" s="6">
        <f t="shared" si="13"/>
        <v>19</v>
      </c>
      <c r="Z31" s="6">
        <f t="shared" si="13"/>
        <v>19</v>
      </c>
    </row>
    <row r="32" spans="1:26" ht="21" customHeight="1">
      <c r="A32" s="134" t="s">
        <v>17</v>
      </c>
      <c r="B32" s="135"/>
      <c r="C32" s="136"/>
      <c r="D32" s="7">
        <v>20</v>
      </c>
      <c r="E32" s="8">
        <v>20</v>
      </c>
      <c r="F32" s="8">
        <v>20</v>
      </c>
      <c r="G32" s="8">
        <v>20</v>
      </c>
      <c r="H32" s="73">
        <v>20</v>
      </c>
      <c r="I32" s="9">
        <f>SUM(D32:H32)</f>
        <v>100</v>
      </c>
      <c r="J32" s="74">
        <f>I32*0.15</f>
        <v>15</v>
      </c>
      <c r="K32" s="71">
        <v>6</v>
      </c>
      <c r="L32" s="11">
        <v>6</v>
      </c>
      <c r="M32" s="11">
        <v>6</v>
      </c>
      <c r="N32" s="11">
        <v>6</v>
      </c>
      <c r="O32" s="72">
        <v>6</v>
      </c>
      <c r="P32" s="69">
        <f>SUM(K32:O32)</f>
        <v>30</v>
      </c>
      <c r="Q32" s="79">
        <f>P32*0.05</f>
        <v>1.50</v>
      </c>
      <c r="R32" s="80">
        <f>(D32*0.15+K32*0.05)</f>
        <v>3.30</v>
      </c>
      <c r="S32" s="13">
        <f>((E32*0.15+L32*0.05))</f>
        <v>3.30</v>
      </c>
      <c r="T32" s="13">
        <f t="shared" si="14" ref="T32:U32">((F32*0.15+M32*0.05))</f>
        <v>3.30</v>
      </c>
      <c r="U32" s="13">
        <f t="shared" si="14"/>
        <v>3.30</v>
      </c>
      <c r="V32" s="14">
        <f>((H32*0.15+O32*0.05))</f>
        <v>3.30</v>
      </c>
      <c r="W32" s="82">
        <v>130</v>
      </c>
      <c r="X32" s="81">
        <f>W32*0.2</f>
        <v>26</v>
      </c>
      <c r="Y32" s="12">
        <v>100</v>
      </c>
      <c r="Z32" s="69">
        <f>Y32*0.8</f>
        <v>80</v>
      </c>
    </row>
    <row r="33" spans="1:26" ht="20.25">
      <c r="A33" s="134" t="s">
        <v>79</v>
      </c>
      <c r="B33" s="135"/>
      <c r="C33" s="136"/>
      <c r="D33" s="7">
        <f>D32*0.4</f>
        <v>8</v>
      </c>
      <c r="E33" s="8">
        <f>E32*0.4</f>
        <v>8</v>
      </c>
      <c r="F33" s="8">
        <f t="shared" si="15" ref="F33:J33">F32*0.4</f>
        <v>8</v>
      </c>
      <c r="G33" s="8">
        <f t="shared" si="15"/>
        <v>8</v>
      </c>
      <c r="H33" s="73">
        <f t="shared" si="15"/>
        <v>8</v>
      </c>
      <c r="I33" s="9">
        <f t="shared" si="15"/>
        <v>40</v>
      </c>
      <c r="J33" s="74">
        <f t="shared" si="15"/>
        <v>6</v>
      </c>
      <c r="K33" s="71">
        <f>K32*0.4</f>
        <v>2.4000000000000004</v>
      </c>
      <c r="L33" s="11">
        <f>L32*0.4</f>
        <v>2.4000000000000004</v>
      </c>
      <c r="M33" s="11">
        <f t="shared" si="16" ref="M33:Z33">M32*0.4</f>
        <v>2.4000000000000004</v>
      </c>
      <c r="N33" s="11">
        <f t="shared" si="16"/>
        <v>2.4000000000000004</v>
      </c>
      <c r="O33" s="72">
        <f t="shared" si="16"/>
        <v>2.4000000000000004</v>
      </c>
      <c r="P33" s="69">
        <f t="shared" si="16"/>
        <v>12</v>
      </c>
      <c r="Q33" s="79">
        <f t="shared" si="16"/>
        <v>0.60000000000000009</v>
      </c>
      <c r="R33" s="80">
        <f t="shared" si="16"/>
        <v>1.32</v>
      </c>
      <c r="S33" s="13">
        <f t="shared" si="16"/>
        <v>1.32</v>
      </c>
      <c r="T33" s="13">
        <f t="shared" si="16"/>
        <v>1.32</v>
      </c>
      <c r="U33" s="13">
        <f t="shared" si="16"/>
        <v>1.32</v>
      </c>
      <c r="V33" s="14">
        <f t="shared" si="16"/>
        <v>1.32</v>
      </c>
      <c r="W33" s="82">
        <f t="shared" si="16"/>
        <v>52</v>
      </c>
      <c r="X33" s="81">
        <f t="shared" si="16"/>
        <v>10.40</v>
      </c>
      <c r="Y33" s="12">
        <f t="shared" si="16"/>
        <v>40</v>
      </c>
      <c r="Z33" s="69">
        <f t="shared" si="16"/>
        <v>32</v>
      </c>
    </row>
    <row r="34" spans="1:26" ht="21" customHeight="1">
      <c r="A34" s="134" t="s">
        <v>18</v>
      </c>
      <c r="B34" s="135"/>
      <c r="C34" s="136"/>
      <c r="D34" s="7">
        <f>COUNTIF(D7:D29,"&gt;=8")</f>
        <v>17</v>
      </c>
      <c r="E34" s="7">
        <f>COUNTIF(E7:E29,"&gt;=8")</f>
        <v>16</v>
      </c>
      <c r="F34" s="7">
        <f>COUNTIF(F7:F29,"&gt;=8")</f>
        <v>16</v>
      </c>
      <c r="G34" s="7">
        <f>COUNTIF(G7:G29,"&gt;=8")</f>
        <v>18</v>
      </c>
      <c r="H34" s="7">
        <f>COUNTIF(H7:H29,"&gt;=8")</f>
        <v>15</v>
      </c>
      <c r="I34" s="7">
        <f>COUNTIF(I7:I29,"&gt;=40")</f>
        <v>18</v>
      </c>
      <c r="J34" s="7">
        <f>COUNTIF(J7:J29,"&gt;=6")</f>
        <v>18</v>
      </c>
      <c r="K34" s="7">
        <f>COUNTIF(K7:K29,"&gt;=2.4")</f>
        <v>19</v>
      </c>
      <c r="L34" s="7">
        <f>COUNTIF(L7:L29,"&gt;=2.4")</f>
        <v>15</v>
      </c>
      <c r="M34" s="7">
        <f>COUNTIF(M7:M29,"&gt;=2.4")</f>
        <v>12</v>
      </c>
      <c r="N34" s="7">
        <f>COUNTIF(N7:N29,"&gt;=2.4")</f>
        <v>14</v>
      </c>
      <c r="O34" s="7">
        <f>COUNTIF(O7:O29,"&gt;=2.4")</f>
        <v>11</v>
      </c>
      <c r="P34" s="7">
        <f>COUNTIF(P7:P29,"&gt;=12")</f>
        <v>16</v>
      </c>
      <c r="Q34" s="7">
        <f>COUNTIF(Q7:Q29,"&gt;=.6")</f>
        <v>16</v>
      </c>
      <c r="R34" s="7">
        <f>COUNTIF(R7:R29,"&gt;=1.32")</f>
        <v>17</v>
      </c>
      <c r="S34" s="7">
        <f>COUNTIF(S7:S29,"&gt;=1.32")</f>
        <v>16</v>
      </c>
      <c r="T34" s="7">
        <f>COUNTIF(T7:T29,"&gt;=1.32")</f>
        <v>15</v>
      </c>
      <c r="U34" s="7">
        <f>COUNTIF(U7:U29,"&gt;=1.32")</f>
        <v>18</v>
      </c>
      <c r="V34" s="7">
        <f>COUNTIF(V7:V29,"&gt;=1.32")</f>
        <v>14</v>
      </c>
      <c r="W34" s="7">
        <f>COUNTIF(W7:W29,"&gt;=52")</f>
        <v>16</v>
      </c>
      <c r="X34" s="7">
        <f>COUNTIF(X7:X29,"&gt;=10.4")</f>
        <v>16</v>
      </c>
      <c r="Y34" s="7">
        <f>COUNTIF(Y7:Y29,"&gt;=40")</f>
        <v>19</v>
      </c>
      <c r="Z34" s="7">
        <f>COUNTIF(Z7:Z29,"&gt;=32")</f>
        <v>19</v>
      </c>
    </row>
    <row r="35" spans="1:26" ht="20.25">
      <c r="A35" s="134" t="s">
        <v>19</v>
      </c>
      <c r="B35" s="135"/>
      <c r="C35" s="136"/>
      <c r="D35" s="75" t="str">
        <f t="shared" si="17" ref="D35:Z35">IF(((D34/COUNT(D7:D29))*100)&gt;=60,"3",IF(AND(((D34/COUNT(D7:D29))*100)&lt;60,((D34/COUNT(D7:D29))*100)&gt;=50),"2",IF(AND(((D34/COUNT(D7:D29))*100)&lt;50,((D34/COUNT(D7:D29))*100)&gt;=40),"1","0")))</f>
        <v>3</v>
      </c>
      <c r="E35" s="75" t="str">
        <f t="shared" si="17"/>
        <v>3</v>
      </c>
      <c r="F35" s="75" t="str">
        <f t="shared" si="17"/>
        <v>3</v>
      </c>
      <c r="G35" s="75" t="str">
        <f t="shared" si="17"/>
        <v>3</v>
      </c>
      <c r="H35" s="75" t="str">
        <f t="shared" si="17"/>
        <v>3</v>
      </c>
      <c r="I35" s="75" t="str">
        <f t="shared" si="17"/>
        <v>3</v>
      </c>
      <c r="J35" s="75" t="str">
        <f t="shared" si="17"/>
        <v>3</v>
      </c>
      <c r="K35" s="75" t="str">
        <f t="shared" si="17"/>
        <v>3</v>
      </c>
      <c r="L35" s="75" t="str">
        <f t="shared" si="17"/>
        <v>3</v>
      </c>
      <c r="M35" s="75" t="str">
        <f t="shared" si="17"/>
        <v>2</v>
      </c>
      <c r="N35" s="75" t="str">
        <f t="shared" si="17"/>
        <v>3</v>
      </c>
      <c r="O35" s="75" t="str">
        <f t="shared" si="17"/>
        <v>2</v>
      </c>
      <c r="P35" s="75" t="str">
        <f t="shared" si="17"/>
        <v>3</v>
      </c>
      <c r="Q35" s="75" t="str">
        <f t="shared" si="17"/>
        <v>3</v>
      </c>
      <c r="R35" s="75" t="str">
        <f t="shared" si="17"/>
        <v>3</v>
      </c>
      <c r="S35" s="75" t="str">
        <f t="shared" si="17"/>
        <v>3</v>
      </c>
      <c r="T35" s="75" t="str">
        <f t="shared" si="17"/>
        <v>3</v>
      </c>
      <c r="U35" s="75" t="str">
        <f t="shared" si="17"/>
        <v>3</v>
      </c>
      <c r="V35" s="75" t="str">
        <f t="shared" si="17"/>
        <v>3</v>
      </c>
      <c r="W35" s="75" t="str">
        <f t="shared" si="17"/>
        <v>3</v>
      </c>
      <c r="X35" s="75" t="str">
        <f t="shared" si="17"/>
        <v>3</v>
      </c>
      <c r="Y35" s="75" t="str">
        <f t="shared" si="17"/>
        <v>3</v>
      </c>
      <c r="Z35" s="75" t="str">
        <f t="shared" si="17"/>
        <v>3</v>
      </c>
    </row>
    <row r="36" spans="1:26" ht="21" thickBot="1">
      <c r="A36" s="137" t="s">
        <v>20</v>
      </c>
      <c r="B36" s="138"/>
      <c r="C36" s="139"/>
      <c r="D36" s="10">
        <f t="shared" si="18" ref="D36:Z36">((D34/COUNT(D7:D29))*D35)</f>
        <v>2.4285714285714288</v>
      </c>
      <c r="E36" s="10">
        <f t="shared" si="18"/>
        <v>2.2857142857142856</v>
      </c>
      <c r="F36" s="10">
        <f t="shared" si="18"/>
        <v>2.2857142857142856</v>
      </c>
      <c r="G36" s="10">
        <f t="shared" si="18"/>
        <v>2.5714285714285712</v>
      </c>
      <c r="H36" s="10">
        <f t="shared" si="18"/>
        <v>2.1428571428571428</v>
      </c>
      <c r="I36" s="10">
        <f t="shared" si="18"/>
        <v>2.5714285714285712</v>
      </c>
      <c r="J36" s="10">
        <f t="shared" si="18"/>
        <v>2.5714285714285712</v>
      </c>
      <c r="K36" s="10">
        <f t="shared" si="18"/>
        <v>2.7142857142857144</v>
      </c>
      <c r="L36" s="10">
        <f t="shared" si="18"/>
        <v>2.1428571428571428</v>
      </c>
      <c r="M36" s="10">
        <f t="shared" si="18"/>
        <v>1.1428571428571428</v>
      </c>
      <c r="N36" s="10">
        <f t="shared" si="18"/>
        <v>2</v>
      </c>
      <c r="O36" s="10">
        <f t="shared" si="18"/>
        <v>1.0476190476190477</v>
      </c>
      <c r="P36" s="10">
        <f t="shared" si="18"/>
        <v>2.2857142857142856</v>
      </c>
      <c r="Q36" s="10">
        <f t="shared" si="18"/>
        <v>2.2857142857142856</v>
      </c>
      <c r="R36" s="10">
        <f t="shared" si="18"/>
        <v>2.4285714285714288</v>
      </c>
      <c r="S36" s="10">
        <f t="shared" si="18"/>
        <v>2.2857142857142856</v>
      </c>
      <c r="T36" s="10">
        <f t="shared" si="18"/>
        <v>2.1428571428571428</v>
      </c>
      <c r="U36" s="10">
        <f t="shared" si="18"/>
        <v>2.5714285714285712</v>
      </c>
      <c r="V36" s="10">
        <f t="shared" si="18"/>
        <v>2</v>
      </c>
      <c r="W36" s="10">
        <f t="shared" si="18"/>
        <v>2.2857142857142856</v>
      </c>
      <c r="X36" s="10">
        <f t="shared" si="18"/>
        <v>2.2857142857142856</v>
      </c>
      <c r="Y36" s="10">
        <f t="shared" si="18"/>
        <v>3</v>
      </c>
      <c r="Z36" s="10">
        <f t="shared" si="18"/>
        <v>3</v>
      </c>
    </row>
    <row r="37" spans="1:8" ht="21" thickBot="1">
      <c r="A37" s="2"/>
      <c r="B37" s="2"/>
      <c r="C37" s="2"/>
      <c r="D37" s="2"/>
      <c r="E37" s="1"/>
      <c r="F37" s="1"/>
      <c r="G37" s="1"/>
      <c r="H37" s="1"/>
    </row>
    <row r="38" spans="1:19" ht="20.25">
      <c r="A38" s="140" t="s">
        <v>21</v>
      </c>
      <c r="B38" s="141"/>
      <c r="C38" s="142"/>
      <c r="D38" s="2"/>
      <c r="E38" s="143" t="s">
        <v>22</v>
      </c>
      <c r="F38" s="144"/>
      <c r="G38" s="144"/>
      <c r="H38" s="144"/>
      <c r="I38" s="144"/>
      <c r="J38" s="144"/>
      <c r="K38" s="144"/>
      <c r="L38" s="144"/>
      <c r="M38" s="144"/>
      <c r="N38" s="145"/>
      <c r="O38" s="70" t="s">
        <v>12</v>
      </c>
      <c r="P38" s="17" t="s">
        <v>3</v>
      </c>
      <c r="Q38" s="17" t="s">
        <v>4</v>
      </c>
      <c r="R38" s="17" t="s">
        <v>5</v>
      </c>
      <c r="S38" s="18" t="s">
        <v>6</v>
      </c>
    </row>
    <row r="39" spans="1:19" ht="21" thickBot="1">
      <c r="A39" s="19" t="s">
        <v>80</v>
      </c>
      <c r="B39" s="3"/>
      <c r="C39" s="20"/>
      <c r="D39" s="2"/>
      <c r="E39" s="146"/>
      <c r="F39" s="147"/>
      <c r="G39" s="147"/>
      <c r="H39" s="147"/>
      <c r="I39" s="147"/>
      <c r="J39" s="147"/>
      <c r="K39" s="147"/>
      <c r="L39" s="147"/>
      <c r="M39" s="147"/>
      <c r="N39" s="148"/>
      <c r="O39" s="4">
        <f>(R36*0.2+Z36*0.8)</f>
        <v>2.8857142857142861</v>
      </c>
      <c r="P39" s="4">
        <f>(S36*0.2+Z36*0.8)</f>
        <v>2.8571428571428577</v>
      </c>
      <c r="Q39" s="4">
        <f>(T36*0.2+Z36*0.8)</f>
        <v>2.8285714285714292</v>
      </c>
      <c r="R39" s="4">
        <f>(U36*0.2+Z36*0.8)</f>
        <v>2.9142857142857146</v>
      </c>
      <c r="S39" s="5">
        <f>(V36*0.2+Z36*0.8)</f>
        <v>2.8000000000000003</v>
      </c>
    </row>
    <row r="40" spans="1:8" ht="20.25">
      <c r="A40" s="19" t="s">
        <v>81</v>
      </c>
      <c r="B40" s="3"/>
      <c r="C40" s="20"/>
      <c r="D40" s="2"/>
      <c r="E40" s="1"/>
      <c r="F40" s="1"/>
      <c r="G40" s="1"/>
      <c r="H40" s="1"/>
    </row>
    <row r="41" spans="1:8" ht="21" thickBot="1">
      <c r="A41" s="21" t="s">
        <v>82</v>
      </c>
      <c r="B41" s="22"/>
      <c r="C41" s="23"/>
      <c r="D41" s="2"/>
      <c r="E41" s="1"/>
      <c r="F41" s="1"/>
      <c r="G41" s="1"/>
      <c r="H41" s="1"/>
    </row>
  </sheetData>
  <mergeCells count="22">
    <mergeCell ref="A36:C36"/>
    <mergeCell ref="A38:C38"/>
    <mergeCell ref="E38:N39"/>
    <mergeCell ref="A31:C31"/>
    <mergeCell ref="A32:C32"/>
    <mergeCell ref="A33:C33"/>
    <mergeCell ref="A34:C34"/>
    <mergeCell ref="A35:C35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Y4:Y6"/>
    <mergeCell ref="Z4:Z6"/>
    <mergeCell ref="D5:J5"/>
    <mergeCell ref="K5:Q5"/>
  </mergeCells>
  <pageMargins left="0.7" right="0.7" top="0.75" bottom="0.75" header="0.3" footer="0.3"/>
  <pageSetup orientation="portrait" paperSize="1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d837a53-61e2-4de3-952e-a44d04def475}">
  <dimension ref="A1:J6"/>
  <sheetViews>
    <sheetView workbookViewId="0" topLeftCell="A1">
      <selection pane="topLeft" activeCell="J6" sqref="J6"/>
    </sheetView>
  </sheetViews>
  <sheetFormatPr defaultColWidth="8.854285714285714" defaultRowHeight="15.75"/>
  <cols>
    <col min="1" max="1" width="6.285714285714286" style="2" bestFit="1" customWidth="1"/>
    <col min="2" max="2" width="7.285714285714286" style="2" bestFit="1" customWidth="1"/>
    <col min="3" max="3" width="10.857142857142858" style="2" bestFit="1" customWidth="1"/>
    <col min="4" max="4" width="37.57142857142857" style="2" customWidth="1"/>
    <col min="5" max="16384" width="8.857142857142858" style="2"/>
  </cols>
  <sheetData>
    <row r="1" spans="1:10" ht="15.75">
      <c r="A1" s="199" t="s">
        <v>23</v>
      </c>
      <c r="B1" s="200"/>
      <c r="C1" s="200"/>
      <c r="D1" s="200"/>
      <c r="E1" s="200"/>
      <c r="F1" s="200"/>
      <c r="G1" s="200"/>
      <c r="H1" s="200"/>
      <c r="I1" s="200"/>
      <c r="J1" s="201"/>
    </row>
    <row r="2" spans="1:10" ht="15.75">
      <c r="A2" s="199"/>
      <c r="B2" s="200"/>
      <c r="C2" s="200"/>
      <c r="D2" s="200"/>
      <c r="E2" s="200"/>
      <c r="F2" s="200"/>
      <c r="G2" s="200"/>
      <c r="H2" s="200"/>
      <c r="I2" s="200"/>
      <c r="J2" s="201"/>
    </row>
    <row r="3" spans="1:10" ht="15.75">
      <c r="A3" s="26" t="s">
        <v>24</v>
      </c>
      <c r="B3" s="26" t="s">
        <v>273</v>
      </c>
      <c r="C3" s="26" t="s">
        <v>27</v>
      </c>
      <c r="D3" s="26" t="s">
        <v>28</v>
      </c>
      <c r="E3" s="26" t="s">
        <v>29</v>
      </c>
      <c r="F3" s="26" t="s">
        <v>30</v>
      </c>
      <c r="G3" s="26" t="s">
        <v>31</v>
      </c>
      <c r="H3" s="26" t="s">
        <v>32</v>
      </c>
      <c r="I3" s="26" t="s">
        <v>33</v>
      </c>
      <c r="J3" s="27" t="s">
        <v>34</v>
      </c>
    </row>
    <row r="4" spans="1:10" ht="29.25" customHeight="1" thickBot="1">
      <c r="A4" s="24">
        <v>1</v>
      </c>
      <c r="B4" s="24" t="s">
        <v>493</v>
      </c>
      <c r="C4" s="25"/>
      <c r="D4" s="25" t="str">
        <f>' PAPER 1 (2)'!C3</f>
        <v>आदिकालीन और भक्तिकालीन काव्य</v>
      </c>
      <c r="E4" s="4">
        <f>' PAPER 1 (2)'!O37</f>
        <v>0</v>
      </c>
      <c r="F4" s="4">
        <f>' PAPER 1 (2)'!P37</f>
        <v>0</v>
      </c>
      <c r="G4" s="4">
        <f>' PAPER 1 (2)'!Q37</f>
        <v>0</v>
      </c>
      <c r="H4" s="4">
        <f>' PAPER 1 (2)'!R37</f>
        <v>0</v>
      </c>
      <c r="I4" s="4">
        <f>' PAPER 1 (2)'!S37</f>
        <v>0</v>
      </c>
      <c r="J4" s="28">
        <f>AVERAGE(E4:I4)</f>
        <v>0</v>
      </c>
    </row>
    <row r="5" spans="1:10" ht="29.25" customHeight="1">
      <c r="A5" s="24">
        <v>2</v>
      </c>
      <c r="B5" s="24" t="s">
        <v>493</v>
      </c>
      <c r="C5" s="25"/>
      <c r="D5" s="25" t="str">
        <f>'PAPER 2'!C3</f>
        <v xml:space="preserve"> उपन्यास और कहानी</v>
      </c>
      <c r="E5" s="124">
        <f>'PAPER 2'!O39</f>
        <v>2.8857142857142861</v>
      </c>
      <c r="F5" s="124">
        <f>'PAPER 2'!P39</f>
        <v>2.8571428571428577</v>
      </c>
      <c r="G5" s="124">
        <f>'PAPER 2'!Q39</f>
        <v>2.8285714285714292</v>
      </c>
      <c r="H5" s="124">
        <f>'PAPER 2'!R39</f>
        <v>2.9142857142857146</v>
      </c>
      <c r="I5" s="124">
        <f>'PAPER 2'!S39</f>
        <v>2.8000000000000003</v>
      </c>
      <c r="J5" s="28">
        <f t="shared" si="0" ref="J5">AVERAGE(E5:I5)</f>
        <v>2.8571428571428577</v>
      </c>
    </row>
    <row r="6" spans="1:10" ht="30.6" customHeight="1">
      <c r="A6" s="198" t="s">
        <v>34</v>
      </c>
      <c r="B6" s="198"/>
      <c r="C6" s="198"/>
      <c r="D6" s="198"/>
      <c r="E6" s="28">
        <f>AVERAGE(E4:E5)</f>
        <v>1.4428571428571431</v>
      </c>
      <c r="F6" s="28">
        <f t="shared" si="1" ref="F6:I6">AVERAGE(F4:F5)</f>
        <v>1.4285714285714288</v>
      </c>
      <c r="G6" s="28">
        <f t="shared" si="1"/>
        <v>1.4142857142857146</v>
      </c>
      <c r="H6" s="28">
        <f t="shared" si="1"/>
        <v>1.4571428571428573</v>
      </c>
      <c r="I6" s="28">
        <f t="shared" si="1"/>
        <v>1.40</v>
      </c>
      <c r="J6" s="28">
        <f>AVERAGE(E6:I6)</f>
        <v>1.4285714285714288</v>
      </c>
    </row>
  </sheetData>
  <mergeCells count="3">
    <mergeCell ref="A6:D6"/>
    <mergeCell ref="A1:J1"/>
    <mergeCell ref="A2:J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94c7079-cae1-46f1-a85d-9582a0aff5a6}">
  <dimension ref="A1:U71"/>
  <sheetViews>
    <sheetView zoomScale="79" zoomScaleNormal="79" workbookViewId="0" topLeftCell="I13">
      <selection pane="topLeft" activeCell="U7" sqref="U7"/>
    </sheetView>
  </sheetViews>
  <sheetFormatPr defaultColWidth="8.854285714285714" defaultRowHeight="15.75"/>
  <cols>
    <col min="1" max="1" width="8.857142857142858" style="2"/>
    <col min="2" max="2" width="13.857142857142858" style="2" customWidth="1"/>
    <col min="3" max="19" width="8.857142857142858" style="2"/>
    <col min="20" max="20" width="9.714285714285714" style="2" customWidth="1"/>
    <col min="21" max="21" width="10.142857142857142" style="2" customWidth="1"/>
    <col min="22" max="16384" width="8.857142857142858" style="2"/>
  </cols>
  <sheetData>
    <row r="1" spans="1:16" ht="15.75">
      <c r="A1" s="31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21" ht="30.6" customHeight="1">
      <c r="A2" s="3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S2" s="41" t="s">
        <v>24</v>
      </c>
      <c r="T2" s="42" t="s">
        <v>35</v>
      </c>
      <c r="U2" s="42" t="s">
        <v>36</v>
      </c>
    </row>
    <row r="3" spans="1:21" ht="15.75">
      <c r="A3" s="31"/>
      <c r="B3" s="29"/>
      <c r="C3" s="30"/>
      <c r="D3" s="202" t="s">
        <v>59</v>
      </c>
      <c r="E3" s="202"/>
      <c r="F3" s="202"/>
      <c r="G3" s="202"/>
      <c r="H3" s="202"/>
      <c r="I3" s="202"/>
      <c r="J3" s="202"/>
      <c r="K3" s="202"/>
      <c r="L3" s="30"/>
      <c r="M3" s="30"/>
      <c r="N3" s="30"/>
      <c r="O3" s="30"/>
      <c r="P3" s="30"/>
      <c r="S3" s="38">
        <v>1</v>
      </c>
      <c r="T3" s="192" t="s">
        <v>12</v>
      </c>
      <c r="U3" s="43">
        <f>'CO (4)'!E6</f>
        <v>1.4428571428571431</v>
      </c>
    </row>
    <row r="4" spans="1:21" ht="15.75">
      <c r="A4" s="31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S4" s="38">
        <v>2</v>
      </c>
      <c r="T4" s="192" t="s">
        <v>3</v>
      </c>
      <c r="U4" s="43">
        <f>'CO (4)'!F6</f>
        <v>1.4285714285714288</v>
      </c>
    </row>
    <row r="5" spans="1:21" ht="15.75">
      <c r="A5" s="31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S5" s="38">
        <v>3</v>
      </c>
      <c r="T5" s="192" t="s">
        <v>4</v>
      </c>
      <c r="U5" s="43">
        <f>'CO (4)'!G6</f>
        <v>1.4142857142857146</v>
      </c>
    </row>
    <row r="6" spans="2:21" ht="15.75">
      <c r="B6" s="37" t="s">
        <v>99</v>
      </c>
      <c r="C6" s="37"/>
      <c r="D6" s="37" t="str">
        <f>'CO (4)'!D4</f>
        <v>आदिकालीन और भक्तिकालीन काव्य</v>
      </c>
      <c r="E6" s="37"/>
      <c r="F6" s="37"/>
      <c r="G6" s="37"/>
      <c r="H6" s="37"/>
      <c r="I6" s="37"/>
      <c r="J6" s="37"/>
      <c r="K6" s="30"/>
      <c r="L6" s="30"/>
      <c r="M6" s="30"/>
      <c r="N6" s="30"/>
      <c r="O6" s="30"/>
      <c r="P6" s="30"/>
      <c r="S6" s="38">
        <v>4</v>
      </c>
      <c r="T6" s="192" t="s">
        <v>5</v>
      </c>
      <c r="U6" s="43">
        <f>'CO (4)'!H6</f>
        <v>1.4571428571428573</v>
      </c>
    </row>
    <row r="7" spans="1:21" ht="16.5" thickBot="1">
      <c r="A7" s="31"/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S7" s="38">
        <v>5</v>
      </c>
      <c r="T7" s="192" t="s">
        <v>6</v>
      </c>
      <c r="U7" s="43">
        <f>'CO (4)'!I6</f>
        <v>1.40</v>
      </c>
    </row>
    <row r="8" spans="1:14" ht="16.5" thickBot="1">
      <c r="A8" s="31"/>
      <c r="B8" s="203" t="s">
        <v>37</v>
      </c>
      <c r="C8" s="208"/>
      <c r="D8" s="206" t="s">
        <v>38</v>
      </c>
      <c r="E8" s="207"/>
      <c r="F8" s="207"/>
      <c r="G8" s="207"/>
      <c r="H8" s="207"/>
      <c r="I8" s="207"/>
      <c r="J8" s="207"/>
      <c r="K8" s="207"/>
      <c r="L8" s="207"/>
      <c r="M8" s="207"/>
      <c r="N8" s="208"/>
    </row>
    <row r="9" spans="1:14" ht="15.75">
      <c r="A9" s="31"/>
      <c r="B9" s="204"/>
      <c r="C9" s="209" t="s">
        <v>39</v>
      </c>
      <c r="D9" s="211" t="s">
        <v>40</v>
      </c>
      <c r="E9" s="211" t="s">
        <v>41</v>
      </c>
      <c r="F9" s="211" t="s">
        <v>42</v>
      </c>
      <c r="G9" s="211" t="s">
        <v>43</v>
      </c>
      <c r="H9" s="211" t="s">
        <v>44</v>
      </c>
      <c r="I9" s="211" t="s">
        <v>45</v>
      </c>
      <c r="J9" s="211" t="s">
        <v>46</v>
      </c>
      <c r="K9" s="211" t="s">
        <v>47</v>
      </c>
      <c r="L9" s="211" t="s">
        <v>48</v>
      </c>
      <c r="M9" s="33"/>
      <c r="N9" s="33"/>
    </row>
    <row r="10" spans="1:14" ht="16.5" thickBot="1">
      <c r="A10" s="31"/>
      <c r="B10" s="205"/>
      <c r="C10" s="210"/>
      <c r="D10" s="212"/>
      <c r="E10" s="212"/>
      <c r="F10" s="212"/>
      <c r="G10" s="212"/>
      <c r="H10" s="212"/>
      <c r="I10" s="212"/>
      <c r="J10" s="212"/>
      <c r="K10" s="212"/>
      <c r="L10" s="212"/>
      <c r="M10" s="35" t="s">
        <v>49</v>
      </c>
      <c r="N10" s="35" t="s">
        <v>50</v>
      </c>
    </row>
    <row r="11" spans="1:14" ht="16.5" thickBot="1">
      <c r="A11" s="31"/>
      <c r="B11" s="212" t="s">
        <v>51</v>
      </c>
      <c r="C11" s="131">
        <v>1</v>
      </c>
      <c r="D11" s="132">
        <v>1</v>
      </c>
      <c r="E11" s="132"/>
      <c r="F11" s="132"/>
      <c r="G11" s="132"/>
      <c r="H11" s="132"/>
      <c r="I11" s="132"/>
      <c r="J11" s="132"/>
      <c r="K11" s="132"/>
      <c r="L11" s="132"/>
      <c r="M11" s="132">
        <v>1</v>
      </c>
      <c r="N11" s="132">
        <v>1</v>
      </c>
    </row>
    <row r="12" spans="1:14" ht="16.5" thickBot="1">
      <c r="A12" s="31"/>
      <c r="B12" s="212" t="s">
        <v>52</v>
      </c>
      <c r="C12" s="133">
        <v>1</v>
      </c>
      <c r="D12" s="91">
        <v>2</v>
      </c>
      <c r="E12" s="91"/>
      <c r="F12" s="91">
        <v>1</v>
      </c>
      <c r="G12" s="91"/>
      <c r="H12" s="91"/>
      <c r="I12" s="91"/>
      <c r="J12" s="91"/>
      <c r="K12" s="91"/>
      <c r="L12" s="91"/>
      <c r="M12" s="91">
        <v>2</v>
      </c>
      <c r="N12" s="91">
        <v>1</v>
      </c>
    </row>
    <row r="13" spans="1:14" ht="16.5" thickBot="1">
      <c r="A13" s="31"/>
      <c r="B13" s="212" t="s">
        <v>53</v>
      </c>
      <c r="C13" s="133">
        <v>1</v>
      </c>
      <c r="D13" s="91">
        <v>2</v>
      </c>
      <c r="E13" s="91"/>
      <c r="F13" s="91">
        <v>1</v>
      </c>
      <c r="G13" s="91">
        <v>1</v>
      </c>
      <c r="H13" s="91"/>
      <c r="I13" s="91"/>
      <c r="J13" s="91">
        <v>1</v>
      </c>
      <c r="K13" s="91"/>
      <c r="L13" s="91"/>
      <c r="M13" s="91">
        <v>1</v>
      </c>
      <c r="N13" s="91">
        <v>1</v>
      </c>
    </row>
    <row r="14" spans="1:14" ht="16.5" thickBot="1">
      <c r="A14" s="31"/>
      <c r="B14" s="212" t="s">
        <v>54</v>
      </c>
      <c r="C14" s="133">
        <v>1</v>
      </c>
      <c r="D14" s="91">
        <v>2</v>
      </c>
      <c r="E14" s="91"/>
      <c r="F14" s="91"/>
      <c r="G14" s="91"/>
      <c r="H14" s="91"/>
      <c r="I14" s="91"/>
      <c r="J14" s="91"/>
      <c r="K14" s="91"/>
      <c r="L14" s="91"/>
      <c r="M14" s="91">
        <v>1</v>
      </c>
      <c r="N14" s="91">
        <v>1</v>
      </c>
    </row>
    <row r="15" spans="1:14" ht="16.5" thickBot="1">
      <c r="A15" s="31"/>
      <c r="B15" s="212" t="s">
        <v>55</v>
      </c>
      <c r="C15" s="133">
        <v>1</v>
      </c>
      <c r="D15" s="91">
        <v>1</v>
      </c>
      <c r="E15" s="91"/>
      <c r="F15" s="91"/>
      <c r="G15" s="91"/>
      <c r="H15" s="91"/>
      <c r="I15" s="91"/>
      <c r="J15" s="91"/>
      <c r="K15" s="91"/>
      <c r="L15" s="91"/>
      <c r="M15" s="91">
        <v>1</v>
      </c>
      <c r="N15" s="91">
        <v>1</v>
      </c>
    </row>
    <row r="16" spans="1:16" ht="16.5" thickBot="1">
      <c r="A16" s="31"/>
      <c r="B16" s="212" t="s">
        <v>56</v>
      </c>
      <c r="C16" s="40">
        <f>($U$3*C11+$U$4*C12+$U$5*C13+$U$6*C14+$U$7*C15)/(C11+C12+C13+C14+C15)</f>
        <v>1.4285714285714288</v>
      </c>
      <c r="D16" s="40">
        <f t="shared" si="0" ref="D16:N16">($U$3*D11+$U$4*D12+$U$5*D13+$U$6*D14+$U$7*D15)/(D11+D12+D13+D14+D15)</f>
        <v>1.4303571428571431</v>
      </c>
      <c r="E16" s="40" t="e">
        <f t="shared" si="0"/>
        <v>#DIV/0!</v>
      </c>
      <c r="F16" s="40">
        <f t="shared" si="0"/>
        <v>1.4214285714285717</v>
      </c>
      <c r="G16" s="40">
        <f t="shared" si="0"/>
        <v>1.4142857142857146</v>
      </c>
      <c r="H16" s="40" t="e">
        <f t="shared" si="0"/>
        <v>#DIV/0!</v>
      </c>
      <c r="I16" s="40" t="e">
        <f t="shared" si="0"/>
        <v>#DIV/0!</v>
      </c>
      <c r="J16" s="40">
        <f t="shared" si="0"/>
        <v>1.4142857142857146</v>
      </c>
      <c r="K16" s="40" t="e">
        <f t="shared" si="0"/>
        <v>#DIV/0!</v>
      </c>
      <c r="L16" s="40" t="e">
        <f t="shared" si="0"/>
        <v>#DIV/0!</v>
      </c>
      <c r="M16" s="40">
        <f t="shared" si="0"/>
        <v>1.4285714285714288</v>
      </c>
      <c r="N16" s="40">
        <f t="shared" si="0"/>
        <v>1.4285714285714288</v>
      </c>
      <c r="O16" s="30"/>
      <c r="P16" s="30"/>
    </row>
    <row r="17" spans="1:16" ht="15.75">
      <c r="A17" s="31"/>
      <c r="B17" s="37" t="s">
        <v>57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4" ht="15.75">
      <c r="A18" s="31"/>
      <c r="B18" s="37" t="s">
        <v>58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20" spans="15:16" ht="15.75">
      <c r="O20" s="30"/>
      <c r="P20" s="30"/>
    </row>
    <row r="21" spans="2:16" ht="15.75">
      <c r="B21" s="37" t="s">
        <v>99</v>
      </c>
      <c r="C21" s="37"/>
      <c r="D21" s="37" t="str">
        <f>'CO (4)'!D5</f>
        <v xml:space="preserve"> उपन्यास और कहानी</v>
      </c>
      <c r="E21" s="37"/>
      <c r="F21" s="37"/>
      <c r="G21" s="37"/>
      <c r="H21" s="37"/>
      <c r="I21" s="37"/>
      <c r="J21" s="37"/>
      <c r="K21" s="30"/>
      <c r="L21" s="30"/>
      <c r="M21" s="30"/>
      <c r="N21" s="30"/>
      <c r="O21" s="30"/>
      <c r="P21" s="30"/>
    </row>
    <row r="22" spans="2:16" ht="16.5" thickBot="1"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3"/>
      <c r="P22" s="33"/>
    </row>
    <row r="23" spans="2:14" ht="16.5" thickBot="1">
      <c r="B23" s="203" t="s">
        <v>37</v>
      </c>
      <c r="C23" s="208"/>
      <c r="D23" s="206" t="s">
        <v>38</v>
      </c>
      <c r="E23" s="207"/>
      <c r="F23" s="207"/>
      <c r="G23" s="207"/>
      <c r="H23" s="207"/>
      <c r="I23" s="207"/>
      <c r="J23" s="207"/>
      <c r="K23" s="207"/>
      <c r="L23" s="207"/>
      <c r="M23" s="207"/>
      <c r="N23" s="208"/>
    </row>
    <row r="24" spans="2:14" ht="16.5" thickBot="1">
      <c r="B24" s="204"/>
      <c r="C24" s="209" t="s">
        <v>39</v>
      </c>
      <c r="D24" s="211" t="s">
        <v>40</v>
      </c>
      <c r="E24" s="211" t="s">
        <v>41</v>
      </c>
      <c r="F24" s="211" t="s">
        <v>42</v>
      </c>
      <c r="G24" s="211" t="s">
        <v>43</v>
      </c>
      <c r="H24" s="211" t="s">
        <v>44</v>
      </c>
      <c r="I24" s="211" t="s">
        <v>45</v>
      </c>
      <c r="J24" s="211" t="s">
        <v>46</v>
      </c>
      <c r="K24" s="211" t="s">
        <v>47</v>
      </c>
      <c r="L24" s="211" t="s">
        <v>48</v>
      </c>
      <c r="M24" s="35" t="s">
        <v>49</v>
      </c>
      <c r="N24" s="35" t="s">
        <v>50</v>
      </c>
    </row>
    <row r="25" spans="2:14" ht="16.5" thickBot="1">
      <c r="B25" s="205"/>
      <c r="C25" s="210"/>
      <c r="D25" s="212"/>
      <c r="E25" s="212"/>
      <c r="F25" s="212"/>
      <c r="G25" s="212"/>
      <c r="H25" s="212"/>
      <c r="I25" s="212"/>
      <c r="J25" s="212"/>
      <c r="K25" s="212"/>
      <c r="L25" s="212"/>
      <c r="M25" s="36"/>
      <c r="N25" s="36"/>
    </row>
    <row r="26" spans="2:14" ht="16.5" thickBot="1">
      <c r="B26" s="212" t="s">
        <v>51</v>
      </c>
      <c r="C26" s="131">
        <v>1</v>
      </c>
      <c r="D26" s="132">
        <v>1</v>
      </c>
      <c r="E26" s="132"/>
      <c r="F26" s="132"/>
      <c r="G26" s="132"/>
      <c r="H26" s="132"/>
      <c r="I26" s="132"/>
      <c r="J26" s="132"/>
      <c r="K26" s="132"/>
      <c r="L26" s="132"/>
      <c r="M26" s="132">
        <v>2</v>
      </c>
      <c r="N26" s="132">
        <v>1</v>
      </c>
    </row>
    <row r="27" spans="2:14" ht="16.5" thickBot="1">
      <c r="B27" s="212" t="s">
        <v>52</v>
      </c>
      <c r="C27" s="133">
        <v>1</v>
      </c>
      <c r="D27" s="91">
        <v>1</v>
      </c>
      <c r="E27" s="91"/>
      <c r="F27" s="91"/>
      <c r="G27" s="91"/>
      <c r="H27" s="91"/>
      <c r="I27" s="91"/>
      <c r="J27" s="91"/>
      <c r="K27" s="91"/>
      <c r="L27" s="91"/>
      <c r="M27" s="91">
        <v>1</v>
      </c>
      <c r="N27" s="91">
        <v>1</v>
      </c>
    </row>
    <row r="28" spans="2:14" ht="16.5" thickBot="1">
      <c r="B28" s="212" t="s">
        <v>53</v>
      </c>
      <c r="C28" s="133">
        <v>1</v>
      </c>
      <c r="D28" s="91">
        <v>1</v>
      </c>
      <c r="E28" s="91"/>
      <c r="F28" s="91"/>
      <c r="G28" s="91"/>
      <c r="H28" s="91"/>
      <c r="I28" s="91"/>
      <c r="J28" s="91">
        <v>1</v>
      </c>
      <c r="K28" s="91"/>
      <c r="L28" s="91"/>
      <c r="M28" s="91">
        <v>1</v>
      </c>
      <c r="N28" s="91">
        <v>1</v>
      </c>
    </row>
    <row r="29" spans="2:14" ht="16.5" thickBot="1">
      <c r="B29" s="212" t="s">
        <v>54</v>
      </c>
      <c r="C29" s="133">
        <v>1</v>
      </c>
      <c r="D29" s="91">
        <v>1</v>
      </c>
      <c r="E29" s="91"/>
      <c r="F29" s="91"/>
      <c r="G29" s="91"/>
      <c r="H29" s="91"/>
      <c r="I29" s="91"/>
      <c r="J29" s="91">
        <v>1</v>
      </c>
      <c r="K29" s="91"/>
      <c r="L29" s="91"/>
      <c r="M29" s="91">
        <v>1</v>
      </c>
      <c r="N29" s="91">
        <v>1</v>
      </c>
    </row>
    <row r="30" spans="2:14" ht="16.5" thickBot="1">
      <c r="B30" s="212" t="s">
        <v>55</v>
      </c>
      <c r="C30" s="133">
        <v>1</v>
      </c>
      <c r="D30" s="91">
        <v>1</v>
      </c>
      <c r="E30" s="91"/>
      <c r="F30" s="91"/>
      <c r="G30" s="91">
        <v>1</v>
      </c>
      <c r="H30" s="91"/>
      <c r="I30" s="91"/>
      <c r="J30" s="91">
        <v>1</v>
      </c>
      <c r="K30" s="91"/>
      <c r="L30" s="91"/>
      <c r="M30" s="91">
        <v>1</v>
      </c>
      <c r="N30" s="91">
        <v>1</v>
      </c>
    </row>
    <row r="31" spans="2:16" ht="16.5" thickBot="1">
      <c r="B31" s="212" t="s">
        <v>56</v>
      </c>
      <c r="C31" s="40">
        <f>($U$3*C26+$U$4*C27+$U$5*C28+$U$6*C29+$U$7*C30)/(C26+C27+C28+C29+C30)</f>
        <v>1.4285714285714288</v>
      </c>
      <c r="D31" s="40">
        <f t="shared" si="1" ref="D31:N31">($U$3*D26+$U$4*D27+$U$5*D28+$U$6*D29+$U$7*D30)/(D26+D27+D28+D29+D30)</f>
        <v>1.4285714285714288</v>
      </c>
      <c r="E31" s="40" t="e">
        <f t="shared" si="1"/>
        <v>#DIV/0!</v>
      </c>
      <c r="F31" s="40" t="e">
        <f t="shared" si="1"/>
        <v>#DIV/0!</v>
      </c>
      <c r="G31" s="40">
        <f t="shared" si="1"/>
        <v>1.40</v>
      </c>
      <c r="H31" s="40" t="e">
        <f t="shared" si="1"/>
        <v>#DIV/0!</v>
      </c>
      <c r="I31" s="40" t="e">
        <f t="shared" si="1"/>
        <v>#DIV/0!</v>
      </c>
      <c r="J31" s="40">
        <f t="shared" si="1"/>
        <v>1.4238095238095241</v>
      </c>
      <c r="K31" s="40" t="e">
        <f t="shared" si="1"/>
        <v>#DIV/0!</v>
      </c>
      <c r="L31" s="40" t="e">
        <f t="shared" si="1"/>
        <v>#DIV/0!</v>
      </c>
      <c r="M31" s="40">
        <f t="shared" si="1"/>
        <v>1.4309523809523812</v>
      </c>
      <c r="N31" s="40">
        <f t="shared" si="1"/>
        <v>1.4285714285714288</v>
      </c>
      <c r="O31" s="30"/>
      <c r="P31" s="30"/>
    </row>
    <row r="32" spans="2:14" ht="15.75">
      <c r="B32" s="37" t="s">
        <v>57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2:14" ht="15.75">
      <c r="B33" s="37" t="s">
        <v>58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15:16" ht="15.75">
      <c r="O34" s="30"/>
      <c r="P34" s="30"/>
    </row>
    <row r="35" spans="15:16" ht="15.75">
      <c r="O35" s="30"/>
      <c r="P35" s="30"/>
    </row>
    <row r="36" spans="2:14" ht="15.75">
      <c r="B36" s="37"/>
      <c r="C36" s="37"/>
      <c r="D36" s="37"/>
      <c r="E36" s="37"/>
      <c r="F36" s="37"/>
      <c r="G36" s="37"/>
      <c r="H36" s="37"/>
      <c r="I36" s="37"/>
      <c r="J36" s="37"/>
      <c r="K36" s="30"/>
      <c r="L36" s="30"/>
      <c r="M36" s="30"/>
      <c r="N36" s="30"/>
    </row>
    <row r="47" spans="2:2" ht="15.75">
      <c r="B47" s="30"/>
    </row>
    <row r="48" spans="1:2" ht="15.75">
      <c r="A48" s="30"/>
      <c r="B48" s="30"/>
    </row>
    <row r="49" spans="1:1" ht="15.75">
      <c r="A49" s="30"/>
    </row>
    <row r="53" ht="16.5" customHeight="1"/>
    <row r="59" spans="2:2" ht="15.75">
      <c r="B59" s="30"/>
    </row>
    <row r="60" spans="1:1" ht="15.75">
      <c r="A60" s="30"/>
    </row>
    <row r="61" spans="2:2" ht="15.75">
      <c r="B61" s="30"/>
    </row>
    <row r="62" spans="1:2" ht="15.75">
      <c r="A62" s="30"/>
      <c r="B62" s="30"/>
    </row>
    <row r="63" spans="1:2" ht="15.75">
      <c r="A63" s="30"/>
      <c r="B63" s="30"/>
    </row>
    <row r="64" spans="1:2" ht="15.75">
      <c r="A64" s="30"/>
      <c r="B64" s="30"/>
    </row>
    <row r="65" spans="1:1" ht="15.75">
      <c r="A65" s="30"/>
    </row>
    <row r="67" spans="2:2" ht="15.75">
      <c r="B67" s="30"/>
    </row>
    <row r="68" spans="1:2" ht="15.75">
      <c r="A68" s="30"/>
      <c r="B68" s="30"/>
    </row>
    <row r="69" spans="1:2" ht="16.5" customHeight="1">
      <c r="A69" s="30"/>
      <c r="B69" s="30"/>
    </row>
    <row r="70" spans="1:2" ht="15.75">
      <c r="A70" s="30"/>
      <c r="B70" s="30"/>
    </row>
    <row r="71" spans="1:1" ht="15.75">
      <c r="A71" s="30"/>
    </row>
    <row r="84" ht="16.5" customHeight="1"/>
  </sheetData>
  <mergeCells count="25">
    <mergeCell ref="D3:K3"/>
    <mergeCell ref="B8:B10"/>
    <mergeCell ref="D8:N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23:B25"/>
    <mergeCell ref="D23:N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</mergeCells>
  <pageMargins left="0.7" right="0.7" top="0.75" bottom="0.75" header="0.3" footer="0.3"/>
  <pageSetup orientation="portrait" paperSize="1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6372f8e-068e-4480-ae0d-899e76b9b3f3}">
  <dimension ref="A3:AC18"/>
  <sheetViews>
    <sheetView zoomScale="78" zoomScaleNormal="78" workbookViewId="0" topLeftCell="F1">
      <selection pane="topLeft" activeCell="AB14" sqref="AB14"/>
    </sheetView>
  </sheetViews>
  <sheetFormatPr defaultColWidth="8.854285714285714" defaultRowHeight="15"/>
  <cols>
    <col min="1" max="1" width="6.285714285714286" style="44" bestFit="1" customWidth="1"/>
    <col min="2" max="2" width="7.285714285714286" style="44" bestFit="1" customWidth="1"/>
    <col min="3" max="3" width="11.285714285714286" style="44" bestFit="1" customWidth="1"/>
    <col min="4" max="4" width="36.714285714285715" style="44" customWidth="1"/>
    <col min="5" max="5" width="6.285714285714286" style="44" bestFit="1" customWidth="1"/>
    <col min="6" max="6" width="8.714285714285714" style="44" bestFit="1" customWidth="1"/>
    <col min="7" max="7" width="6.285714285714286" style="44" bestFit="1" customWidth="1"/>
    <col min="8" max="8" width="8.714285714285714" style="44" bestFit="1" customWidth="1"/>
    <col min="9" max="9" width="6.285714285714286" style="44" bestFit="1" customWidth="1"/>
    <col min="10" max="10" width="8.714285714285714" style="44" bestFit="1" customWidth="1"/>
    <col min="11" max="11" width="6.285714285714286" style="44" bestFit="1" customWidth="1"/>
    <col min="12" max="12" width="8.714285714285714" style="44" bestFit="1" customWidth="1"/>
    <col min="13" max="13" width="6.285714285714286" style="44" bestFit="1" customWidth="1"/>
    <col min="14" max="14" width="8.714285714285714" style="44" bestFit="1" customWidth="1"/>
    <col min="15" max="15" width="6.285714285714286" style="44" bestFit="1" customWidth="1"/>
    <col min="16" max="16" width="8.714285714285714" style="44" bestFit="1" customWidth="1"/>
    <col min="17" max="17" width="6.285714285714286" style="44" bestFit="1" customWidth="1"/>
    <col min="18" max="18" width="8.714285714285714" style="44" bestFit="1" customWidth="1"/>
    <col min="19" max="19" width="6.285714285714286" style="44" bestFit="1" customWidth="1"/>
    <col min="20" max="20" width="8.714285714285714" style="44" bestFit="1" customWidth="1"/>
    <col min="21" max="21" width="6.285714285714286" style="44" bestFit="1" customWidth="1"/>
    <col min="22" max="22" width="8.714285714285714" style="44" bestFit="1" customWidth="1"/>
    <col min="23" max="23" width="6.285714285714286" style="44" bestFit="1" customWidth="1"/>
    <col min="24" max="24" width="8.714285714285714" style="44" bestFit="1" customWidth="1"/>
    <col min="25" max="25" width="6.285714285714286" style="44" bestFit="1" customWidth="1"/>
    <col min="26" max="26" width="8.714285714285714" style="44" bestFit="1" customWidth="1"/>
    <col min="27" max="27" width="6.285714285714286" style="44" bestFit="1" customWidth="1"/>
    <col min="28" max="28" width="8.714285714285714" style="44" bestFit="1" customWidth="1"/>
    <col min="29" max="29" width="6.285714285714286" style="44" bestFit="1" customWidth="1"/>
    <col min="30" max="30" width="8.714285714285714" style="44" bestFit="1" customWidth="1"/>
    <col min="31" max="31" width="6.285714285714286" style="44" bestFit="1" customWidth="1"/>
    <col min="32" max="32" width="8.714285714285714" style="44" bestFit="1" customWidth="1"/>
    <col min="33" max="16384" width="8.857142857142858" style="44"/>
  </cols>
  <sheetData>
    <row r="3" spans="1:28" ht="15">
      <c r="A3" s="215" t="s">
        <v>70</v>
      </c>
      <c r="B3" s="216"/>
      <c r="C3" s="216"/>
      <c r="D3" s="217"/>
      <c r="E3" s="214" t="s">
        <v>39</v>
      </c>
      <c r="F3" s="214"/>
      <c r="G3" s="214" t="s">
        <v>40</v>
      </c>
      <c r="H3" s="214"/>
      <c r="I3" s="214" t="s">
        <v>41</v>
      </c>
      <c r="J3" s="214"/>
      <c r="K3" s="214" t="s">
        <v>42</v>
      </c>
      <c r="L3" s="214"/>
      <c r="M3" s="214" t="s">
        <v>43</v>
      </c>
      <c r="N3" s="214"/>
      <c r="O3" s="214" t="s">
        <v>44</v>
      </c>
      <c r="P3" s="214"/>
      <c r="Q3" s="214" t="s">
        <v>45</v>
      </c>
      <c r="R3" s="214"/>
      <c r="S3" s="214" t="s">
        <v>46</v>
      </c>
      <c r="T3" s="214"/>
      <c r="U3" s="214" t="s">
        <v>47</v>
      </c>
      <c r="V3" s="214"/>
      <c r="W3" s="214" t="s">
        <v>48</v>
      </c>
      <c r="X3" s="214"/>
      <c r="Y3" s="214" t="s">
        <v>49</v>
      </c>
      <c r="Z3" s="214"/>
      <c r="AA3" s="214" t="s">
        <v>50</v>
      </c>
      <c r="AB3" s="214"/>
    </row>
    <row r="4" spans="1:28" ht="57">
      <c r="A4" s="218"/>
      <c r="B4" s="219"/>
      <c r="C4" s="219"/>
      <c r="D4" s="220"/>
      <c r="E4" s="46" t="s">
        <v>71</v>
      </c>
      <c r="F4" s="46" t="s">
        <v>72</v>
      </c>
      <c r="G4" s="46" t="s">
        <v>71</v>
      </c>
      <c r="H4" s="46" t="s">
        <v>72</v>
      </c>
      <c r="I4" s="46" t="s">
        <v>71</v>
      </c>
      <c r="J4" s="46" t="s">
        <v>72</v>
      </c>
      <c r="K4" s="46" t="s">
        <v>71</v>
      </c>
      <c r="L4" s="46" t="s">
        <v>72</v>
      </c>
      <c r="M4" s="46" t="s">
        <v>71</v>
      </c>
      <c r="N4" s="46" t="s">
        <v>72</v>
      </c>
      <c r="O4" s="46" t="s">
        <v>71</v>
      </c>
      <c r="P4" s="46" t="s">
        <v>72</v>
      </c>
      <c r="Q4" s="46" t="s">
        <v>71</v>
      </c>
      <c r="R4" s="46" t="s">
        <v>72</v>
      </c>
      <c r="S4" s="46" t="s">
        <v>71</v>
      </c>
      <c r="T4" s="46" t="s">
        <v>72</v>
      </c>
      <c r="U4" s="46" t="s">
        <v>71</v>
      </c>
      <c r="V4" s="46" t="s">
        <v>72</v>
      </c>
      <c r="W4" s="46" t="s">
        <v>71</v>
      </c>
      <c r="X4" s="46" t="s">
        <v>72</v>
      </c>
      <c r="Y4" s="46" t="s">
        <v>71</v>
      </c>
      <c r="Z4" s="46" t="s">
        <v>72</v>
      </c>
      <c r="AA4" s="46" t="s">
        <v>71</v>
      </c>
      <c r="AB4" s="46" t="s">
        <v>72</v>
      </c>
    </row>
    <row r="5" spans="1:29" ht="15">
      <c r="A5" s="55" t="s">
        <v>24</v>
      </c>
      <c r="B5" s="55" t="s">
        <v>273</v>
      </c>
      <c r="C5" s="55" t="s">
        <v>27</v>
      </c>
      <c r="D5" s="56" t="s">
        <v>7</v>
      </c>
      <c r="E5" s="55"/>
      <c r="F5" s="57" t="s">
        <v>60</v>
      </c>
      <c r="G5" s="55"/>
      <c r="H5" s="57" t="s">
        <v>61</v>
      </c>
      <c r="I5" s="55"/>
      <c r="J5" s="57" t="s">
        <v>62</v>
      </c>
      <c r="K5" s="55"/>
      <c r="L5" s="57" t="s">
        <v>63</v>
      </c>
      <c r="M5" s="55"/>
      <c r="N5" s="57" t="s">
        <v>64</v>
      </c>
      <c r="O5" s="55"/>
      <c r="P5" s="57" t="s">
        <v>65</v>
      </c>
      <c r="Q5" s="55"/>
      <c r="R5" s="57" t="s">
        <v>66</v>
      </c>
      <c r="S5" s="55"/>
      <c r="T5" s="57" t="s">
        <v>67</v>
      </c>
      <c r="U5" s="55"/>
      <c r="V5" s="57" t="s">
        <v>68</v>
      </c>
      <c r="W5" s="55"/>
      <c r="X5" s="57" t="s">
        <v>69</v>
      </c>
      <c r="Y5" s="55"/>
      <c r="Z5" s="58" t="s">
        <v>73</v>
      </c>
      <c r="AA5" s="55"/>
      <c r="AB5" s="58" t="s">
        <v>74</v>
      </c>
      <c r="AC5" s="59"/>
    </row>
    <row r="6" spans="1:29" ht="16.5" thickBot="1">
      <c r="A6" s="45">
        <v>1</v>
      </c>
      <c r="B6" s="45" t="s">
        <v>493</v>
      </c>
      <c r="C6" s="60"/>
      <c r="D6" s="60" t="str">
        <f>'CO (4)'!D4</f>
        <v>आदिकालीन और भक्तिकालीन काव्य</v>
      </c>
      <c r="E6" s="60">
        <v>1.50</v>
      </c>
      <c r="F6" s="61">
        <f>'CO-PO Mapping (4)'!C16</f>
        <v>1.4285714285714288</v>
      </c>
      <c r="G6" s="45">
        <v>1.50</v>
      </c>
      <c r="H6" s="61">
        <f>'CO-PO Mapping (4)'!D16</f>
        <v>1.4303571428571431</v>
      </c>
      <c r="I6" s="45"/>
      <c r="J6" s="61"/>
      <c r="K6" s="45">
        <v>1.90</v>
      </c>
      <c r="L6" s="40">
        <f>'CO-PO Mapping (4)'!F16</f>
        <v>1.4214285714285717</v>
      </c>
      <c r="M6" s="45">
        <v>1.60</v>
      </c>
      <c r="N6" s="61">
        <f>'CO-PO Mapping (4)'!G16</f>
        <v>1.4142857142857146</v>
      </c>
      <c r="O6" s="45"/>
      <c r="P6" s="61"/>
      <c r="Q6" s="45"/>
      <c r="R6" s="61"/>
      <c r="S6" s="45">
        <v>1.60</v>
      </c>
      <c r="T6" s="61">
        <f>'CO-PO Mapping (4)'!J16</f>
        <v>1.4142857142857146</v>
      </c>
      <c r="U6" s="45"/>
      <c r="V6" s="61"/>
      <c r="W6" s="45"/>
      <c r="X6" s="61"/>
      <c r="Y6" s="45">
        <v>1.50</v>
      </c>
      <c r="Z6" s="61">
        <f>'CO-PO Mapping (4)'!M16</f>
        <v>1.4285714285714288</v>
      </c>
      <c r="AA6" s="45">
        <v>2</v>
      </c>
      <c r="AB6" s="62">
        <f>'CO-PO Mapping (4)'!N16</f>
        <v>1.4285714285714288</v>
      </c>
      <c r="AC6" s="63"/>
    </row>
    <row r="7" spans="1:29" ht="15">
      <c r="A7" s="45">
        <v>2</v>
      </c>
      <c r="B7" s="45" t="s">
        <v>493</v>
      </c>
      <c r="C7" s="60"/>
      <c r="D7" s="60" t="str">
        <f>'CO (4)'!D5</f>
        <v xml:space="preserve"> उपन्यास और कहानी</v>
      </c>
      <c r="E7" s="60">
        <v>1.90</v>
      </c>
      <c r="F7" s="92">
        <f>'CO-PO Mapping (4)'!C31</f>
        <v>1.4285714285714288</v>
      </c>
      <c r="G7" s="45">
        <v>1.50</v>
      </c>
      <c r="H7" s="92">
        <f>'CO-PO Mapping (4)'!D31</f>
        <v>1.4285714285714288</v>
      </c>
      <c r="I7" s="45"/>
      <c r="J7" s="92"/>
      <c r="K7" s="45"/>
      <c r="L7" s="92"/>
      <c r="M7" s="45">
        <v>1.50</v>
      </c>
      <c r="N7" s="92">
        <f>'CO-PO Mapping (4)'!G31</f>
        <v>1.40</v>
      </c>
      <c r="O7" s="45"/>
      <c r="P7" s="92"/>
      <c r="Q7" s="45"/>
      <c r="R7" s="92"/>
      <c r="S7" s="45">
        <v>1.60</v>
      </c>
      <c r="T7" s="92">
        <f>'CO-PO Mapping (4)'!J31</f>
        <v>1.4238095238095241</v>
      </c>
      <c r="U7" s="45"/>
      <c r="V7" s="92"/>
      <c r="W7" s="45"/>
      <c r="X7" s="92"/>
      <c r="Y7" s="45">
        <v>2</v>
      </c>
      <c r="Z7" s="92">
        <f>'CO-PO Mapping (4)'!M31</f>
        <v>1.4309523809523812</v>
      </c>
      <c r="AA7" s="45">
        <v>2</v>
      </c>
      <c r="AB7" s="92">
        <f>'CO-PO Mapping (4)'!N31</f>
        <v>1.4285714285714288</v>
      </c>
      <c r="AC7" s="63"/>
    </row>
    <row r="9" spans="4:28" ht="15">
      <c r="D9" s="44" t="s">
        <v>75</v>
      </c>
      <c r="E9" s="47">
        <f>AVERAGE(E6:E7)</f>
        <v>1.70</v>
      </c>
      <c r="F9" s="48"/>
      <c r="G9" s="49">
        <f>AVERAGE(G6:G7)</f>
        <v>1.50</v>
      </c>
      <c r="H9" s="48"/>
      <c r="I9" s="49" t="e">
        <f>AVERAGE(I6:I7)</f>
        <v>#DIV/0!</v>
      </c>
      <c r="J9" s="48"/>
      <c r="K9" s="49">
        <f>AVERAGE(K6:K7)</f>
        <v>1.90</v>
      </c>
      <c r="L9" s="48"/>
      <c r="M9" s="49">
        <f>AVERAGE(M6:M7)</f>
        <v>1.55</v>
      </c>
      <c r="N9" s="48"/>
      <c r="O9" s="49" t="e">
        <f>AVERAGE(O6:O7)</f>
        <v>#DIV/0!</v>
      </c>
      <c r="P9" s="48"/>
      <c r="Q9" s="49" t="e">
        <f>AVERAGE(Q6:Q7)</f>
        <v>#DIV/0!</v>
      </c>
      <c r="R9" s="48"/>
      <c r="S9" s="49">
        <f>AVERAGE(S6:S7)</f>
        <v>1.60</v>
      </c>
      <c r="T9" s="48"/>
      <c r="U9" s="49" t="e">
        <f>AVERAGE(U6:U7)</f>
        <v>#DIV/0!</v>
      </c>
      <c r="V9" s="48"/>
      <c r="W9" s="49" t="e">
        <f>AVERAGE(W6:W7)</f>
        <v>#DIV/0!</v>
      </c>
      <c r="X9" s="48"/>
      <c r="Y9" s="49">
        <f>AVERAGE(Y6:Y7)</f>
        <v>1.75</v>
      </c>
      <c r="Z9" s="48"/>
      <c r="AA9" s="49">
        <f>AVERAGE(AA6:AA7)</f>
        <v>2</v>
      </c>
      <c r="AB9" s="50"/>
    </row>
    <row r="10" spans="5:28" ht="15">
      <c r="E10" s="51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52"/>
    </row>
    <row r="11" spans="4:28" ht="15">
      <c r="D11" s="44" t="s">
        <v>76</v>
      </c>
      <c r="E11" s="51"/>
      <c r="F11" s="85">
        <f>AVERAGE(F6:F7)</f>
        <v>1.4285714285714288</v>
      </c>
      <c r="G11" s="64"/>
      <c r="H11" s="85">
        <f>AVERAGE(H6:H7)</f>
        <v>1.4294642857142859</v>
      </c>
      <c r="I11" s="64"/>
      <c r="J11" s="85" t="e">
        <f>AVERAGE(J6:J7)</f>
        <v>#DIV/0!</v>
      </c>
      <c r="K11" s="64"/>
      <c r="L11" s="85">
        <f>AVERAGE(L6:L7)</f>
        <v>1.4214285714285717</v>
      </c>
      <c r="M11" s="64"/>
      <c r="N11" s="85">
        <f>AVERAGE(N6:N7)</f>
        <v>1.4071428571428575</v>
      </c>
      <c r="O11" s="64"/>
      <c r="P11" s="85" t="e">
        <f>AVERAGE(P6:P7)</f>
        <v>#DIV/0!</v>
      </c>
      <c r="Q11" s="64"/>
      <c r="R11" s="85" t="e">
        <f>AVERAGE(R6:R7)</f>
        <v>#DIV/0!</v>
      </c>
      <c r="S11" s="64"/>
      <c r="T11" s="85">
        <f>AVERAGE(T6:T7)</f>
        <v>1.4190476190476193</v>
      </c>
      <c r="U11" s="64"/>
      <c r="V11" s="85" t="e">
        <f>AVERAGE(V6:V7)</f>
        <v>#DIV/0!</v>
      </c>
      <c r="W11" s="64"/>
      <c r="X11" s="85" t="e">
        <f>AVERAGE(X6:X7)</f>
        <v>#DIV/0!</v>
      </c>
      <c r="Y11" s="64"/>
      <c r="Z11" s="85">
        <f>AVERAGE(Z6:Z7)</f>
        <v>1.429761904761905</v>
      </c>
      <c r="AA11" s="64"/>
      <c r="AB11" s="86">
        <f>AVERAGE(AB6:AB7)</f>
        <v>1.4285714285714288</v>
      </c>
    </row>
    <row r="12" spans="5:28" ht="15">
      <c r="E12" s="51"/>
      <c r="F12" s="65"/>
      <c r="G12" s="64"/>
      <c r="H12" s="65"/>
      <c r="I12" s="64"/>
      <c r="J12" s="65"/>
      <c r="K12" s="64"/>
      <c r="L12" s="65"/>
      <c r="M12" s="64"/>
      <c r="N12" s="65"/>
      <c r="O12" s="64"/>
      <c r="P12" s="65"/>
      <c r="Q12" s="64"/>
      <c r="R12" s="65"/>
      <c r="S12" s="64"/>
      <c r="T12" s="65"/>
      <c r="U12" s="64"/>
      <c r="V12" s="65"/>
      <c r="W12" s="64"/>
      <c r="X12" s="65"/>
      <c r="Y12" s="64"/>
      <c r="Z12" s="65"/>
      <c r="AA12" s="64"/>
      <c r="AB12" s="53"/>
    </row>
    <row r="13" spans="4:28" ht="15">
      <c r="D13" s="44" t="s">
        <v>77</v>
      </c>
      <c r="E13" s="51"/>
      <c r="F13" s="87">
        <v>2.10</v>
      </c>
      <c r="G13" s="64"/>
      <c r="H13" s="87">
        <v>2.50</v>
      </c>
      <c r="I13" s="64"/>
      <c r="J13" s="87">
        <v>1.80</v>
      </c>
      <c r="K13" s="64"/>
      <c r="L13" s="87">
        <v>2.50</v>
      </c>
      <c r="M13" s="64"/>
      <c r="N13" s="87">
        <v>2.10</v>
      </c>
      <c r="O13" s="64"/>
      <c r="P13" s="87">
        <v>2.40</v>
      </c>
      <c r="Q13" s="64"/>
      <c r="R13" s="87">
        <v>2.2000000000000002</v>
      </c>
      <c r="S13" s="64"/>
      <c r="T13" s="87">
        <v>2.10</v>
      </c>
      <c r="U13" s="64"/>
      <c r="V13" s="87">
        <v>2.10</v>
      </c>
      <c r="W13" s="64"/>
      <c r="X13" s="87">
        <v>2</v>
      </c>
      <c r="Y13" s="64"/>
      <c r="Z13" s="87">
        <v>2.2000000000000002</v>
      </c>
      <c r="AA13" s="64"/>
      <c r="AB13" s="88">
        <v>2.50</v>
      </c>
    </row>
    <row r="14" spans="5:28" ht="15">
      <c r="E14" s="51"/>
      <c r="F14" s="65"/>
      <c r="G14" s="64"/>
      <c r="H14" s="65"/>
      <c r="I14" s="64"/>
      <c r="J14" s="65"/>
      <c r="K14" s="64"/>
      <c r="L14" s="65"/>
      <c r="M14" s="64"/>
      <c r="N14" s="65"/>
      <c r="O14" s="64"/>
      <c r="P14" s="65"/>
      <c r="Q14" s="64"/>
      <c r="R14" s="65"/>
      <c r="S14" s="64"/>
      <c r="T14" s="65"/>
      <c r="U14" s="64"/>
      <c r="V14" s="65"/>
      <c r="W14" s="64"/>
      <c r="X14" s="65"/>
      <c r="Y14" s="64"/>
      <c r="Z14" s="65"/>
      <c r="AA14" s="64"/>
      <c r="AB14" s="53"/>
    </row>
    <row r="15" spans="4:28" ht="15">
      <c r="D15" s="44" t="s">
        <v>78</v>
      </c>
      <c r="E15" s="51"/>
      <c r="F15" s="89">
        <f>(F11+F13)/2</f>
        <v>1.7642857142857145</v>
      </c>
      <c r="G15" s="64"/>
      <c r="H15" s="89">
        <f>(H11+H13)/2</f>
        <v>1.9647321428571429</v>
      </c>
      <c r="I15" s="64"/>
      <c r="J15" s="89" t="e">
        <f>(J11+J13)/2</f>
        <v>#DIV/0!</v>
      </c>
      <c r="K15" s="64"/>
      <c r="L15" s="89">
        <f>(L11+L13)/2</f>
        <v>1.9607142857142859</v>
      </c>
      <c r="M15" s="64"/>
      <c r="N15" s="89">
        <f>(N11+N13)/2</f>
        <v>1.7535714285714288</v>
      </c>
      <c r="O15" s="64"/>
      <c r="P15" s="89" t="e">
        <f>(P11+P13)/2</f>
        <v>#DIV/0!</v>
      </c>
      <c r="Q15" s="64"/>
      <c r="R15" s="89" t="e">
        <f>(R11+R13)/2</f>
        <v>#DIV/0!</v>
      </c>
      <c r="S15" s="64"/>
      <c r="T15" s="89">
        <f>(T11+T13)/2</f>
        <v>1.7595238095238097</v>
      </c>
      <c r="U15" s="64"/>
      <c r="V15" s="89" t="e">
        <f>(V11+V13)/2</f>
        <v>#DIV/0!</v>
      </c>
      <c r="W15" s="64"/>
      <c r="X15" s="89" t="e">
        <f>(X11+X13)/2</f>
        <v>#DIV/0!</v>
      </c>
      <c r="Y15" s="64"/>
      <c r="Z15" s="89">
        <f>(Z11+Z13)/2</f>
        <v>1.8148809523809526</v>
      </c>
      <c r="AA15" s="64"/>
      <c r="AB15" s="90">
        <f>(AB11+AB13)/2</f>
        <v>1.9642857142857144</v>
      </c>
    </row>
    <row r="16" spans="5:28" ht="15">
      <c r="E16" s="66"/>
      <c r="F16" s="67"/>
      <c r="G16" s="54"/>
      <c r="H16" s="67"/>
      <c r="I16" s="54"/>
      <c r="J16" s="67"/>
      <c r="K16" s="54"/>
      <c r="L16" s="67"/>
      <c r="M16" s="54"/>
      <c r="N16" s="67"/>
      <c r="O16" s="54"/>
      <c r="P16" s="67"/>
      <c r="Q16" s="54"/>
      <c r="R16" s="67"/>
      <c r="S16" s="54"/>
      <c r="T16" s="67"/>
      <c r="U16" s="54"/>
      <c r="V16" s="67"/>
      <c r="W16" s="54"/>
      <c r="X16" s="67"/>
      <c r="Y16" s="54"/>
      <c r="Z16" s="67"/>
      <c r="AA16" s="54"/>
      <c r="AB16" s="68"/>
    </row>
    <row r="17" spans="5:28" ht="15">
      <c r="E17" s="213" t="s">
        <v>39</v>
      </c>
      <c r="F17" s="213"/>
      <c r="G17" s="213" t="s">
        <v>40</v>
      </c>
      <c r="H17" s="213"/>
      <c r="I17" s="213" t="s">
        <v>41</v>
      </c>
      <c r="J17" s="213"/>
      <c r="K17" s="213" t="s">
        <v>42</v>
      </c>
      <c r="L17" s="213"/>
      <c r="M17" s="213" t="s">
        <v>43</v>
      </c>
      <c r="N17" s="213"/>
      <c r="O17" s="213" t="s">
        <v>44</v>
      </c>
      <c r="P17" s="213"/>
      <c r="Q17" s="213" t="s">
        <v>45</v>
      </c>
      <c r="R17" s="213"/>
      <c r="S17" s="213" t="s">
        <v>46</v>
      </c>
      <c r="T17" s="213"/>
      <c r="U17" s="213" t="s">
        <v>47</v>
      </c>
      <c r="V17" s="213"/>
      <c r="W17" s="213" t="s">
        <v>48</v>
      </c>
      <c r="X17" s="213"/>
      <c r="Y17" s="213" t="s">
        <v>49</v>
      </c>
      <c r="Z17" s="213"/>
      <c r="AA17" s="213" t="s">
        <v>50</v>
      </c>
      <c r="AB17" s="213"/>
    </row>
    <row r="18" spans="5:28" ht="15">
      <c r="E18" s="213" t="str">
        <f>IF(F15&gt;E9,"Achieve","Not Achive")</f>
        <v>Achieve</v>
      </c>
      <c r="F18" s="213"/>
      <c r="G18" s="213" t="str">
        <f t="shared" si="0" ref="G18">IF(H15&gt;G9,"Achieve","Not Achive")</f>
        <v>Achieve</v>
      </c>
      <c r="H18" s="213"/>
      <c r="I18" s="213" t="e">
        <f t="shared" si="1" ref="I18">IF(J15&gt;I9,"Achieve","Not Achive")</f>
        <v>#DIV/0!</v>
      </c>
      <c r="J18" s="213"/>
      <c r="K18" s="213" t="str">
        <f>IF(L15&gt;K9,"Achieve","Not Achieve")</f>
        <v>Achieve</v>
      </c>
      <c r="L18" s="213"/>
      <c r="M18" s="213" t="str">
        <f t="shared" si="2" ref="M18">IF(N15&gt;M9,"Achieve","Not Achive")</f>
        <v>Achieve</v>
      </c>
      <c r="N18" s="213"/>
      <c r="O18" s="213" t="e">
        <f t="shared" si="3" ref="O18">IF(P15&gt;O9,"Achieve","Not Achive")</f>
        <v>#DIV/0!</v>
      </c>
      <c r="P18" s="213"/>
      <c r="Q18" s="213" t="e">
        <f t="shared" si="4" ref="Q18">IF(R15&gt;Q9,"Achieve","Not Achive")</f>
        <v>#DIV/0!</v>
      </c>
      <c r="R18" s="213"/>
      <c r="S18" s="213" t="str">
        <f t="shared" si="5" ref="S18">IF(T15&gt;S9,"Achieve","Not Achive")</f>
        <v>Achieve</v>
      </c>
      <c r="T18" s="213"/>
      <c r="U18" s="213" t="e">
        <f t="shared" si="6" ref="U18">IF(V15&gt;U9,"Achieve","Not Achive")</f>
        <v>#DIV/0!</v>
      </c>
      <c r="V18" s="213"/>
      <c r="W18" s="213" t="e">
        <f t="shared" si="7" ref="W18">IF(X15&gt;W9,"Achieve","Not Achive")</f>
        <v>#DIV/0!</v>
      </c>
      <c r="X18" s="213"/>
      <c r="Y18" s="213" t="str">
        <f t="shared" si="8" ref="Y18">IF(Z15&gt;Y9,"Achieve","Not Achive")</f>
        <v>Achieve</v>
      </c>
      <c r="Z18" s="213"/>
      <c r="AA18" s="213" t="str">
        <f>IF(AB15&gt;AA9,"Achieve","Not Achieve")</f>
        <v>Not Achieve</v>
      </c>
      <c r="AB18" s="213"/>
    </row>
  </sheetData>
  <mergeCells count="37">
    <mergeCell ref="G17:H17"/>
    <mergeCell ref="I17:J17"/>
    <mergeCell ref="K17:L17"/>
    <mergeCell ref="AA18:AB18"/>
    <mergeCell ref="W17:X17"/>
    <mergeCell ref="Y17:Z17"/>
    <mergeCell ref="AA17:AB17"/>
    <mergeCell ref="M17:N17"/>
    <mergeCell ref="O17:P17"/>
    <mergeCell ref="Q17:R17"/>
    <mergeCell ref="S17:T17"/>
    <mergeCell ref="U17:V17"/>
    <mergeCell ref="Q18:R18"/>
    <mergeCell ref="U18:V18"/>
    <mergeCell ref="Y18:Z18"/>
    <mergeCell ref="O3:P3"/>
    <mergeCell ref="S18:T18"/>
    <mergeCell ref="W18:X18"/>
    <mergeCell ref="A3:D4"/>
    <mergeCell ref="E18:F18"/>
    <mergeCell ref="I18:J18"/>
    <mergeCell ref="K18:L18"/>
    <mergeCell ref="O18:P18"/>
    <mergeCell ref="E3:F3"/>
    <mergeCell ref="G3:H3"/>
    <mergeCell ref="I3:J3"/>
    <mergeCell ref="K3:L3"/>
    <mergeCell ref="M3:N3"/>
    <mergeCell ref="E17:F17"/>
    <mergeCell ref="G18:H18"/>
    <mergeCell ref="M18:N18"/>
    <mergeCell ref="AA3:AB3"/>
    <mergeCell ref="Q3:R3"/>
    <mergeCell ref="S3:T3"/>
    <mergeCell ref="U3:V3"/>
    <mergeCell ref="W3:X3"/>
    <mergeCell ref="Y3:Z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3c6f5a3-87f6-4988-9a2b-f6e0506a5902}">
  <dimension ref="A1:AR257"/>
  <sheetViews>
    <sheetView zoomScale="70" zoomScaleNormal="70" workbookViewId="0" topLeftCell="P241">
      <selection pane="topLeft" activeCell="Z251" sqref="Z251"/>
    </sheetView>
  </sheetViews>
  <sheetFormatPr defaultColWidth="8.854285714285714" defaultRowHeight="20.25"/>
  <cols>
    <col min="1" max="1" width="8.571428571428571" style="1" bestFit="1" customWidth="1"/>
    <col min="2" max="2" width="19.714285714285715" style="1" bestFit="1" customWidth="1"/>
    <col min="3" max="3" width="56.57142857142857" style="1" customWidth="1"/>
    <col min="4" max="8" width="13.285714285714286" style="1" bestFit="1" customWidth="1"/>
    <col min="9" max="9" width="15.714285714285714" style="1" bestFit="1" customWidth="1"/>
    <col min="10" max="10" width="18.428571428571427" style="1" bestFit="1" customWidth="1"/>
    <col min="11" max="11" width="14.142857142857142" style="1" customWidth="1"/>
    <col min="12" max="15" width="13.714285714285714" style="1" customWidth="1"/>
    <col min="16" max="17" width="15.714285714285714" style="1" customWidth="1"/>
    <col min="18" max="18" width="19.142857142857142" style="1" customWidth="1"/>
    <col min="19" max="19" width="14.571428571428571" style="1" customWidth="1"/>
    <col min="20" max="20" width="14.714285714285714" style="1" customWidth="1"/>
    <col min="21" max="21" width="14.285714285714286" style="1" customWidth="1"/>
    <col min="22" max="22" width="17.428571428571427" style="1" customWidth="1"/>
    <col min="23" max="23" width="29.142857142857142" style="1" customWidth="1"/>
    <col min="24" max="24" width="17.857142857142858" style="1" customWidth="1"/>
    <col min="25" max="25" width="17.428571428571427" style="1" customWidth="1"/>
    <col min="26" max="26" width="12.714285714285714" style="1" customWidth="1"/>
    <col min="27" max="43" width="8.857142857142858" style="110"/>
    <col min="44" max="44" width="8.857142857142858" style="109"/>
    <col min="45" max="265" width="8.857142857142858" style="107"/>
    <col min="266" max="16384" width="8.857142857142858" style="1"/>
  </cols>
  <sheetData>
    <row r="1" spans="1:26" ht="20.25">
      <c r="A1" s="164" t="s">
        <v>105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spans="1:26" ht="21" thickBot="1">
      <c r="A2" s="164" t="s">
        <v>502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26" ht="21" thickBot="1">
      <c r="A3" s="165" t="s">
        <v>85</v>
      </c>
      <c r="B3" s="166"/>
      <c r="C3" s="265" t="s">
        <v>503</v>
      </c>
      <c r="D3" s="84" t="s">
        <v>100</v>
      </c>
      <c r="E3" s="83"/>
      <c r="F3" s="167" t="s">
        <v>104</v>
      </c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</row>
    <row r="4" spans="1:26" ht="21" customHeight="1" thickBot="1">
      <c r="A4" s="168" t="s">
        <v>0</v>
      </c>
      <c r="B4" s="170" t="s">
        <v>1</v>
      </c>
      <c r="C4" s="173" t="s">
        <v>2</v>
      </c>
      <c r="D4" s="176" t="s">
        <v>101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8"/>
      <c r="R4" s="179" t="s">
        <v>102</v>
      </c>
      <c r="S4" s="180"/>
      <c r="T4" s="180"/>
      <c r="U4" s="180"/>
      <c r="V4" s="181"/>
      <c r="W4" s="15" t="s">
        <v>15</v>
      </c>
      <c r="X4" s="185" t="s">
        <v>14</v>
      </c>
      <c r="Y4" s="149" t="s">
        <v>83</v>
      </c>
      <c r="Z4" s="152" t="s">
        <v>84</v>
      </c>
    </row>
    <row r="5" spans="1:26" ht="20.25">
      <c r="A5" s="169"/>
      <c r="B5" s="171"/>
      <c r="C5" s="174"/>
      <c r="D5" s="155" t="s">
        <v>11</v>
      </c>
      <c r="E5" s="156"/>
      <c r="F5" s="156"/>
      <c r="G5" s="156"/>
      <c r="H5" s="156"/>
      <c r="I5" s="156"/>
      <c r="J5" s="157"/>
      <c r="K5" s="158" t="s">
        <v>89</v>
      </c>
      <c r="L5" s="159"/>
      <c r="M5" s="159"/>
      <c r="N5" s="159"/>
      <c r="O5" s="159"/>
      <c r="P5" s="159"/>
      <c r="Q5" s="160"/>
      <c r="R5" s="182"/>
      <c r="S5" s="183"/>
      <c r="T5" s="183"/>
      <c r="U5" s="183"/>
      <c r="V5" s="184"/>
      <c r="W5" s="16" t="s">
        <v>13</v>
      </c>
      <c r="X5" s="186"/>
      <c r="Y5" s="150"/>
      <c r="Z5" s="153"/>
    </row>
    <row r="6" spans="1:26" ht="21" thickBot="1">
      <c r="A6" s="169"/>
      <c r="B6" s="172"/>
      <c r="C6" s="175"/>
      <c r="D6" s="93" t="s">
        <v>9</v>
      </c>
      <c r="E6" s="94" t="s">
        <v>86</v>
      </c>
      <c r="F6" s="94" t="s">
        <v>8</v>
      </c>
      <c r="G6" s="94" t="s">
        <v>87</v>
      </c>
      <c r="H6" s="94" t="s">
        <v>88</v>
      </c>
      <c r="I6" s="95" t="s">
        <v>10</v>
      </c>
      <c r="J6" s="96" t="s">
        <v>97</v>
      </c>
      <c r="K6" s="97" t="s">
        <v>90</v>
      </c>
      <c r="L6" s="98" t="s">
        <v>91</v>
      </c>
      <c r="M6" s="98" t="s">
        <v>92</v>
      </c>
      <c r="N6" s="98" t="s">
        <v>93</v>
      </c>
      <c r="O6" s="98" t="s">
        <v>94</v>
      </c>
      <c r="P6" s="98" t="s">
        <v>95</v>
      </c>
      <c r="Q6" s="99" t="s">
        <v>98</v>
      </c>
      <c r="R6" s="77" t="s">
        <v>12</v>
      </c>
      <c r="S6" s="78" t="s">
        <v>3</v>
      </c>
      <c r="T6" s="78" t="s">
        <v>4</v>
      </c>
      <c r="U6" s="78" t="s">
        <v>5</v>
      </c>
      <c r="V6" s="76" t="s">
        <v>6</v>
      </c>
      <c r="W6" s="100" t="s">
        <v>96</v>
      </c>
      <c r="X6" s="187"/>
      <c r="Y6" s="151"/>
      <c r="Z6" s="154"/>
    </row>
    <row r="7" spans="1:44" s="107" customFormat="1" ht="20.25">
      <c r="A7" s="191">
        <v>1</v>
      </c>
      <c r="B7" s="125">
        <v>439510</v>
      </c>
      <c r="C7" s="126" t="s">
        <v>300</v>
      </c>
      <c r="D7" s="111">
        <v>18</v>
      </c>
      <c r="E7" s="111">
        <v>15</v>
      </c>
      <c r="F7" s="111">
        <v>14</v>
      </c>
      <c r="G7" s="196">
        <v>15</v>
      </c>
      <c r="H7" s="196">
        <v>13</v>
      </c>
      <c r="I7" s="196">
        <f>SUM(D7:H7)</f>
        <v>75</v>
      </c>
      <c r="J7" s="196">
        <f>I7*0.15</f>
        <v>11.25</v>
      </c>
      <c r="K7" s="197">
        <v>4</v>
      </c>
      <c r="L7" s="197">
        <v>4</v>
      </c>
      <c r="M7" s="197">
        <v>3</v>
      </c>
      <c r="N7" s="197">
        <v>3</v>
      </c>
      <c r="O7" s="197">
        <v>4</v>
      </c>
      <c r="P7" s="197">
        <f>SUM(K7:O7)</f>
        <v>18</v>
      </c>
      <c r="Q7" s="197">
        <f>P7*0.05</f>
        <v>0.90</v>
      </c>
      <c r="R7" s="104">
        <f>D7*0.15+K7*0.05</f>
        <v>2.90</v>
      </c>
      <c r="S7" s="104">
        <f t="shared" si="0" ref="S7:V7">E7*0.15+L7*0.05</f>
        <v>2.4500000000000002</v>
      </c>
      <c r="T7" s="104">
        <f t="shared" si="0"/>
        <v>2.25</v>
      </c>
      <c r="U7" s="104">
        <f t="shared" si="0"/>
        <v>2.40</v>
      </c>
      <c r="V7" s="104">
        <f t="shared" si="0"/>
        <v>2.15</v>
      </c>
      <c r="W7" s="26">
        <f>I7+P7</f>
        <v>93</v>
      </c>
      <c r="X7" s="194">
        <f>W7*0.2</f>
        <v>18.60</v>
      </c>
      <c r="Y7" s="114">
        <v>74</v>
      </c>
      <c r="Z7" s="108">
        <f>Y7*0.8</f>
        <v>59.20</v>
      </c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09"/>
    </row>
    <row r="8" spans="1:44" s="107" customFormat="1" ht="20.25">
      <c r="A8" s="191">
        <v>2</v>
      </c>
      <c r="B8" s="125">
        <v>439557</v>
      </c>
      <c r="C8" s="126" t="s">
        <v>318</v>
      </c>
      <c r="D8" s="111">
        <v>10</v>
      </c>
      <c r="E8" s="111">
        <v>7</v>
      </c>
      <c r="F8" s="111">
        <v>9</v>
      </c>
      <c r="G8" s="196">
        <v>10</v>
      </c>
      <c r="H8" s="196">
        <v>5</v>
      </c>
      <c r="I8" s="196">
        <f t="shared" si="1" ref="I8:I71">SUM(D8:H8)</f>
        <v>41</v>
      </c>
      <c r="J8" s="196">
        <f t="shared" si="2" ref="J8:J71">I8*0.15</f>
        <v>6.15</v>
      </c>
      <c r="K8" s="197">
        <v>3</v>
      </c>
      <c r="L8" s="197">
        <v>2</v>
      </c>
      <c r="M8" s="197">
        <v>3</v>
      </c>
      <c r="N8" s="197">
        <v>3</v>
      </c>
      <c r="O8" s="197">
        <v>2</v>
      </c>
      <c r="P8" s="197">
        <f t="shared" si="3" ref="P8:P71">SUM(K8:O8)</f>
        <v>13</v>
      </c>
      <c r="Q8" s="197">
        <f t="shared" si="4" ref="Q8:Q71">P8*0.05</f>
        <v>0.65</v>
      </c>
      <c r="R8" s="104">
        <f t="shared" si="5" ref="R8:R71">D8*0.15+K8*0.05</f>
        <v>1.65</v>
      </c>
      <c r="S8" s="104">
        <f t="shared" si="6" ref="S8:S71">E8*0.15+L8*0.05</f>
        <v>1.1500000000000001</v>
      </c>
      <c r="T8" s="104">
        <f t="shared" si="7" ref="T8:T71">F8*0.15+M8*0.05</f>
        <v>1.50</v>
      </c>
      <c r="U8" s="104">
        <f t="shared" si="8" ref="U8:U71">G8*0.15+N8*0.05</f>
        <v>1.65</v>
      </c>
      <c r="V8" s="104">
        <f t="shared" si="9" ref="V8:V71">H8*0.15+O8*0.05</f>
        <v>0.85</v>
      </c>
      <c r="W8" s="26">
        <f t="shared" si="10" ref="W8:W71">I8+P8</f>
        <v>54</v>
      </c>
      <c r="X8" s="194">
        <f t="shared" si="11" ref="X8:X71">W8*0.2</f>
        <v>10.80</v>
      </c>
      <c r="Y8" s="114">
        <v>37</v>
      </c>
      <c r="Z8" s="108">
        <f t="shared" si="12" ref="Z8:Z71">Y8*0.8</f>
        <v>29.60</v>
      </c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09"/>
    </row>
    <row r="9" spans="1:44" s="107" customFormat="1" ht="20.25">
      <c r="A9" s="191">
        <v>3</v>
      </c>
      <c r="B9" s="125">
        <v>439563</v>
      </c>
      <c r="C9" s="126" t="s">
        <v>320</v>
      </c>
      <c r="D9" s="111">
        <v>11</v>
      </c>
      <c r="E9" s="111">
        <v>9</v>
      </c>
      <c r="F9" s="111">
        <v>11</v>
      </c>
      <c r="G9" s="196">
        <v>8</v>
      </c>
      <c r="H9" s="196">
        <v>11</v>
      </c>
      <c r="I9" s="196">
        <f t="shared" si="1"/>
        <v>50</v>
      </c>
      <c r="J9" s="196">
        <f t="shared" si="2"/>
        <v>7.50</v>
      </c>
      <c r="K9" s="197">
        <v>3</v>
      </c>
      <c r="L9" s="197">
        <v>4</v>
      </c>
      <c r="M9" s="197">
        <v>3</v>
      </c>
      <c r="N9" s="197">
        <v>2</v>
      </c>
      <c r="O9" s="197">
        <v>3</v>
      </c>
      <c r="P9" s="197">
        <f t="shared" si="3"/>
        <v>15</v>
      </c>
      <c r="Q9" s="197">
        <f t="shared" si="4"/>
        <v>0.75</v>
      </c>
      <c r="R9" s="104">
        <f t="shared" si="5"/>
        <v>1.7999999999999998</v>
      </c>
      <c r="S9" s="104">
        <f t="shared" si="6"/>
        <v>1.5499999999999998</v>
      </c>
      <c r="T9" s="104">
        <f t="shared" si="7"/>
        <v>1.7999999999999998</v>
      </c>
      <c r="U9" s="104">
        <f t="shared" si="8"/>
        <v>1.30</v>
      </c>
      <c r="V9" s="104">
        <f t="shared" si="9"/>
        <v>1.7999999999999998</v>
      </c>
      <c r="W9" s="26">
        <f t="shared" si="10"/>
        <v>65</v>
      </c>
      <c r="X9" s="194">
        <f t="shared" si="11"/>
        <v>13</v>
      </c>
      <c r="Y9" s="114">
        <v>50</v>
      </c>
      <c r="Z9" s="108">
        <f t="shared" si="12"/>
        <v>40</v>
      </c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09"/>
    </row>
    <row r="10" spans="1:44" s="107" customFormat="1" ht="20.25">
      <c r="A10" s="191">
        <v>4</v>
      </c>
      <c r="B10" s="125">
        <v>439568</v>
      </c>
      <c r="C10" s="126" t="s">
        <v>324</v>
      </c>
      <c r="D10" s="111">
        <v>10</v>
      </c>
      <c r="E10" s="111">
        <v>11</v>
      </c>
      <c r="F10" s="111">
        <v>9</v>
      </c>
      <c r="G10" s="196">
        <v>11</v>
      </c>
      <c r="H10" s="196">
        <v>12</v>
      </c>
      <c r="I10" s="196">
        <f t="shared" si="1"/>
        <v>53</v>
      </c>
      <c r="J10" s="196">
        <f t="shared" si="2"/>
        <v>7.9499999999999993</v>
      </c>
      <c r="K10" s="197">
        <v>3</v>
      </c>
      <c r="L10" s="197">
        <v>4</v>
      </c>
      <c r="M10" s="197">
        <v>3</v>
      </c>
      <c r="N10" s="197">
        <v>5</v>
      </c>
      <c r="O10" s="197">
        <v>3</v>
      </c>
      <c r="P10" s="197">
        <f t="shared" si="3"/>
        <v>18</v>
      </c>
      <c r="Q10" s="197">
        <f t="shared" si="4"/>
        <v>0.90</v>
      </c>
      <c r="R10" s="104">
        <f t="shared" si="5"/>
        <v>1.65</v>
      </c>
      <c r="S10" s="104">
        <f t="shared" si="6"/>
        <v>1.85</v>
      </c>
      <c r="T10" s="104">
        <f t="shared" si="7"/>
        <v>1.50</v>
      </c>
      <c r="U10" s="104">
        <f t="shared" si="8"/>
        <v>1.90</v>
      </c>
      <c r="V10" s="104">
        <f t="shared" si="9"/>
        <v>1.9499999999999997</v>
      </c>
      <c r="W10" s="26">
        <f t="shared" si="10"/>
        <v>71</v>
      </c>
      <c r="X10" s="194">
        <f t="shared" si="11"/>
        <v>14.20</v>
      </c>
      <c r="Y10" s="114">
        <v>51</v>
      </c>
      <c r="Z10" s="108">
        <f t="shared" si="12"/>
        <v>40.800000000000004</v>
      </c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09"/>
    </row>
    <row r="11" spans="1:44" s="107" customFormat="1" ht="20.25">
      <c r="A11" s="191">
        <v>5</v>
      </c>
      <c r="B11" s="125">
        <v>439582</v>
      </c>
      <c r="C11" s="126" t="s">
        <v>333</v>
      </c>
      <c r="D11" s="111">
        <v>7</v>
      </c>
      <c r="E11" s="111">
        <v>8</v>
      </c>
      <c r="F11" s="111">
        <v>9</v>
      </c>
      <c r="G11" s="196">
        <v>5</v>
      </c>
      <c r="H11" s="196">
        <v>6</v>
      </c>
      <c r="I11" s="196">
        <f t="shared" si="1"/>
        <v>35</v>
      </c>
      <c r="J11" s="196">
        <f t="shared" si="2"/>
        <v>5.25</v>
      </c>
      <c r="K11" s="197">
        <v>2</v>
      </c>
      <c r="L11" s="197">
        <v>1</v>
      </c>
      <c r="M11" s="197">
        <v>2</v>
      </c>
      <c r="N11" s="197">
        <v>1</v>
      </c>
      <c r="O11" s="197">
        <v>2</v>
      </c>
      <c r="P11" s="197">
        <f t="shared" si="3"/>
        <v>8</v>
      </c>
      <c r="Q11" s="197">
        <f t="shared" si="4"/>
        <v>0.40</v>
      </c>
      <c r="R11" s="104">
        <f t="shared" si="5"/>
        <v>1.1500000000000001</v>
      </c>
      <c r="S11" s="104">
        <f t="shared" si="6"/>
        <v>1.25</v>
      </c>
      <c r="T11" s="104">
        <f t="shared" si="7"/>
        <v>1.45</v>
      </c>
      <c r="U11" s="104">
        <f t="shared" si="8"/>
        <v>0.80</v>
      </c>
      <c r="V11" s="104">
        <f t="shared" si="9"/>
        <v>0.99999999999999989</v>
      </c>
      <c r="W11" s="26">
        <f t="shared" si="10"/>
        <v>43</v>
      </c>
      <c r="X11" s="194">
        <f t="shared" si="11"/>
        <v>8.60</v>
      </c>
      <c r="Y11" s="114">
        <v>35</v>
      </c>
      <c r="Z11" s="108">
        <f t="shared" si="12"/>
        <v>28</v>
      </c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09"/>
    </row>
    <row r="12" spans="1:44" s="107" customFormat="1" ht="20.25">
      <c r="A12" s="191">
        <v>6</v>
      </c>
      <c r="B12" s="125">
        <v>439583</v>
      </c>
      <c r="C12" s="126" t="s">
        <v>334</v>
      </c>
      <c r="D12" s="111">
        <v>13</v>
      </c>
      <c r="E12" s="111">
        <v>15</v>
      </c>
      <c r="F12" s="111">
        <v>13</v>
      </c>
      <c r="G12" s="196">
        <v>12</v>
      </c>
      <c r="H12" s="196">
        <v>11</v>
      </c>
      <c r="I12" s="196">
        <f t="shared" si="1"/>
        <v>64</v>
      </c>
      <c r="J12" s="196">
        <f t="shared" si="2"/>
        <v>9.60</v>
      </c>
      <c r="K12" s="197">
        <v>4</v>
      </c>
      <c r="L12" s="197">
        <v>3</v>
      </c>
      <c r="M12" s="197">
        <v>3</v>
      </c>
      <c r="N12" s="197">
        <v>4</v>
      </c>
      <c r="O12" s="197">
        <v>3</v>
      </c>
      <c r="P12" s="197">
        <f t="shared" si="3"/>
        <v>17</v>
      </c>
      <c r="Q12" s="197">
        <f t="shared" si="4"/>
        <v>0.85000000000000009</v>
      </c>
      <c r="R12" s="104">
        <f t="shared" si="5"/>
        <v>2.15</v>
      </c>
      <c r="S12" s="104">
        <f t="shared" si="6"/>
        <v>2.40</v>
      </c>
      <c r="T12" s="104">
        <f t="shared" si="7"/>
        <v>2.10</v>
      </c>
      <c r="U12" s="104">
        <f t="shared" si="8"/>
        <v>1.9999999999999998</v>
      </c>
      <c r="V12" s="104">
        <f t="shared" si="9"/>
        <v>1.7999999999999998</v>
      </c>
      <c r="W12" s="26">
        <f t="shared" si="10"/>
        <v>81</v>
      </c>
      <c r="X12" s="194">
        <f t="shared" si="11"/>
        <v>16.20</v>
      </c>
      <c r="Y12" s="114">
        <v>59</v>
      </c>
      <c r="Z12" s="108">
        <f t="shared" si="12"/>
        <v>47.20</v>
      </c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09"/>
    </row>
    <row r="13" spans="1:44" s="107" customFormat="1" ht="20.25">
      <c r="A13" s="191">
        <v>7</v>
      </c>
      <c r="B13" s="125">
        <v>439595</v>
      </c>
      <c r="C13" s="126" t="s">
        <v>115</v>
      </c>
      <c r="D13" s="111">
        <v>11</v>
      </c>
      <c r="E13" s="111">
        <v>12</v>
      </c>
      <c r="F13" s="111">
        <v>15</v>
      </c>
      <c r="G13" s="196">
        <v>13</v>
      </c>
      <c r="H13" s="196">
        <v>14</v>
      </c>
      <c r="I13" s="196">
        <f t="shared" si="1"/>
        <v>65</v>
      </c>
      <c r="J13" s="196">
        <f t="shared" si="2"/>
        <v>9.75</v>
      </c>
      <c r="K13" s="197">
        <v>3</v>
      </c>
      <c r="L13" s="197">
        <v>4</v>
      </c>
      <c r="M13" s="197">
        <v>3</v>
      </c>
      <c r="N13" s="197">
        <v>4</v>
      </c>
      <c r="O13" s="197">
        <v>3</v>
      </c>
      <c r="P13" s="197">
        <f t="shared" si="3"/>
        <v>17</v>
      </c>
      <c r="Q13" s="197">
        <f t="shared" si="4"/>
        <v>0.85000000000000009</v>
      </c>
      <c r="R13" s="104">
        <f t="shared" si="5"/>
        <v>1.7999999999999998</v>
      </c>
      <c r="S13" s="104">
        <f t="shared" si="6"/>
        <v>1.9999999999999998</v>
      </c>
      <c r="T13" s="104">
        <f t="shared" si="7"/>
        <v>2.40</v>
      </c>
      <c r="U13" s="104">
        <f t="shared" si="8"/>
        <v>2.15</v>
      </c>
      <c r="V13" s="104">
        <f t="shared" si="9"/>
        <v>2.25</v>
      </c>
      <c r="W13" s="26">
        <f t="shared" si="10"/>
        <v>82</v>
      </c>
      <c r="X13" s="194">
        <f t="shared" si="11"/>
        <v>16.400000000000002</v>
      </c>
      <c r="Y13" s="114">
        <v>63</v>
      </c>
      <c r="Z13" s="108">
        <f t="shared" si="12"/>
        <v>50.400000000000006</v>
      </c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09"/>
    </row>
    <row r="14" spans="1:44" s="107" customFormat="1" ht="20.25">
      <c r="A14" s="191">
        <v>8</v>
      </c>
      <c r="B14" s="125">
        <v>439625</v>
      </c>
      <c r="C14" s="126" t="s">
        <v>356</v>
      </c>
      <c r="D14" s="111">
        <v>14</v>
      </c>
      <c r="E14" s="111">
        <v>12</v>
      </c>
      <c r="F14" s="111">
        <v>13</v>
      </c>
      <c r="G14" s="196">
        <v>15</v>
      </c>
      <c r="H14" s="196">
        <v>14</v>
      </c>
      <c r="I14" s="196">
        <f t="shared" si="1"/>
        <v>68</v>
      </c>
      <c r="J14" s="196">
        <f t="shared" si="2"/>
        <v>10.199999999999999</v>
      </c>
      <c r="K14" s="197">
        <v>4</v>
      </c>
      <c r="L14" s="197">
        <v>5</v>
      </c>
      <c r="M14" s="197">
        <v>3</v>
      </c>
      <c r="N14" s="197">
        <v>4</v>
      </c>
      <c r="O14" s="197">
        <v>5</v>
      </c>
      <c r="P14" s="197">
        <f t="shared" si="3"/>
        <v>21</v>
      </c>
      <c r="Q14" s="197">
        <f t="shared" si="4"/>
        <v>1.05</v>
      </c>
      <c r="R14" s="104">
        <f t="shared" si="5"/>
        <v>2.3000000000000003</v>
      </c>
      <c r="S14" s="104">
        <f t="shared" si="6"/>
        <v>2.0499999999999998</v>
      </c>
      <c r="T14" s="104">
        <f t="shared" si="7"/>
        <v>2.10</v>
      </c>
      <c r="U14" s="104">
        <f t="shared" si="8"/>
        <v>2.4500000000000002</v>
      </c>
      <c r="V14" s="104">
        <f t="shared" si="9"/>
        <v>2.35</v>
      </c>
      <c r="W14" s="26">
        <f t="shared" si="10"/>
        <v>89</v>
      </c>
      <c r="X14" s="194">
        <f t="shared" si="11"/>
        <v>17.80</v>
      </c>
      <c r="Y14" s="114">
        <v>64</v>
      </c>
      <c r="Z14" s="108">
        <f t="shared" si="12"/>
        <v>51.20</v>
      </c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09"/>
    </row>
    <row r="15" spans="1:44" s="107" customFormat="1" ht="20.25">
      <c r="A15" s="191">
        <v>9</v>
      </c>
      <c r="B15" s="125">
        <v>439632</v>
      </c>
      <c r="C15" s="126" t="s">
        <v>504</v>
      </c>
      <c r="D15" s="111">
        <v>13</v>
      </c>
      <c r="E15" s="111">
        <v>11</v>
      </c>
      <c r="F15" s="111">
        <v>8</v>
      </c>
      <c r="G15" s="196">
        <v>9</v>
      </c>
      <c r="H15" s="196">
        <v>8</v>
      </c>
      <c r="I15" s="196">
        <f t="shared" si="1"/>
        <v>49</v>
      </c>
      <c r="J15" s="196">
        <f t="shared" si="2"/>
        <v>7.35</v>
      </c>
      <c r="K15" s="197">
        <v>3</v>
      </c>
      <c r="L15" s="197">
        <v>4</v>
      </c>
      <c r="M15" s="197">
        <v>2</v>
      </c>
      <c r="N15" s="197">
        <v>3</v>
      </c>
      <c r="O15" s="197">
        <v>4</v>
      </c>
      <c r="P15" s="197">
        <f t="shared" si="3"/>
        <v>16</v>
      </c>
      <c r="Q15" s="197">
        <f t="shared" si="4"/>
        <v>0.80</v>
      </c>
      <c r="R15" s="104">
        <f t="shared" si="5"/>
        <v>2.10</v>
      </c>
      <c r="S15" s="104">
        <f t="shared" si="6"/>
        <v>1.85</v>
      </c>
      <c r="T15" s="104">
        <f t="shared" si="7"/>
        <v>1.30</v>
      </c>
      <c r="U15" s="104">
        <f t="shared" si="8"/>
        <v>1.50</v>
      </c>
      <c r="V15" s="104">
        <f t="shared" si="9"/>
        <v>1.40</v>
      </c>
      <c r="W15" s="26">
        <f t="shared" si="10"/>
        <v>65</v>
      </c>
      <c r="X15" s="194">
        <f t="shared" si="11"/>
        <v>13</v>
      </c>
      <c r="Y15" s="114">
        <v>44</v>
      </c>
      <c r="Z15" s="108">
        <f t="shared" si="12"/>
        <v>35.200000000000003</v>
      </c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09"/>
    </row>
    <row r="16" spans="1:44" s="107" customFormat="1" ht="20.25">
      <c r="A16" s="191">
        <v>10</v>
      </c>
      <c r="B16" s="125">
        <v>439649</v>
      </c>
      <c r="C16" s="126" t="s">
        <v>371</v>
      </c>
      <c r="D16" s="111">
        <v>14</v>
      </c>
      <c r="E16" s="111">
        <v>13</v>
      </c>
      <c r="F16" s="111">
        <v>15</v>
      </c>
      <c r="G16" s="196">
        <v>14</v>
      </c>
      <c r="H16" s="196">
        <v>15</v>
      </c>
      <c r="I16" s="196">
        <f t="shared" si="1"/>
        <v>71</v>
      </c>
      <c r="J16" s="196">
        <f t="shared" si="2"/>
        <v>10.65</v>
      </c>
      <c r="K16" s="197">
        <v>5</v>
      </c>
      <c r="L16" s="197">
        <v>4</v>
      </c>
      <c r="M16" s="197">
        <v>5</v>
      </c>
      <c r="N16" s="197">
        <v>4</v>
      </c>
      <c r="O16" s="197">
        <v>5</v>
      </c>
      <c r="P16" s="197">
        <f t="shared" si="3"/>
        <v>23</v>
      </c>
      <c r="Q16" s="197">
        <f t="shared" si="4"/>
        <v>1.1500000000000001</v>
      </c>
      <c r="R16" s="104">
        <f t="shared" si="5"/>
        <v>2.35</v>
      </c>
      <c r="S16" s="104">
        <f t="shared" si="6"/>
        <v>2.15</v>
      </c>
      <c r="T16" s="104">
        <f t="shared" si="7"/>
        <v>2.50</v>
      </c>
      <c r="U16" s="104">
        <f t="shared" si="8"/>
        <v>2.3000000000000003</v>
      </c>
      <c r="V16" s="104">
        <f t="shared" si="9"/>
        <v>2.50</v>
      </c>
      <c r="W16" s="26">
        <f t="shared" si="10"/>
        <v>94</v>
      </c>
      <c r="X16" s="194">
        <f t="shared" si="11"/>
        <v>18.80</v>
      </c>
      <c r="Y16" s="114">
        <v>70</v>
      </c>
      <c r="Z16" s="108">
        <f t="shared" si="12"/>
        <v>56</v>
      </c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09"/>
    </row>
    <row r="17" spans="1:44" s="107" customFormat="1" ht="20.25">
      <c r="A17" s="191">
        <v>11</v>
      </c>
      <c r="B17" s="125">
        <v>439660</v>
      </c>
      <c r="C17" s="126" t="s">
        <v>376</v>
      </c>
      <c r="D17" s="111">
        <v>10</v>
      </c>
      <c r="E17" s="111">
        <v>10</v>
      </c>
      <c r="F17" s="111">
        <v>9</v>
      </c>
      <c r="G17" s="196">
        <v>11</v>
      </c>
      <c r="H17" s="196">
        <v>15</v>
      </c>
      <c r="I17" s="196">
        <f t="shared" si="1"/>
        <v>55</v>
      </c>
      <c r="J17" s="196">
        <f t="shared" si="2"/>
        <v>8.25</v>
      </c>
      <c r="K17" s="197">
        <v>3</v>
      </c>
      <c r="L17" s="197">
        <v>2</v>
      </c>
      <c r="M17" s="197">
        <v>3</v>
      </c>
      <c r="N17" s="197">
        <v>4</v>
      </c>
      <c r="O17" s="197">
        <v>3</v>
      </c>
      <c r="P17" s="197">
        <f t="shared" si="3"/>
        <v>15</v>
      </c>
      <c r="Q17" s="197">
        <f t="shared" si="4"/>
        <v>0.75</v>
      </c>
      <c r="R17" s="104">
        <f t="shared" si="5"/>
        <v>1.65</v>
      </c>
      <c r="S17" s="104">
        <f t="shared" si="6"/>
        <v>1.60</v>
      </c>
      <c r="T17" s="104">
        <f t="shared" si="7"/>
        <v>1.50</v>
      </c>
      <c r="U17" s="104">
        <f t="shared" si="8"/>
        <v>1.85</v>
      </c>
      <c r="V17" s="104">
        <f t="shared" si="9"/>
        <v>2.40</v>
      </c>
      <c r="W17" s="26">
        <f t="shared" si="10"/>
        <v>70</v>
      </c>
      <c r="X17" s="194">
        <f t="shared" si="11"/>
        <v>14</v>
      </c>
      <c r="Y17" s="114">
        <v>52</v>
      </c>
      <c r="Z17" s="108">
        <f t="shared" si="12"/>
        <v>41.60</v>
      </c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09"/>
    </row>
    <row r="18" spans="1:44" s="107" customFormat="1" ht="20.25">
      <c r="A18" s="191">
        <v>12</v>
      </c>
      <c r="B18" s="125">
        <v>439685</v>
      </c>
      <c r="C18" s="126" t="s">
        <v>387</v>
      </c>
      <c r="D18" s="111">
        <v>11</v>
      </c>
      <c r="E18" s="111">
        <v>12</v>
      </c>
      <c r="F18" s="111">
        <v>13</v>
      </c>
      <c r="G18" s="196">
        <v>15</v>
      </c>
      <c r="H18" s="196">
        <v>12</v>
      </c>
      <c r="I18" s="196">
        <f t="shared" si="1"/>
        <v>63</v>
      </c>
      <c r="J18" s="196">
        <f t="shared" si="2"/>
        <v>9.4499999999999993</v>
      </c>
      <c r="K18" s="197">
        <v>3</v>
      </c>
      <c r="L18" s="197">
        <v>4</v>
      </c>
      <c r="M18" s="197">
        <v>3</v>
      </c>
      <c r="N18" s="197">
        <v>4</v>
      </c>
      <c r="O18" s="197">
        <v>5</v>
      </c>
      <c r="P18" s="197">
        <f t="shared" si="3"/>
        <v>19</v>
      </c>
      <c r="Q18" s="197">
        <f t="shared" si="4"/>
        <v>0.95</v>
      </c>
      <c r="R18" s="104">
        <f t="shared" si="5"/>
        <v>1.7999999999999998</v>
      </c>
      <c r="S18" s="104">
        <f t="shared" si="6"/>
        <v>1.9999999999999998</v>
      </c>
      <c r="T18" s="104">
        <f t="shared" si="7"/>
        <v>2.10</v>
      </c>
      <c r="U18" s="104">
        <f t="shared" si="8"/>
        <v>2.4500000000000002</v>
      </c>
      <c r="V18" s="104">
        <f t="shared" si="9"/>
        <v>2.0499999999999998</v>
      </c>
      <c r="W18" s="26">
        <f t="shared" si="10"/>
        <v>82</v>
      </c>
      <c r="X18" s="194">
        <f t="shared" si="11"/>
        <v>16.400000000000002</v>
      </c>
      <c r="Y18" s="114">
        <v>66</v>
      </c>
      <c r="Z18" s="108">
        <f t="shared" si="12"/>
        <v>52.80</v>
      </c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09"/>
    </row>
    <row r="19" spans="1:44" s="107" customFormat="1" ht="20.25">
      <c r="A19" s="191">
        <v>13</v>
      </c>
      <c r="B19" s="125">
        <v>439697</v>
      </c>
      <c r="C19" s="126" t="s">
        <v>123</v>
      </c>
      <c r="D19" s="111">
        <v>13</v>
      </c>
      <c r="E19" s="111">
        <v>15</v>
      </c>
      <c r="F19" s="111">
        <v>8</v>
      </c>
      <c r="G19" s="196">
        <v>10</v>
      </c>
      <c r="H19" s="196">
        <v>10</v>
      </c>
      <c r="I19" s="196">
        <f t="shared" si="1"/>
        <v>56</v>
      </c>
      <c r="J19" s="196">
        <f t="shared" si="2"/>
        <v>8.40</v>
      </c>
      <c r="K19" s="197">
        <v>3</v>
      </c>
      <c r="L19" s="197">
        <v>3</v>
      </c>
      <c r="M19" s="197">
        <v>2</v>
      </c>
      <c r="N19" s="197">
        <v>5</v>
      </c>
      <c r="O19" s="197">
        <v>3</v>
      </c>
      <c r="P19" s="197">
        <f t="shared" si="3"/>
        <v>16</v>
      </c>
      <c r="Q19" s="197">
        <f t="shared" si="4"/>
        <v>0.80</v>
      </c>
      <c r="R19" s="104">
        <f t="shared" si="5"/>
        <v>2.10</v>
      </c>
      <c r="S19" s="104">
        <f t="shared" si="6"/>
        <v>2.40</v>
      </c>
      <c r="T19" s="104">
        <f t="shared" si="7"/>
        <v>1.30</v>
      </c>
      <c r="U19" s="104">
        <f t="shared" si="8"/>
        <v>1.75</v>
      </c>
      <c r="V19" s="104">
        <f t="shared" si="9"/>
        <v>1.65</v>
      </c>
      <c r="W19" s="26">
        <f t="shared" si="10"/>
        <v>72</v>
      </c>
      <c r="X19" s="194">
        <f t="shared" si="11"/>
        <v>14.40</v>
      </c>
      <c r="Y19" s="114">
        <v>53</v>
      </c>
      <c r="Z19" s="108">
        <f t="shared" si="12"/>
        <v>42.400000000000006</v>
      </c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09"/>
    </row>
    <row r="20" spans="1:44" s="107" customFormat="1" ht="20.25">
      <c r="A20" s="191">
        <v>14</v>
      </c>
      <c r="B20" s="125">
        <v>439701</v>
      </c>
      <c r="C20" s="126" t="s">
        <v>392</v>
      </c>
      <c r="D20" s="111">
        <v>10</v>
      </c>
      <c r="E20" s="111">
        <v>12</v>
      </c>
      <c r="F20" s="111">
        <v>13</v>
      </c>
      <c r="G20" s="196">
        <v>15</v>
      </c>
      <c r="H20" s="196">
        <v>8</v>
      </c>
      <c r="I20" s="196">
        <f t="shared" si="1"/>
        <v>58</v>
      </c>
      <c r="J20" s="196">
        <f t="shared" si="2"/>
        <v>8.6999999999999993</v>
      </c>
      <c r="K20" s="197">
        <v>3</v>
      </c>
      <c r="L20" s="197">
        <v>4</v>
      </c>
      <c r="M20" s="197">
        <v>3</v>
      </c>
      <c r="N20" s="197">
        <v>4</v>
      </c>
      <c r="O20" s="197">
        <v>3</v>
      </c>
      <c r="P20" s="197">
        <f t="shared" si="3"/>
        <v>17</v>
      </c>
      <c r="Q20" s="197">
        <f t="shared" si="4"/>
        <v>0.85000000000000009</v>
      </c>
      <c r="R20" s="104">
        <f t="shared" si="5"/>
        <v>1.65</v>
      </c>
      <c r="S20" s="104">
        <f t="shared" si="6"/>
        <v>1.9999999999999998</v>
      </c>
      <c r="T20" s="104">
        <f t="shared" si="7"/>
        <v>2.10</v>
      </c>
      <c r="U20" s="104">
        <f t="shared" si="8"/>
        <v>2.4500000000000002</v>
      </c>
      <c r="V20" s="104">
        <f t="shared" si="9"/>
        <v>1.35</v>
      </c>
      <c r="W20" s="26">
        <f t="shared" si="10"/>
        <v>75</v>
      </c>
      <c r="X20" s="194">
        <f t="shared" si="11"/>
        <v>15</v>
      </c>
      <c r="Y20" s="114">
        <v>58</v>
      </c>
      <c r="Z20" s="108">
        <f t="shared" si="12"/>
        <v>46.400000000000006</v>
      </c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09"/>
    </row>
    <row r="21" spans="1:44" s="107" customFormat="1" ht="20.25">
      <c r="A21" s="191">
        <v>15</v>
      </c>
      <c r="B21" s="125">
        <v>439708</v>
      </c>
      <c r="C21" s="126" t="s">
        <v>399</v>
      </c>
      <c r="D21" s="111">
        <v>8</v>
      </c>
      <c r="E21" s="111">
        <v>9</v>
      </c>
      <c r="F21" s="111">
        <v>8</v>
      </c>
      <c r="G21" s="196">
        <v>5</v>
      </c>
      <c r="H21" s="196">
        <v>11</v>
      </c>
      <c r="I21" s="196">
        <f t="shared" si="1"/>
        <v>41</v>
      </c>
      <c r="J21" s="196">
        <f t="shared" si="2"/>
        <v>6.15</v>
      </c>
      <c r="K21" s="197">
        <v>3</v>
      </c>
      <c r="L21" s="197">
        <v>3</v>
      </c>
      <c r="M21" s="197">
        <v>2</v>
      </c>
      <c r="N21" s="197">
        <v>4</v>
      </c>
      <c r="O21" s="197">
        <v>3</v>
      </c>
      <c r="P21" s="197">
        <f t="shared" si="3"/>
        <v>15</v>
      </c>
      <c r="Q21" s="197">
        <f t="shared" si="4"/>
        <v>0.75</v>
      </c>
      <c r="R21" s="104">
        <f t="shared" si="5"/>
        <v>1.35</v>
      </c>
      <c r="S21" s="104">
        <f t="shared" si="6"/>
        <v>1.50</v>
      </c>
      <c r="T21" s="104">
        <f t="shared" si="7"/>
        <v>1.30</v>
      </c>
      <c r="U21" s="104">
        <f t="shared" si="8"/>
        <v>0.95</v>
      </c>
      <c r="V21" s="104">
        <f t="shared" si="9"/>
        <v>1.7999999999999998</v>
      </c>
      <c r="W21" s="26">
        <f t="shared" si="10"/>
        <v>56</v>
      </c>
      <c r="X21" s="194">
        <f t="shared" si="11"/>
        <v>11.20</v>
      </c>
      <c r="Y21" s="114">
        <v>40</v>
      </c>
      <c r="Z21" s="108">
        <f t="shared" si="12"/>
        <v>32</v>
      </c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09"/>
    </row>
    <row r="22" spans="1:44" s="107" customFormat="1" ht="20.25">
      <c r="A22" s="191">
        <v>16</v>
      </c>
      <c r="B22" s="125">
        <v>439709</v>
      </c>
      <c r="C22" s="126" t="s">
        <v>124</v>
      </c>
      <c r="D22" s="111">
        <v>11</v>
      </c>
      <c r="E22" s="111">
        <v>15</v>
      </c>
      <c r="F22" s="111">
        <v>16</v>
      </c>
      <c r="G22" s="196">
        <v>18</v>
      </c>
      <c r="H22" s="196">
        <v>15</v>
      </c>
      <c r="I22" s="196">
        <f t="shared" si="1"/>
        <v>75</v>
      </c>
      <c r="J22" s="196">
        <f t="shared" si="2"/>
        <v>11.25</v>
      </c>
      <c r="K22" s="197">
        <v>4</v>
      </c>
      <c r="L22" s="197">
        <v>5</v>
      </c>
      <c r="M22" s="197">
        <v>6</v>
      </c>
      <c r="N22" s="197">
        <v>4</v>
      </c>
      <c r="O22" s="197">
        <v>5</v>
      </c>
      <c r="P22" s="197">
        <f t="shared" si="3"/>
        <v>24</v>
      </c>
      <c r="Q22" s="197">
        <f t="shared" si="4"/>
        <v>1.2000000000000002</v>
      </c>
      <c r="R22" s="104">
        <f t="shared" si="5"/>
        <v>1.85</v>
      </c>
      <c r="S22" s="104">
        <f t="shared" si="6"/>
        <v>2.50</v>
      </c>
      <c r="T22" s="104">
        <f t="shared" si="7"/>
        <v>2.70</v>
      </c>
      <c r="U22" s="104">
        <f t="shared" si="8"/>
        <v>2.90</v>
      </c>
      <c r="V22" s="104">
        <f t="shared" si="9"/>
        <v>2.50</v>
      </c>
      <c r="W22" s="26">
        <f t="shared" si="10"/>
        <v>99</v>
      </c>
      <c r="X22" s="194">
        <f t="shared" si="11"/>
        <v>19.80</v>
      </c>
      <c r="Y22" s="114">
        <v>72</v>
      </c>
      <c r="Z22" s="108">
        <f t="shared" si="12"/>
        <v>57.60</v>
      </c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09"/>
    </row>
    <row r="23" spans="1:44" s="107" customFormat="1" ht="20.25">
      <c r="A23" s="191">
        <v>17</v>
      </c>
      <c r="B23" s="125">
        <v>439731</v>
      </c>
      <c r="C23" s="126" t="s">
        <v>408</v>
      </c>
      <c r="D23" s="111">
        <v>14</v>
      </c>
      <c r="E23" s="111">
        <v>13</v>
      </c>
      <c r="F23" s="111">
        <v>8</v>
      </c>
      <c r="G23" s="196">
        <v>9</v>
      </c>
      <c r="H23" s="196">
        <v>6</v>
      </c>
      <c r="I23" s="196">
        <f t="shared" si="1"/>
        <v>50</v>
      </c>
      <c r="J23" s="196">
        <f t="shared" si="2"/>
        <v>7.50</v>
      </c>
      <c r="K23" s="197">
        <v>4</v>
      </c>
      <c r="L23" s="197">
        <v>3</v>
      </c>
      <c r="M23" s="197">
        <v>3</v>
      </c>
      <c r="N23" s="197">
        <v>4</v>
      </c>
      <c r="O23" s="197">
        <v>3</v>
      </c>
      <c r="P23" s="197">
        <f t="shared" si="3"/>
        <v>17</v>
      </c>
      <c r="Q23" s="197">
        <f t="shared" si="4"/>
        <v>0.85000000000000009</v>
      </c>
      <c r="R23" s="104">
        <f t="shared" si="5"/>
        <v>2.3000000000000003</v>
      </c>
      <c r="S23" s="104">
        <f t="shared" si="6"/>
        <v>2.10</v>
      </c>
      <c r="T23" s="104">
        <f t="shared" si="7"/>
        <v>1.35</v>
      </c>
      <c r="U23" s="104">
        <f t="shared" si="8"/>
        <v>1.5499999999999998</v>
      </c>
      <c r="V23" s="104">
        <f t="shared" si="9"/>
        <v>1.0499999999999998</v>
      </c>
      <c r="W23" s="26">
        <f t="shared" si="10"/>
        <v>67</v>
      </c>
      <c r="X23" s="194">
        <f t="shared" si="11"/>
        <v>13.40</v>
      </c>
      <c r="Y23" s="114">
        <v>46</v>
      </c>
      <c r="Z23" s="108">
        <f t="shared" si="12"/>
        <v>36.800000000000004</v>
      </c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09"/>
    </row>
    <row r="24" spans="1:44" s="107" customFormat="1" ht="20.25">
      <c r="A24" s="191">
        <v>18</v>
      </c>
      <c r="B24" s="125">
        <v>439746</v>
      </c>
      <c r="C24" s="126" t="s">
        <v>414</v>
      </c>
      <c r="D24" s="111">
        <v>3</v>
      </c>
      <c r="E24" s="111">
        <v>2</v>
      </c>
      <c r="F24" s="111">
        <v>5</v>
      </c>
      <c r="G24" s="196">
        <v>1</v>
      </c>
      <c r="H24" s="196">
        <v>5</v>
      </c>
      <c r="I24" s="196">
        <f t="shared" si="1"/>
        <v>16</v>
      </c>
      <c r="J24" s="196">
        <f t="shared" si="2"/>
        <v>2.40</v>
      </c>
      <c r="K24" s="197">
        <v>1</v>
      </c>
      <c r="L24" s="197">
        <v>1</v>
      </c>
      <c r="M24" s="197">
        <v>1</v>
      </c>
      <c r="N24" s="197">
        <v>1</v>
      </c>
      <c r="O24" s="197">
        <v>1</v>
      </c>
      <c r="P24" s="197">
        <f t="shared" si="3"/>
        <v>5</v>
      </c>
      <c r="Q24" s="197">
        <f t="shared" si="4"/>
        <v>0.25</v>
      </c>
      <c r="R24" s="104">
        <f t="shared" si="5"/>
        <v>0.49999999999999994</v>
      </c>
      <c r="S24" s="104">
        <f t="shared" si="6"/>
        <v>0.35</v>
      </c>
      <c r="T24" s="104">
        <f t="shared" si="7"/>
        <v>0.80</v>
      </c>
      <c r="U24" s="104">
        <f t="shared" si="8"/>
        <v>0.20</v>
      </c>
      <c r="V24" s="104">
        <f t="shared" si="9"/>
        <v>0.80</v>
      </c>
      <c r="W24" s="26">
        <f t="shared" si="10"/>
        <v>21</v>
      </c>
      <c r="X24" s="194">
        <f t="shared" si="11"/>
        <v>4.20</v>
      </c>
      <c r="Y24" s="114">
        <v>15</v>
      </c>
      <c r="Z24" s="108">
        <f t="shared" si="12"/>
        <v>12</v>
      </c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09"/>
    </row>
    <row r="25" spans="1:44" s="107" customFormat="1" ht="20.25">
      <c r="A25" s="191">
        <v>19</v>
      </c>
      <c r="B25" s="125">
        <v>439755</v>
      </c>
      <c r="C25" s="126" t="s">
        <v>417</v>
      </c>
      <c r="D25" s="111">
        <v>11</v>
      </c>
      <c r="E25" s="111">
        <v>12</v>
      </c>
      <c r="F25" s="111">
        <v>12</v>
      </c>
      <c r="G25" s="196">
        <v>13</v>
      </c>
      <c r="H25" s="196">
        <v>15</v>
      </c>
      <c r="I25" s="196">
        <f t="shared" si="1"/>
        <v>63</v>
      </c>
      <c r="J25" s="196">
        <f t="shared" si="2"/>
        <v>9.4499999999999993</v>
      </c>
      <c r="K25" s="197">
        <v>2</v>
      </c>
      <c r="L25" s="197">
        <v>3</v>
      </c>
      <c r="M25" s="197">
        <v>2</v>
      </c>
      <c r="N25" s="197">
        <v>3</v>
      </c>
      <c r="O25" s="197">
        <v>2</v>
      </c>
      <c r="P25" s="197">
        <f t="shared" si="3"/>
        <v>12</v>
      </c>
      <c r="Q25" s="197">
        <f t="shared" si="4"/>
        <v>0.60000000000000009</v>
      </c>
      <c r="R25" s="104">
        <f t="shared" si="5"/>
        <v>1.75</v>
      </c>
      <c r="S25" s="104">
        <f t="shared" si="6"/>
        <v>1.9499999999999997</v>
      </c>
      <c r="T25" s="104">
        <f t="shared" si="7"/>
        <v>1.90</v>
      </c>
      <c r="U25" s="104">
        <f t="shared" si="8"/>
        <v>2.10</v>
      </c>
      <c r="V25" s="104">
        <f t="shared" si="9"/>
        <v>2.35</v>
      </c>
      <c r="W25" s="26">
        <f t="shared" si="10"/>
        <v>75</v>
      </c>
      <c r="X25" s="194">
        <f t="shared" si="11"/>
        <v>15</v>
      </c>
      <c r="Y25" s="114">
        <v>61</v>
      </c>
      <c r="Z25" s="108">
        <f t="shared" si="12"/>
        <v>48.80</v>
      </c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09"/>
    </row>
    <row r="26" spans="1:44" s="107" customFormat="1" ht="20.25">
      <c r="A26" s="191">
        <v>20</v>
      </c>
      <c r="B26" s="125">
        <v>439756</v>
      </c>
      <c r="C26" s="126" t="s">
        <v>129</v>
      </c>
      <c r="D26" s="111">
        <v>12</v>
      </c>
      <c r="E26" s="111">
        <v>13</v>
      </c>
      <c r="F26" s="111">
        <v>15</v>
      </c>
      <c r="G26" s="196">
        <v>14</v>
      </c>
      <c r="H26" s="196">
        <v>8</v>
      </c>
      <c r="I26" s="196">
        <f t="shared" si="1"/>
        <v>62</v>
      </c>
      <c r="J26" s="196">
        <f t="shared" si="2"/>
        <v>9.2999999999999989</v>
      </c>
      <c r="K26" s="197">
        <v>4</v>
      </c>
      <c r="L26" s="197">
        <v>3</v>
      </c>
      <c r="M26" s="197">
        <v>4</v>
      </c>
      <c r="N26" s="197">
        <v>3</v>
      </c>
      <c r="O26" s="197">
        <v>4</v>
      </c>
      <c r="P26" s="197">
        <f t="shared" si="3"/>
        <v>18</v>
      </c>
      <c r="Q26" s="197">
        <f t="shared" si="4"/>
        <v>0.90</v>
      </c>
      <c r="R26" s="104">
        <f t="shared" si="5"/>
        <v>1.9999999999999998</v>
      </c>
      <c r="S26" s="104">
        <f t="shared" si="6"/>
        <v>2.10</v>
      </c>
      <c r="T26" s="104">
        <f t="shared" si="7"/>
        <v>2.4500000000000002</v>
      </c>
      <c r="U26" s="104">
        <f t="shared" si="8"/>
        <v>2.25</v>
      </c>
      <c r="V26" s="104">
        <f t="shared" si="9"/>
        <v>1.40</v>
      </c>
      <c r="W26" s="26">
        <f t="shared" si="10"/>
        <v>80</v>
      </c>
      <c r="X26" s="194">
        <f t="shared" si="11"/>
        <v>16</v>
      </c>
      <c r="Y26" s="114">
        <v>60</v>
      </c>
      <c r="Z26" s="108">
        <f t="shared" si="12"/>
        <v>48</v>
      </c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09"/>
    </row>
    <row r="27" spans="1:44" s="107" customFormat="1" ht="20.25">
      <c r="A27" s="191">
        <v>21</v>
      </c>
      <c r="B27" s="125">
        <v>439766</v>
      </c>
      <c r="C27" s="126" t="s">
        <v>505</v>
      </c>
      <c r="D27" s="111"/>
      <c r="E27" s="111"/>
      <c r="F27" s="111"/>
      <c r="G27" s="196"/>
      <c r="H27" s="196"/>
      <c r="I27" s="196"/>
      <c r="J27" s="196"/>
      <c r="K27" s="197"/>
      <c r="L27" s="197"/>
      <c r="M27" s="197"/>
      <c r="N27" s="197"/>
      <c r="O27" s="197"/>
      <c r="P27" s="197"/>
      <c r="Q27" s="197"/>
      <c r="R27" s="104">
        <f t="shared" si="5"/>
        <v>0</v>
      </c>
      <c r="S27" s="104">
        <f t="shared" si="6"/>
        <v>0</v>
      </c>
      <c r="T27" s="104">
        <f t="shared" si="7"/>
        <v>0</v>
      </c>
      <c r="U27" s="104">
        <f t="shared" si="8"/>
        <v>0</v>
      </c>
      <c r="V27" s="104">
        <f t="shared" si="9"/>
        <v>0</v>
      </c>
      <c r="W27" s="26">
        <f t="shared" si="10"/>
        <v>0</v>
      </c>
      <c r="X27" s="194">
        <f t="shared" si="11"/>
        <v>0</v>
      </c>
      <c r="Y27" s="114" t="s">
        <v>147</v>
      </c>
      <c r="Z27" s="108" t="e">
        <f t="shared" si="12"/>
        <v>#VALUE!</v>
      </c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09"/>
    </row>
    <row r="28" spans="1:44" s="107" customFormat="1" ht="20.25">
      <c r="A28" s="191">
        <v>22</v>
      </c>
      <c r="B28" s="125">
        <v>439833</v>
      </c>
      <c r="C28" s="126" t="s">
        <v>506</v>
      </c>
      <c r="D28" s="111">
        <v>8</v>
      </c>
      <c r="E28" s="111">
        <v>9</v>
      </c>
      <c r="F28" s="111">
        <v>8</v>
      </c>
      <c r="G28" s="196">
        <v>7</v>
      </c>
      <c r="H28" s="196">
        <v>6</v>
      </c>
      <c r="I28" s="196">
        <f t="shared" si="1"/>
        <v>38</v>
      </c>
      <c r="J28" s="196">
        <f t="shared" si="2"/>
        <v>5.70</v>
      </c>
      <c r="K28" s="197">
        <v>3</v>
      </c>
      <c r="L28" s="197">
        <v>2</v>
      </c>
      <c r="M28" s="197">
        <v>4</v>
      </c>
      <c r="N28" s="197">
        <v>3</v>
      </c>
      <c r="O28" s="197">
        <v>2</v>
      </c>
      <c r="P28" s="197">
        <f t="shared" si="3"/>
        <v>14</v>
      </c>
      <c r="Q28" s="197">
        <f t="shared" si="4"/>
        <v>0.70</v>
      </c>
      <c r="R28" s="104">
        <f t="shared" si="5"/>
        <v>1.35</v>
      </c>
      <c r="S28" s="104">
        <f t="shared" si="6"/>
        <v>1.45</v>
      </c>
      <c r="T28" s="104">
        <f t="shared" si="7"/>
        <v>1.40</v>
      </c>
      <c r="U28" s="104">
        <f t="shared" si="8"/>
        <v>1.2000000000000002</v>
      </c>
      <c r="V28" s="104">
        <f t="shared" si="9"/>
        <v>0.99999999999999989</v>
      </c>
      <c r="W28" s="26">
        <f t="shared" si="10"/>
        <v>52</v>
      </c>
      <c r="X28" s="194">
        <f t="shared" si="11"/>
        <v>10.40</v>
      </c>
      <c r="Y28" s="114">
        <v>36</v>
      </c>
      <c r="Z28" s="108">
        <f t="shared" si="12"/>
        <v>28.80</v>
      </c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09"/>
    </row>
    <row r="29" spans="1:44" s="107" customFormat="1" ht="20.25">
      <c r="A29" s="191">
        <v>23</v>
      </c>
      <c r="B29" s="125">
        <v>439849</v>
      </c>
      <c r="C29" s="126" t="s">
        <v>464</v>
      </c>
      <c r="D29" s="111">
        <v>10</v>
      </c>
      <c r="E29" s="111">
        <v>8</v>
      </c>
      <c r="F29" s="111">
        <v>9</v>
      </c>
      <c r="G29" s="196">
        <v>8</v>
      </c>
      <c r="H29" s="196">
        <v>10</v>
      </c>
      <c r="I29" s="196">
        <f t="shared" si="1"/>
        <v>45</v>
      </c>
      <c r="J29" s="196">
        <f t="shared" si="2"/>
        <v>6.75</v>
      </c>
      <c r="K29" s="197">
        <v>3</v>
      </c>
      <c r="L29" s="197">
        <v>2</v>
      </c>
      <c r="M29" s="197">
        <v>3</v>
      </c>
      <c r="N29" s="197">
        <v>2</v>
      </c>
      <c r="O29" s="197">
        <v>3</v>
      </c>
      <c r="P29" s="197">
        <f t="shared" si="3"/>
        <v>13</v>
      </c>
      <c r="Q29" s="197">
        <f t="shared" si="4"/>
        <v>0.65</v>
      </c>
      <c r="R29" s="104">
        <f t="shared" si="5"/>
        <v>1.65</v>
      </c>
      <c r="S29" s="104">
        <f t="shared" si="6"/>
        <v>1.30</v>
      </c>
      <c r="T29" s="104">
        <f t="shared" si="7"/>
        <v>1.50</v>
      </c>
      <c r="U29" s="104">
        <f t="shared" si="8"/>
        <v>1.30</v>
      </c>
      <c r="V29" s="104">
        <f t="shared" si="9"/>
        <v>1.65</v>
      </c>
      <c r="W29" s="26">
        <f t="shared" si="10"/>
        <v>58</v>
      </c>
      <c r="X29" s="194">
        <f t="shared" si="11"/>
        <v>11.60</v>
      </c>
      <c r="Y29" s="114">
        <v>43</v>
      </c>
      <c r="Z29" s="108">
        <f t="shared" si="12"/>
        <v>34.40</v>
      </c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09"/>
    </row>
    <row r="30" spans="1:44" s="107" customFormat="1" ht="20.25">
      <c r="A30" s="191">
        <v>24</v>
      </c>
      <c r="B30" s="125">
        <v>439858</v>
      </c>
      <c r="C30" s="126" t="s">
        <v>470</v>
      </c>
      <c r="D30" s="111">
        <v>11</v>
      </c>
      <c r="E30" s="111">
        <v>12</v>
      </c>
      <c r="F30" s="111">
        <v>6</v>
      </c>
      <c r="G30" s="196">
        <v>9</v>
      </c>
      <c r="H30" s="196">
        <v>8</v>
      </c>
      <c r="I30" s="196">
        <f t="shared" si="1"/>
        <v>46</v>
      </c>
      <c r="J30" s="196">
        <f t="shared" si="2"/>
        <v>6.90</v>
      </c>
      <c r="K30" s="197">
        <v>2</v>
      </c>
      <c r="L30" s="197">
        <v>2</v>
      </c>
      <c r="M30" s="197">
        <v>3</v>
      </c>
      <c r="N30" s="197">
        <v>3</v>
      </c>
      <c r="O30" s="197">
        <v>1</v>
      </c>
      <c r="P30" s="197">
        <f t="shared" si="3"/>
        <v>11</v>
      </c>
      <c r="Q30" s="197">
        <f t="shared" si="4"/>
        <v>0.55000000000000004</v>
      </c>
      <c r="R30" s="104">
        <f t="shared" si="5"/>
        <v>1.75</v>
      </c>
      <c r="S30" s="104">
        <f t="shared" si="6"/>
        <v>1.90</v>
      </c>
      <c r="T30" s="104">
        <f t="shared" si="7"/>
        <v>1.0499999999999998</v>
      </c>
      <c r="U30" s="104">
        <f t="shared" si="8"/>
        <v>1.50</v>
      </c>
      <c r="V30" s="104">
        <f t="shared" si="9"/>
        <v>1.25</v>
      </c>
      <c r="W30" s="26">
        <f t="shared" si="10"/>
        <v>57</v>
      </c>
      <c r="X30" s="194">
        <f t="shared" si="11"/>
        <v>11.40</v>
      </c>
      <c r="Y30" s="114">
        <v>46</v>
      </c>
      <c r="Z30" s="108">
        <f t="shared" si="12"/>
        <v>36.800000000000004</v>
      </c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09"/>
    </row>
    <row r="31" spans="1:44" s="107" customFormat="1" ht="20.25">
      <c r="A31" s="191">
        <v>25</v>
      </c>
      <c r="B31" s="125">
        <v>439859</v>
      </c>
      <c r="C31" s="126" t="s">
        <v>471</v>
      </c>
      <c r="D31" s="111">
        <v>1</v>
      </c>
      <c r="E31" s="111">
        <v>2</v>
      </c>
      <c r="F31" s="111">
        <v>3</v>
      </c>
      <c r="G31" s="196">
        <v>4</v>
      </c>
      <c r="H31" s="196">
        <v>5</v>
      </c>
      <c r="I31" s="196">
        <f t="shared" si="1"/>
        <v>15</v>
      </c>
      <c r="J31" s="196">
        <f t="shared" si="2"/>
        <v>2.25</v>
      </c>
      <c r="K31" s="197">
        <v>1</v>
      </c>
      <c r="L31" s="197">
        <v>1</v>
      </c>
      <c r="M31" s="197">
        <v>1</v>
      </c>
      <c r="N31" s="197">
        <v>1</v>
      </c>
      <c r="O31" s="197">
        <v>1</v>
      </c>
      <c r="P31" s="197">
        <f t="shared" si="3"/>
        <v>5</v>
      </c>
      <c r="Q31" s="197">
        <f t="shared" si="4"/>
        <v>0.25</v>
      </c>
      <c r="R31" s="104">
        <f t="shared" si="5"/>
        <v>0.20</v>
      </c>
      <c r="S31" s="104">
        <f t="shared" si="6"/>
        <v>0.35</v>
      </c>
      <c r="T31" s="104">
        <f t="shared" si="7"/>
        <v>0.49999999999999994</v>
      </c>
      <c r="U31" s="104">
        <f t="shared" si="8"/>
        <v>0.65</v>
      </c>
      <c r="V31" s="104">
        <f t="shared" si="9"/>
        <v>0.80</v>
      </c>
      <c r="W31" s="26">
        <f t="shared" si="10"/>
        <v>20</v>
      </c>
      <c r="X31" s="194">
        <f t="shared" si="11"/>
        <v>4</v>
      </c>
      <c r="Y31" s="114">
        <v>15</v>
      </c>
      <c r="Z31" s="108">
        <f t="shared" si="12"/>
        <v>12</v>
      </c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09"/>
    </row>
    <row r="32" spans="1:44" s="107" customFormat="1" ht="20.25">
      <c r="A32" s="191">
        <v>26</v>
      </c>
      <c r="B32" s="125">
        <v>439872</v>
      </c>
      <c r="C32" s="126" t="s">
        <v>507</v>
      </c>
      <c r="D32" s="111">
        <v>12</v>
      </c>
      <c r="E32" s="111">
        <v>10</v>
      </c>
      <c r="F32" s="111">
        <v>6</v>
      </c>
      <c r="G32" s="196">
        <v>6</v>
      </c>
      <c r="H32" s="196">
        <v>12</v>
      </c>
      <c r="I32" s="196">
        <f t="shared" si="1"/>
        <v>46</v>
      </c>
      <c r="J32" s="196">
        <f t="shared" si="2"/>
        <v>6.90</v>
      </c>
      <c r="K32" s="197">
        <v>2</v>
      </c>
      <c r="L32" s="197">
        <v>3</v>
      </c>
      <c r="M32" s="197">
        <v>4</v>
      </c>
      <c r="N32" s="197">
        <v>2</v>
      </c>
      <c r="O32" s="197">
        <v>1</v>
      </c>
      <c r="P32" s="197">
        <f t="shared" si="3"/>
        <v>12</v>
      </c>
      <c r="Q32" s="197">
        <f t="shared" si="4"/>
        <v>0.60000000000000009</v>
      </c>
      <c r="R32" s="104">
        <f t="shared" si="5"/>
        <v>1.90</v>
      </c>
      <c r="S32" s="104">
        <f t="shared" si="6"/>
        <v>1.65</v>
      </c>
      <c r="T32" s="104">
        <f t="shared" si="7"/>
        <v>1.0999999999999999</v>
      </c>
      <c r="U32" s="104">
        <f t="shared" si="8"/>
        <v>0.99999999999999989</v>
      </c>
      <c r="V32" s="104">
        <f t="shared" si="9"/>
        <v>1.85</v>
      </c>
      <c r="W32" s="26">
        <f t="shared" si="10"/>
        <v>58</v>
      </c>
      <c r="X32" s="194">
        <f t="shared" si="11"/>
        <v>11.60</v>
      </c>
      <c r="Y32" s="114">
        <v>32</v>
      </c>
      <c r="Z32" s="108">
        <f t="shared" si="12"/>
        <v>25.60</v>
      </c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09"/>
    </row>
    <row r="33" spans="1:44" s="107" customFormat="1" ht="20.25">
      <c r="A33" s="191">
        <v>27</v>
      </c>
      <c r="B33" s="125">
        <v>439890</v>
      </c>
      <c r="C33" s="126" t="s">
        <v>487</v>
      </c>
      <c r="D33" s="111">
        <v>11</v>
      </c>
      <c r="E33" s="111">
        <v>5</v>
      </c>
      <c r="F33" s="111">
        <v>6</v>
      </c>
      <c r="G33" s="196">
        <v>8</v>
      </c>
      <c r="H33" s="196">
        <v>9</v>
      </c>
      <c r="I33" s="196">
        <f t="shared" si="1"/>
        <v>39</v>
      </c>
      <c r="J33" s="196">
        <f t="shared" si="2"/>
        <v>5.85</v>
      </c>
      <c r="K33" s="197">
        <v>2</v>
      </c>
      <c r="L33" s="197">
        <v>3</v>
      </c>
      <c r="M33" s="197">
        <v>2</v>
      </c>
      <c r="N33" s="197">
        <v>3</v>
      </c>
      <c r="O33" s="197">
        <v>2</v>
      </c>
      <c r="P33" s="197">
        <f t="shared" si="3"/>
        <v>12</v>
      </c>
      <c r="Q33" s="197">
        <f t="shared" si="4"/>
        <v>0.60000000000000009</v>
      </c>
      <c r="R33" s="104">
        <f t="shared" si="5"/>
        <v>1.75</v>
      </c>
      <c r="S33" s="104">
        <f t="shared" si="6"/>
        <v>0.90</v>
      </c>
      <c r="T33" s="104">
        <f t="shared" si="7"/>
        <v>0.99999999999999989</v>
      </c>
      <c r="U33" s="104">
        <f t="shared" si="8"/>
        <v>1.35</v>
      </c>
      <c r="V33" s="104">
        <f t="shared" si="9"/>
        <v>1.45</v>
      </c>
      <c r="W33" s="26">
        <f t="shared" si="10"/>
        <v>51</v>
      </c>
      <c r="X33" s="194">
        <f t="shared" si="11"/>
        <v>10.200000000000001</v>
      </c>
      <c r="Y33" s="114">
        <v>41</v>
      </c>
      <c r="Z33" s="108">
        <f t="shared" si="12"/>
        <v>32.800000000000004</v>
      </c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09"/>
    </row>
    <row r="34" spans="1:44" s="107" customFormat="1" ht="20.25">
      <c r="A34" s="191">
        <v>28</v>
      </c>
      <c r="B34" s="125">
        <v>439471</v>
      </c>
      <c r="C34" s="126" t="s">
        <v>508</v>
      </c>
      <c r="D34" s="111">
        <v>12</v>
      </c>
      <c r="E34" s="111">
        <v>12</v>
      </c>
      <c r="F34" s="111">
        <v>14</v>
      </c>
      <c r="G34" s="196">
        <v>13</v>
      </c>
      <c r="H34" s="196">
        <v>15</v>
      </c>
      <c r="I34" s="196">
        <f t="shared" si="1"/>
        <v>66</v>
      </c>
      <c r="J34" s="196">
        <f t="shared" si="2"/>
        <v>9.90</v>
      </c>
      <c r="K34" s="197">
        <v>3</v>
      </c>
      <c r="L34" s="197">
        <v>4</v>
      </c>
      <c r="M34" s="197">
        <v>3</v>
      </c>
      <c r="N34" s="197">
        <v>5</v>
      </c>
      <c r="O34" s="197">
        <v>3</v>
      </c>
      <c r="P34" s="197">
        <f t="shared" si="3"/>
        <v>18</v>
      </c>
      <c r="Q34" s="197">
        <f t="shared" si="4"/>
        <v>0.90</v>
      </c>
      <c r="R34" s="104">
        <f t="shared" si="5"/>
        <v>1.9499999999999997</v>
      </c>
      <c r="S34" s="104">
        <f t="shared" si="6"/>
        <v>1.9999999999999998</v>
      </c>
      <c r="T34" s="104">
        <f t="shared" si="7"/>
        <v>2.25</v>
      </c>
      <c r="U34" s="104">
        <f t="shared" si="8"/>
        <v>2.2000000000000002</v>
      </c>
      <c r="V34" s="104">
        <f t="shared" si="9"/>
        <v>2.40</v>
      </c>
      <c r="W34" s="26">
        <f t="shared" si="10"/>
        <v>84</v>
      </c>
      <c r="X34" s="194">
        <f t="shared" si="11"/>
        <v>16.80</v>
      </c>
      <c r="Y34" s="114">
        <v>61</v>
      </c>
      <c r="Z34" s="108">
        <f t="shared" si="12"/>
        <v>48.80</v>
      </c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09"/>
    </row>
    <row r="35" spans="1:44" s="107" customFormat="1" ht="20.25">
      <c r="A35" s="191">
        <v>29</v>
      </c>
      <c r="B35" s="125">
        <v>439475</v>
      </c>
      <c r="C35" s="126" t="s">
        <v>279</v>
      </c>
      <c r="D35" s="111">
        <v>10</v>
      </c>
      <c r="E35" s="111">
        <v>13</v>
      </c>
      <c r="F35" s="111">
        <v>8</v>
      </c>
      <c r="G35" s="196">
        <v>6</v>
      </c>
      <c r="H35" s="196">
        <v>8</v>
      </c>
      <c r="I35" s="196">
        <f t="shared" si="1"/>
        <v>45</v>
      </c>
      <c r="J35" s="196">
        <f t="shared" si="2"/>
        <v>6.75</v>
      </c>
      <c r="K35" s="197">
        <v>3</v>
      </c>
      <c r="L35" s="197">
        <v>2</v>
      </c>
      <c r="M35" s="197">
        <v>4</v>
      </c>
      <c r="N35" s="197">
        <v>2</v>
      </c>
      <c r="O35" s="197">
        <v>3</v>
      </c>
      <c r="P35" s="197">
        <f t="shared" si="3"/>
        <v>14</v>
      </c>
      <c r="Q35" s="197">
        <f t="shared" si="4"/>
        <v>0.70</v>
      </c>
      <c r="R35" s="104">
        <f t="shared" si="5"/>
        <v>1.65</v>
      </c>
      <c r="S35" s="104">
        <f t="shared" si="6"/>
        <v>2.0499999999999998</v>
      </c>
      <c r="T35" s="104">
        <f t="shared" si="7"/>
        <v>1.40</v>
      </c>
      <c r="U35" s="104">
        <f t="shared" si="8"/>
        <v>0.99999999999999989</v>
      </c>
      <c r="V35" s="104">
        <f t="shared" si="9"/>
        <v>1.35</v>
      </c>
      <c r="W35" s="26">
        <f t="shared" si="10"/>
        <v>59</v>
      </c>
      <c r="X35" s="194">
        <f t="shared" si="11"/>
        <v>11.80</v>
      </c>
      <c r="Y35" s="114">
        <v>45</v>
      </c>
      <c r="Z35" s="108">
        <f t="shared" si="12"/>
        <v>36</v>
      </c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09"/>
    </row>
    <row r="36" spans="1:44" s="107" customFormat="1" ht="20.25">
      <c r="A36" s="191">
        <v>30</v>
      </c>
      <c r="B36" s="125">
        <v>439476</v>
      </c>
      <c r="C36" s="126" t="s">
        <v>280</v>
      </c>
      <c r="D36" s="111">
        <v>14</v>
      </c>
      <c r="E36" s="111">
        <v>13</v>
      </c>
      <c r="F36" s="111">
        <v>11</v>
      </c>
      <c r="G36" s="196">
        <v>10</v>
      </c>
      <c r="H36" s="196">
        <v>15</v>
      </c>
      <c r="I36" s="196">
        <f t="shared" si="1"/>
        <v>63</v>
      </c>
      <c r="J36" s="196">
        <f t="shared" si="2"/>
        <v>9.4499999999999993</v>
      </c>
      <c r="K36" s="197">
        <v>2</v>
      </c>
      <c r="L36" s="197">
        <v>5</v>
      </c>
      <c r="M36" s="197">
        <v>4</v>
      </c>
      <c r="N36" s="197">
        <v>5</v>
      </c>
      <c r="O36" s="197">
        <v>6</v>
      </c>
      <c r="P36" s="197">
        <f t="shared" si="3"/>
        <v>22</v>
      </c>
      <c r="Q36" s="197">
        <f t="shared" si="4"/>
        <v>1.1000000000000001</v>
      </c>
      <c r="R36" s="104">
        <f t="shared" si="5"/>
        <v>2.2000000000000002</v>
      </c>
      <c r="S36" s="104">
        <f t="shared" si="6"/>
        <v>2.2000000000000002</v>
      </c>
      <c r="T36" s="104">
        <f t="shared" si="7"/>
        <v>1.85</v>
      </c>
      <c r="U36" s="104">
        <f t="shared" si="8"/>
        <v>1.75</v>
      </c>
      <c r="V36" s="104">
        <f t="shared" si="9"/>
        <v>2.5499999999999998</v>
      </c>
      <c r="W36" s="26">
        <f t="shared" si="10"/>
        <v>85</v>
      </c>
      <c r="X36" s="194">
        <f t="shared" si="11"/>
        <v>17</v>
      </c>
      <c r="Y36" s="114">
        <v>66</v>
      </c>
      <c r="Z36" s="108">
        <f t="shared" si="12"/>
        <v>52.80</v>
      </c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09"/>
    </row>
    <row r="37" spans="1:44" s="107" customFormat="1" ht="20.25">
      <c r="A37" s="191">
        <v>31</v>
      </c>
      <c r="B37" s="125">
        <v>439480</v>
      </c>
      <c r="C37" s="126" t="s">
        <v>282</v>
      </c>
      <c r="D37" s="111">
        <v>11</v>
      </c>
      <c r="E37" s="111">
        <v>12</v>
      </c>
      <c r="F37" s="111">
        <v>16</v>
      </c>
      <c r="G37" s="196">
        <v>15</v>
      </c>
      <c r="H37" s="196">
        <v>14</v>
      </c>
      <c r="I37" s="196">
        <f t="shared" si="1"/>
        <v>68</v>
      </c>
      <c r="J37" s="196">
        <f t="shared" si="2"/>
        <v>10.199999999999999</v>
      </c>
      <c r="K37" s="197">
        <v>3</v>
      </c>
      <c r="L37" s="197">
        <v>5</v>
      </c>
      <c r="M37" s="197">
        <v>5</v>
      </c>
      <c r="N37" s="197">
        <v>4</v>
      </c>
      <c r="O37" s="197">
        <v>3</v>
      </c>
      <c r="P37" s="197">
        <f t="shared" si="3"/>
        <v>20</v>
      </c>
      <c r="Q37" s="197">
        <f t="shared" si="4"/>
        <v>1</v>
      </c>
      <c r="R37" s="104">
        <f t="shared" si="5"/>
        <v>1.7999999999999998</v>
      </c>
      <c r="S37" s="104">
        <f t="shared" si="6"/>
        <v>2.0499999999999998</v>
      </c>
      <c r="T37" s="104">
        <f t="shared" si="7"/>
        <v>2.65</v>
      </c>
      <c r="U37" s="104">
        <f t="shared" si="8"/>
        <v>2.4500000000000002</v>
      </c>
      <c r="V37" s="104">
        <f t="shared" si="9"/>
        <v>2.25</v>
      </c>
      <c r="W37" s="26">
        <f t="shared" si="10"/>
        <v>88</v>
      </c>
      <c r="X37" s="194">
        <f t="shared" si="11"/>
        <v>17.60</v>
      </c>
      <c r="Y37" s="114">
        <v>62</v>
      </c>
      <c r="Z37" s="108">
        <f t="shared" si="12"/>
        <v>49.60</v>
      </c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09"/>
    </row>
    <row r="38" spans="1:44" s="107" customFormat="1" ht="20.25">
      <c r="A38" s="191">
        <v>32</v>
      </c>
      <c r="B38" s="125">
        <v>439481</v>
      </c>
      <c r="C38" s="126" t="s">
        <v>282</v>
      </c>
      <c r="D38" s="111">
        <v>15</v>
      </c>
      <c r="E38" s="111">
        <v>18</v>
      </c>
      <c r="F38" s="111">
        <v>13</v>
      </c>
      <c r="G38" s="196">
        <v>14</v>
      </c>
      <c r="H38" s="196">
        <v>15</v>
      </c>
      <c r="I38" s="196">
        <f t="shared" si="1"/>
        <v>75</v>
      </c>
      <c r="J38" s="196">
        <f t="shared" si="2"/>
        <v>11.25</v>
      </c>
      <c r="K38" s="197">
        <v>5</v>
      </c>
      <c r="L38" s="197">
        <v>4</v>
      </c>
      <c r="M38" s="197">
        <v>3</v>
      </c>
      <c r="N38" s="197">
        <v>5</v>
      </c>
      <c r="O38" s="197">
        <v>3</v>
      </c>
      <c r="P38" s="197">
        <f t="shared" si="3"/>
        <v>20</v>
      </c>
      <c r="Q38" s="197">
        <f t="shared" si="4"/>
        <v>1</v>
      </c>
      <c r="R38" s="104">
        <f t="shared" si="5"/>
        <v>2.50</v>
      </c>
      <c r="S38" s="104">
        <f t="shared" si="6"/>
        <v>2.90</v>
      </c>
      <c r="T38" s="104">
        <f t="shared" si="7"/>
        <v>2.10</v>
      </c>
      <c r="U38" s="104">
        <f t="shared" si="8"/>
        <v>2.35</v>
      </c>
      <c r="V38" s="104">
        <f t="shared" si="9"/>
        <v>2.40</v>
      </c>
      <c r="W38" s="26">
        <f t="shared" si="10"/>
        <v>95</v>
      </c>
      <c r="X38" s="194">
        <f t="shared" si="11"/>
        <v>19</v>
      </c>
      <c r="Y38" s="114">
        <v>74</v>
      </c>
      <c r="Z38" s="108">
        <f t="shared" si="12"/>
        <v>59.20</v>
      </c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09"/>
    </row>
    <row r="39" spans="1:44" s="107" customFormat="1" ht="20.25">
      <c r="A39" s="191">
        <v>33</v>
      </c>
      <c r="B39" s="125">
        <v>439483</v>
      </c>
      <c r="C39" s="126" t="s">
        <v>284</v>
      </c>
      <c r="D39" s="111">
        <v>18</v>
      </c>
      <c r="E39" s="111">
        <v>13</v>
      </c>
      <c r="F39" s="111">
        <v>14</v>
      </c>
      <c r="G39" s="196">
        <v>16</v>
      </c>
      <c r="H39" s="196">
        <v>15</v>
      </c>
      <c r="I39" s="196">
        <f t="shared" si="1"/>
        <v>76</v>
      </c>
      <c r="J39" s="196">
        <f t="shared" si="2"/>
        <v>11.40</v>
      </c>
      <c r="K39" s="197">
        <v>4</v>
      </c>
      <c r="L39" s="197">
        <v>5</v>
      </c>
      <c r="M39" s="197">
        <v>4</v>
      </c>
      <c r="N39" s="197">
        <v>5</v>
      </c>
      <c r="O39" s="197">
        <v>4</v>
      </c>
      <c r="P39" s="197">
        <f t="shared" si="3"/>
        <v>22</v>
      </c>
      <c r="Q39" s="197">
        <f t="shared" si="4"/>
        <v>1.1000000000000001</v>
      </c>
      <c r="R39" s="104">
        <f t="shared" si="5"/>
        <v>2.90</v>
      </c>
      <c r="S39" s="104">
        <f t="shared" si="6"/>
        <v>2.2000000000000002</v>
      </c>
      <c r="T39" s="104">
        <f t="shared" si="7"/>
        <v>2.3000000000000003</v>
      </c>
      <c r="U39" s="104">
        <f t="shared" si="8"/>
        <v>2.65</v>
      </c>
      <c r="V39" s="104">
        <f t="shared" si="9"/>
        <v>2.4500000000000002</v>
      </c>
      <c r="W39" s="26">
        <f t="shared" si="10"/>
        <v>98</v>
      </c>
      <c r="X39" s="194">
        <f t="shared" si="11"/>
        <v>19.60</v>
      </c>
      <c r="Y39" s="114">
        <v>73</v>
      </c>
      <c r="Z39" s="108">
        <f t="shared" si="12"/>
        <v>58.400000000000006</v>
      </c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09"/>
    </row>
    <row r="40" spans="1:44" s="107" customFormat="1" ht="20.25">
      <c r="A40" s="191">
        <v>34</v>
      </c>
      <c r="B40" s="125">
        <v>439485</v>
      </c>
      <c r="C40" s="126" t="s">
        <v>286</v>
      </c>
      <c r="D40" s="111">
        <v>10</v>
      </c>
      <c r="E40" s="111">
        <v>8</v>
      </c>
      <c r="F40" s="111">
        <v>9</v>
      </c>
      <c r="G40" s="196">
        <v>8</v>
      </c>
      <c r="H40" s="196">
        <v>10</v>
      </c>
      <c r="I40" s="196">
        <f t="shared" si="1"/>
        <v>45</v>
      </c>
      <c r="J40" s="196">
        <f t="shared" si="2"/>
        <v>6.75</v>
      </c>
      <c r="K40" s="197">
        <v>3</v>
      </c>
      <c r="L40" s="197">
        <v>4</v>
      </c>
      <c r="M40" s="197">
        <v>2</v>
      </c>
      <c r="N40" s="197">
        <v>3</v>
      </c>
      <c r="O40" s="197">
        <v>4</v>
      </c>
      <c r="P40" s="197">
        <f t="shared" si="3"/>
        <v>16</v>
      </c>
      <c r="Q40" s="197">
        <f t="shared" si="4"/>
        <v>0.80</v>
      </c>
      <c r="R40" s="104">
        <f t="shared" si="5"/>
        <v>1.65</v>
      </c>
      <c r="S40" s="104">
        <f t="shared" si="6"/>
        <v>1.40</v>
      </c>
      <c r="T40" s="104">
        <f t="shared" si="7"/>
        <v>1.45</v>
      </c>
      <c r="U40" s="104">
        <f t="shared" si="8"/>
        <v>1.35</v>
      </c>
      <c r="V40" s="104">
        <f t="shared" si="9"/>
        <v>1.70</v>
      </c>
      <c r="W40" s="26">
        <f t="shared" si="10"/>
        <v>61</v>
      </c>
      <c r="X40" s="194">
        <f t="shared" si="11"/>
        <v>12.20</v>
      </c>
      <c r="Y40" s="114">
        <v>42</v>
      </c>
      <c r="Z40" s="108">
        <f t="shared" si="12"/>
        <v>33.60</v>
      </c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09"/>
    </row>
    <row r="41" spans="1:44" s="107" customFormat="1" ht="20.25">
      <c r="A41" s="191">
        <v>35</v>
      </c>
      <c r="B41" s="125">
        <v>439487</v>
      </c>
      <c r="C41" s="126" t="s">
        <v>288</v>
      </c>
      <c r="D41" s="111">
        <v>8</v>
      </c>
      <c r="E41" s="111">
        <v>9</v>
      </c>
      <c r="F41" s="111">
        <v>7</v>
      </c>
      <c r="G41" s="196">
        <v>6</v>
      </c>
      <c r="H41" s="196">
        <v>8</v>
      </c>
      <c r="I41" s="196">
        <f t="shared" si="1"/>
        <v>38</v>
      </c>
      <c r="J41" s="196">
        <f t="shared" si="2"/>
        <v>5.70</v>
      </c>
      <c r="K41" s="197">
        <v>3</v>
      </c>
      <c r="L41" s="197">
        <v>2</v>
      </c>
      <c r="M41" s="197">
        <v>3</v>
      </c>
      <c r="N41" s="197">
        <v>2</v>
      </c>
      <c r="O41" s="197">
        <v>2</v>
      </c>
      <c r="P41" s="197">
        <f t="shared" si="3"/>
        <v>12</v>
      </c>
      <c r="Q41" s="197">
        <f t="shared" si="4"/>
        <v>0.60000000000000009</v>
      </c>
      <c r="R41" s="104">
        <f t="shared" si="5"/>
        <v>1.35</v>
      </c>
      <c r="S41" s="104">
        <f t="shared" si="6"/>
        <v>1.45</v>
      </c>
      <c r="T41" s="104">
        <f t="shared" si="7"/>
        <v>1.2000000000000002</v>
      </c>
      <c r="U41" s="104">
        <f t="shared" si="8"/>
        <v>0.99999999999999989</v>
      </c>
      <c r="V41" s="104">
        <f t="shared" si="9"/>
        <v>1.30</v>
      </c>
      <c r="W41" s="26">
        <f t="shared" si="10"/>
        <v>50</v>
      </c>
      <c r="X41" s="194">
        <f t="shared" si="11"/>
        <v>10</v>
      </c>
      <c r="Y41" s="114">
        <v>35</v>
      </c>
      <c r="Z41" s="108">
        <f t="shared" si="12"/>
        <v>28</v>
      </c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09"/>
    </row>
    <row r="42" spans="1:44" s="107" customFormat="1" ht="20.25">
      <c r="A42" s="191">
        <v>36</v>
      </c>
      <c r="B42" s="125">
        <v>439488</v>
      </c>
      <c r="C42" s="126" t="s">
        <v>509</v>
      </c>
      <c r="D42" s="111">
        <v>13</v>
      </c>
      <c r="E42" s="111">
        <v>14</v>
      </c>
      <c r="F42" s="111">
        <v>20</v>
      </c>
      <c r="G42" s="196">
        <v>19</v>
      </c>
      <c r="H42" s="196">
        <v>18</v>
      </c>
      <c r="I42" s="196">
        <f t="shared" si="1"/>
        <v>84</v>
      </c>
      <c r="J42" s="196">
        <f t="shared" si="2"/>
        <v>12.60</v>
      </c>
      <c r="K42" s="197">
        <v>2</v>
      </c>
      <c r="L42" s="197">
        <v>3</v>
      </c>
      <c r="M42" s="197">
        <v>2</v>
      </c>
      <c r="N42" s="197">
        <v>3</v>
      </c>
      <c r="O42" s="197">
        <v>2</v>
      </c>
      <c r="P42" s="197">
        <f t="shared" si="3"/>
        <v>12</v>
      </c>
      <c r="Q42" s="197">
        <f t="shared" si="4"/>
        <v>0.60000000000000009</v>
      </c>
      <c r="R42" s="104">
        <f t="shared" si="5"/>
        <v>2.0499999999999998</v>
      </c>
      <c r="S42" s="104">
        <f t="shared" si="6"/>
        <v>2.25</v>
      </c>
      <c r="T42" s="104">
        <f t="shared" si="7"/>
        <v>3.10</v>
      </c>
      <c r="U42" s="104">
        <f t="shared" si="8"/>
        <v>3</v>
      </c>
      <c r="V42" s="104">
        <f t="shared" si="9"/>
        <v>2.80</v>
      </c>
      <c r="W42" s="26">
        <f t="shared" si="10"/>
        <v>96</v>
      </c>
      <c r="X42" s="194">
        <f t="shared" si="11"/>
        <v>19.200000000000003</v>
      </c>
      <c r="Y42" s="114">
        <v>81</v>
      </c>
      <c r="Z42" s="108">
        <f t="shared" si="12"/>
        <v>64.80</v>
      </c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09"/>
    </row>
    <row r="43" spans="1:44" s="107" customFormat="1" ht="20.25">
      <c r="A43" s="191">
        <v>37</v>
      </c>
      <c r="B43" s="125">
        <v>439492</v>
      </c>
      <c r="C43" s="126" t="s">
        <v>289</v>
      </c>
      <c r="D43" s="111">
        <v>12</v>
      </c>
      <c r="E43" s="111">
        <v>8</v>
      </c>
      <c r="F43" s="111">
        <v>6</v>
      </c>
      <c r="G43" s="196">
        <v>9</v>
      </c>
      <c r="H43" s="196">
        <v>8</v>
      </c>
      <c r="I43" s="196">
        <f t="shared" si="1"/>
        <v>43</v>
      </c>
      <c r="J43" s="196">
        <f t="shared" si="2"/>
        <v>6.45</v>
      </c>
      <c r="K43" s="197">
        <v>3</v>
      </c>
      <c r="L43" s="197">
        <v>2</v>
      </c>
      <c r="M43" s="197">
        <v>1</v>
      </c>
      <c r="N43" s="197">
        <v>2</v>
      </c>
      <c r="O43" s="197">
        <v>3</v>
      </c>
      <c r="P43" s="197">
        <f t="shared" si="3"/>
        <v>11</v>
      </c>
      <c r="Q43" s="197">
        <f t="shared" si="4"/>
        <v>0.55000000000000004</v>
      </c>
      <c r="R43" s="104">
        <f t="shared" si="5"/>
        <v>1.9499999999999997</v>
      </c>
      <c r="S43" s="104">
        <f t="shared" si="6"/>
        <v>1.30</v>
      </c>
      <c r="T43" s="104">
        <f t="shared" si="7"/>
        <v>0.95</v>
      </c>
      <c r="U43" s="104">
        <f t="shared" si="8"/>
        <v>1.45</v>
      </c>
      <c r="V43" s="104">
        <f t="shared" si="9"/>
        <v>1.35</v>
      </c>
      <c r="W43" s="26">
        <f t="shared" si="10"/>
        <v>54</v>
      </c>
      <c r="X43" s="194">
        <f t="shared" si="11"/>
        <v>10.80</v>
      </c>
      <c r="Y43" s="114">
        <v>41</v>
      </c>
      <c r="Z43" s="108">
        <f t="shared" si="12"/>
        <v>32.800000000000004</v>
      </c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09"/>
    </row>
    <row r="44" spans="1:44" s="107" customFormat="1" ht="20.25">
      <c r="A44" s="191">
        <v>38</v>
      </c>
      <c r="B44" s="125">
        <v>439495</v>
      </c>
      <c r="C44" s="126" t="s">
        <v>292</v>
      </c>
      <c r="D44" s="111">
        <v>10</v>
      </c>
      <c r="E44" s="111">
        <v>6</v>
      </c>
      <c r="F44" s="111">
        <v>7</v>
      </c>
      <c r="G44" s="196">
        <v>10</v>
      </c>
      <c r="H44" s="196">
        <v>9</v>
      </c>
      <c r="I44" s="196">
        <f t="shared" si="1"/>
        <v>42</v>
      </c>
      <c r="J44" s="196">
        <f t="shared" si="2"/>
        <v>6.30</v>
      </c>
      <c r="K44" s="197">
        <v>2</v>
      </c>
      <c r="L44" s="197">
        <v>3</v>
      </c>
      <c r="M44" s="197">
        <v>2</v>
      </c>
      <c r="N44" s="197">
        <v>3</v>
      </c>
      <c r="O44" s="197">
        <v>2</v>
      </c>
      <c r="P44" s="197">
        <f t="shared" si="3"/>
        <v>12</v>
      </c>
      <c r="Q44" s="197">
        <f t="shared" si="4"/>
        <v>0.60000000000000009</v>
      </c>
      <c r="R44" s="104">
        <f t="shared" si="5"/>
        <v>1.60</v>
      </c>
      <c r="S44" s="104">
        <f t="shared" si="6"/>
        <v>1.0499999999999998</v>
      </c>
      <c r="T44" s="104">
        <f t="shared" si="7"/>
        <v>1.1500000000000001</v>
      </c>
      <c r="U44" s="104">
        <f t="shared" si="8"/>
        <v>1.65</v>
      </c>
      <c r="V44" s="104">
        <f t="shared" si="9"/>
        <v>1.45</v>
      </c>
      <c r="W44" s="26">
        <f t="shared" si="10"/>
        <v>54</v>
      </c>
      <c r="X44" s="194">
        <f t="shared" si="11"/>
        <v>10.80</v>
      </c>
      <c r="Y44" s="114">
        <v>39</v>
      </c>
      <c r="Z44" s="108">
        <f t="shared" si="12"/>
        <v>31.200000000000003</v>
      </c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09"/>
    </row>
    <row r="45" spans="1:44" s="107" customFormat="1" ht="20.25">
      <c r="A45" s="191">
        <v>39</v>
      </c>
      <c r="B45" s="125">
        <v>439496</v>
      </c>
      <c r="C45" s="126" t="s">
        <v>158</v>
      </c>
      <c r="D45" s="111">
        <v>8</v>
      </c>
      <c r="E45" s="111">
        <v>15</v>
      </c>
      <c r="F45" s="111">
        <v>11</v>
      </c>
      <c r="G45" s="196">
        <v>10</v>
      </c>
      <c r="H45" s="196">
        <v>9</v>
      </c>
      <c r="I45" s="196">
        <f t="shared" si="1"/>
        <v>53</v>
      </c>
      <c r="J45" s="196">
        <f t="shared" si="2"/>
        <v>7.9499999999999993</v>
      </c>
      <c r="K45" s="197">
        <v>4</v>
      </c>
      <c r="L45" s="197">
        <v>3</v>
      </c>
      <c r="M45" s="197">
        <v>3</v>
      </c>
      <c r="N45" s="197">
        <v>2</v>
      </c>
      <c r="O45" s="197">
        <v>2</v>
      </c>
      <c r="P45" s="197">
        <f t="shared" si="3"/>
        <v>14</v>
      </c>
      <c r="Q45" s="197">
        <f t="shared" si="4"/>
        <v>0.70</v>
      </c>
      <c r="R45" s="104">
        <f t="shared" si="5"/>
        <v>1.40</v>
      </c>
      <c r="S45" s="104">
        <f t="shared" si="6"/>
        <v>2.40</v>
      </c>
      <c r="T45" s="104">
        <f t="shared" si="7"/>
        <v>1.7999999999999998</v>
      </c>
      <c r="U45" s="104">
        <f t="shared" si="8"/>
        <v>1.60</v>
      </c>
      <c r="V45" s="104">
        <f t="shared" si="9"/>
        <v>1.45</v>
      </c>
      <c r="W45" s="26">
        <f t="shared" si="10"/>
        <v>67</v>
      </c>
      <c r="X45" s="194">
        <f t="shared" si="11"/>
        <v>13.40</v>
      </c>
      <c r="Y45" s="114">
        <v>54</v>
      </c>
      <c r="Z45" s="108">
        <f t="shared" si="12"/>
        <v>43.20</v>
      </c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09"/>
    </row>
    <row r="46" spans="1:44" s="107" customFormat="1" ht="20.25">
      <c r="A46" s="191">
        <v>40</v>
      </c>
      <c r="B46" s="125">
        <v>439497</v>
      </c>
      <c r="C46" s="126" t="s">
        <v>159</v>
      </c>
      <c r="D46" s="111">
        <v>13</v>
      </c>
      <c r="E46" s="111">
        <v>15</v>
      </c>
      <c r="F46" s="111">
        <v>9</v>
      </c>
      <c r="G46" s="196">
        <v>8</v>
      </c>
      <c r="H46" s="196">
        <v>13</v>
      </c>
      <c r="I46" s="196">
        <f t="shared" si="1"/>
        <v>58</v>
      </c>
      <c r="J46" s="196">
        <f t="shared" si="2"/>
        <v>8.6999999999999993</v>
      </c>
      <c r="K46" s="197">
        <v>4</v>
      </c>
      <c r="L46" s="197">
        <v>3</v>
      </c>
      <c r="M46" s="197">
        <v>4</v>
      </c>
      <c r="N46" s="197">
        <v>3</v>
      </c>
      <c r="O46" s="197">
        <v>4</v>
      </c>
      <c r="P46" s="197">
        <f t="shared" si="3"/>
        <v>18</v>
      </c>
      <c r="Q46" s="197">
        <f t="shared" si="4"/>
        <v>0.90</v>
      </c>
      <c r="R46" s="104">
        <f t="shared" si="5"/>
        <v>2.15</v>
      </c>
      <c r="S46" s="104">
        <f t="shared" si="6"/>
        <v>2.40</v>
      </c>
      <c r="T46" s="104">
        <f t="shared" si="7"/>
        <v>1.5499999999999998</v>
      </c>
      <c r="U46" s="104">
        <f t="shared" si="8"/>
        <v>1.35</v>
      </c>
      <c r="V46" s="104">
        <f t="shared" si="9"/>
        <v>2.15</v>
      </c>
      <c r="W46" s="26">
        <f t="shared" si="10"/>
        <v>76</v>
      </c>
      <c r="X46" s="194">
        <f t="shared" si="11"/>
        <v>15.20</v>
      </c>
      <c r="Y46" s="114">
        <v>56</v>
      </c>
      <c r="Z46" s="108">
        <f t="shared" si="12"/>
        <v>44.80</v>
      </c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09"/>
    </row>
    <row r="47" spans="1:44" s="107" customFormat="1" ht="20.25">
      <c r="A47" s="191">
        <v>41</v>
      </c>
      <c r="B47" s="125">
        <v>439499</v>
      </c>
      <c r="C47" s="126" t="s">
        <v>293</v>
      </c>
      <c r="D47" s="111">
        <v>6</v>
      </c>
      <c r="E47" s="111">
        <v>9</v>
      </c>
      <c r="F47" s="111">
        <v>11</v>
      </c>
      <c r="G47" s="196">
        <v>13</v>
      </c>
      <c r="H47" s="196">
        <v>12</v>
      </c>
      <c r="I47" s="196">
        <f t="shared" si="1"/>
        <v>51</v>
      </c>
      <c r="J47" s="196">
        <f t="shared" si="2"/>
        <v>7.65</v>
      </c>
      <c r="K47" s="197">
        <v>3</v>
      </c>
      <c r="L47" s="197">
        <v>2</v>
      </c>
      <c r="M47" s="197">
        <v>3</v>
      </c>
      <c r="N47" s="197">
        <v>2</v>
      </c>
      <c r="O47" s="197">
        <v>3</v>
      </c>
      <c r="P47" s="197">
        <f t="shared" si="3"/>
        <v>13</v>
      </c>
      <c r="Q47" s="197">
        <f t="shared" si="4"/>
        <v>0.65</v>
      </c>
      <c r="R47" s="104">
        <f t="shared" si="5"/>
        <v>1.0499999999999998</v>
      </c>
      <c r="S47" s="104">
        <f t="shared" si="6"/>
        <v>1.45</v>
      </c>
      <c r="T47" s="104">
        <f t="shared" si="7"/>
        <v>1.7999999999999998</v>
      </c>
      <c r="U47" s="104">
        <f t="shared" si="8"/>
        <v>2.0499999999999998</v>
      </c>
      <c r="V47" s="104">
        <f t="shared" si="9"/>
        <v>1.9499999999999997</v>
      </c>
      <c r="W47" s="26">
        <f t="shared" si="10"/>
        <v>64</v>
      </c>
      <c r="X47" s="194">
        <f t="shared" si="11"/>
        <v>12.80</v>
      </c>
      <c r="Y47" s="114">
        <v>48</v>
      </c>
      <c r="Z47" s="108">
        <f t="shared" si="12"/>
        <v>38.400000000000006</v>
      </c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09"/>
    </row>
    <row r="48" spans="1:44" s="107" customFormat="1" ht="20.25">
      <c r="A48" s="191">
        <v>42</v>
      </c>
      <c r="B48" s="125">
        <v>439500</v>
      </c>
      <c r="C48" s="126" t="s">
        <v>108</v>
      </c>
      <c r="D48" s="111">
        <v>14</v>
      </c>
      <c r="E48" s="111">
        <v>15</v>
      </c>
      <c r="F48" s="111">
        <v>16</v>
      </c>
      <c r="G48" s="196">
        <v>14</v>
      </c>
      <c r="H48" s="196">
        <v>9</v>
      </c>
      <c r="I48" s="196">
        <f t="shared" si="1"/>
        <v>68</v>
      </c>
      <c r="J48" s="196">
        <f t="shared" si="2"/>
        <v>10.199999999999999</v>
      </c>
      <c r="K48" s="197">
        <v>4</v>
      </c>
      <c r="L48" s="197">
        <v>5</v>
      </c>
      <c r="M48" s="197">
        <v>4</v>
      </c>
      <c r="N48" s="197">
        <v>4</v>
      </c>
      <c r="O48" s="197">
        <v>5</v>
      </c>
      <c r="P48" s="197">
        <f t="shared" si="3"/>
        <v>22</v>
      </c>
      <c r="Q48" s="197">
        <f t="shared" si="4"/>
        <v>1.1000000000000001</v>
      </c>
      <c r="R48" s="104">
        <f t="shared" si="5"/>
        <v>2.3000000000000003</v>
      </c>
      <c r="S48" s="104">
        <f t="shared" si="6"/>
        <v>2.50</v>
      </c>
      <c r="T48" s="104">
        <f t="shared" si="7"/>
        <v>2.60</v>
      </c>
      <c r="U48" s="104">
        <f t="shared" si="8"/>
        <v>2.3000000000000003</v>
      </c>
      <c r="V48" s="104">
        <f t="shared" si="9"/>
        <v>1.60</v>
      </c>
      <c r="W48" s="26">
        <f t="shared" si="10"/>
        <v>90</v>
      </c>
      <c r="X48" s="194">
        <f t="shared" si="11"/>
        <v>18</v>
      </c>
      <c r="Y48" s="114">
        <v>68</v>
      </c>
      <c r="Z48" s="108">
        <f t="shared" si="12"/>
        <v>54.400000000000006</v>
      </c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09"/>
    </row>
    <row r="49" spans="1:44" s="107" customFormat="1" ht="20.25">
      <c r="A49" s="191">
        <v>43</v>
      </c>
      <c r="B49" s="125">
        <v>439503</v>
      </c>
      <c r="C49" s="126" t="s">
        <v>296</v>
      </c>
      <c r="D49" s="111">
        <v>5</v>
      </c>
      <c r="E49" s="111">
        <v>6</v>
      </c>
      <c r="F49" s="111">
        <v>8</v>
      </c>
      <c r="G49" s="196">
        <v>9</v>
      </c>
      <c r="H49" s="196">
        <v>7</v>
      </c>
      <c r="I49" s="196">
        <f t="shared" si="1"/>
        <v>35</v>
      </c>
      <c r="J49" s="196">
        <f t="shared" si="2"/>
        <v>5.25</v>
      </c>
      <c r="K49" s="197">
        <v>2</v>
      </c>
      <c r="L49" s="197">
        <v>3</v>
      </c>
      <c r="M49" s="197">
        <v>2</v>
      </c>
      <c r="N49" s="197">
        <v>3</v>
      </c>
      <c r="O49" s="197">
        <v>2</v>
      </c>
      <c r="P49" s="197">
        <f t="shared" si="3"/>
        <v>12</v>
      </c>
      <c r="Q49" s="197">
        <f t="shared" si="4"/>
        <v>0.60000000000000009</v>
      </c>
      <c r="R49" s="104">
        <f t="shared" si="5"/>
        <v>0.85</v>
      </c>
      <c r="S49" s="104">
        <f t="shared" si="6"/>
        <v>1.0499999999999998</v>
      </c>
      <c r="T49" s="104">
        <f t="shared" si="7"/>
        <v>1.30</v>
      </c>
      <c r="U49" s="104">
        <f t="shared" si="8"/>
        <v>1.50</v>
      </c>
      <c r="V49" s="104">
        <f t="shared" si="9"/>
        <v>1.1500000000000001</v>
      </c>
      <c r="W49" s="26">
        <f t="shared" si="10"/>
        <v>47</v>
      </c>
      <c r="X49" s="194">
        <f t="shared" si="11"/>
        <v>9.40</v>
      </c>
      <c r="Y49" s="114">
        <v>35</v>
      </c>
      <c r="Z49" s="108">
        <f t="shared" si="12"/>
        <v>28</v>
      </c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09"/>
    </row>
    <row r="50" spans="1:44" s="107" customFormat="1" ht="20.25">
      <c r="A50" s="191">
        <v>44</v>
      </c>
      <c r="B50" s="125">
        <v>439504</v>
      </c>
      <c r="C50" s="126" t="s">
        <v>297</v>
      </c>
      <c r="D50" s="111">
        <v>10</v>
      </c>
      <c r="E50" s="111">
        <v>12</v>
      </c>
      <c r="F50" s="111">
        <v>14</v>
      </c>
      <c r="G50" s="196">
        <v>12</v>
      </c>
      <c r="H50" s="196">
        <v>18</v>
      </c>
      <c r="I50" s="196">
        <f t="shared" si="1"/>
        <v>66</v>
      </c>
      <c r="J50" s="196">
        <f t="shared" si="2"/>
        <v>9.90</v>
      </c>
      <c r="K50" s="197">
        <v>4</v>
      </c>
      <c r="L50" s="197">
        <v>5</v>
      </c>
      <c r="M50" s="197">
        <v>6</v>
      </c>
      <c r="N50" s="197">
        <v>4</v>
      </c>
      <c r="O50" s="197">
        <v>4</v>
      </c>
      <c r="P50" s="197">
        <f t="shared" si="3"/>
        <v>23</v>
      </c>
      <c r="Q50" s="197">
        <f t="shared" si="4"/>
        <v>1.1500000000000001</v>
      </c>
      <c r="R50" s="104">
        <f t="shared" si="5"/>
        <v>1.70</v>
      </c>
      <c r="S50" s="104">
        <f t="shared" si="6"/>
        <v>2.0499999999999998</v>
      </c>
      <c r="T50" s="104">
        <f t="shared" si="7"/>
        <v>2.4000000000000004</v>
      </c>
      <c r="U50" s="104">
        <f t="shared" si="8"/>
        <v>1.9999999999999998</v>
      </c>
      <c r="V50" s="104">
        <f t="shared" si="9"/>
        <v>2.90</v>
      </c>
      <c r="W50" s="26">
        <f t="shared" si="10"/>
        <v>89</v>
      </c>
      <c r="X50" s="194">
        <f t="shared" si="11"/>
        <v>17.80</v>
      </c>
      <c r="Y50" s="114">
        <v>66</v>
      </c>
      <c r="Z50" s="108">
        <f t="shared" si="12"/>
        <v>52.80</v>
      </c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09"/>
    </row>
    <row r="51" spans="1:44" s="107" customFormat="1" ht="20.25">
      <c r="A51" s="191">
        <v>45</v>
      </c>
      <c r="B51" s="125">
        <v>439505</v>
      </c>
      <c r="C51" s="126" t="s">
        <v>298</v>
      </c>
      <c r="D51" s="111">
        <v>6</v>
      </c>
      <c r="E51" s="111">
        <v>9</v>
      </c>
      <c r="F51" s="111">
        <v>12</v>
      </c>
      <c r="G51" s="196">
        <v>11</v>
      </c>
      <c r="H51" s="196">
        <v>9</v>
      </c>
      <c r="I51" s="196">
        <f t="shared" si="1"/>
        <v>47</v>
      </c>
      <c r="J51" s="196">
        <f t="shared" si="2"/>
        <v>7.05</v>
      </c>
      <c r="K51" s="197">
        <v>4</v>
      </c>
      <c r="L51" s="197">
        <v>3</v>
      </c>
      <c r="M51" s="197">
        <v>5</v>
      </c>
      <c r="N51" s="197">
        <v>4</v>
      </c>
      <c r="O51" s="197">
        <v>3</v>
      </c>
      <c r="P51" s="197">
        <f t="shared" si="3"/>
        <v>19</v>
      </c>
      <c r="Q51" s="197">
        <f t="shared" si="4"/>
        <v>0.95</v>
      </c>
      <c r="R51" s="104">
        <f t="shared" si="5"/>
        <v>1.0999999999999999</v>
      </c>
      <c r="S51" s="104">
        <f t="shared" si="6"/>
        <v>1.50</v>
      </c>
      <c r="T51" s="104">
        <f t="shared" si="7"/>
        <v>2.0499999999999998</v>
      </c>
      <c r="U51" s="104">
        <f t="shared" si="8"/>
        <v>1.85</v>
      </c>
      <c r="V51" s="104">
        <f t="shared" si="9"/>
        <v>1.50</v>
      </c>
      <c r="W51" s="26">
        <f t="shared" si="10"/>
        <v>66</v>
      </c>
      <c r="X51" s="194">
        <f t="shared" si="11"/>
        <v>13.20</v>
      </c>
      <c r="Y51" s="114">
        <v>46</v>
      </c>
      <c r="Z51" s="108">
        <f t="shared" si="12"/>
        <v>36.800000000000004</v>
      </c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09"/>
    </row>
    <row r="52" spans="1:44" s="107" customFormat="1" ht="20.25">
      <c r="A52" s="191">
        <v>46</v>
      </c>
      <c r="B52" s="125">
        <v>439506</v>
      </c>
      <c r="C52" s="126" t="s">
        <v>160</v>
      </c>
      <c r="D52" s="111">
        <v>6</v>
      </c>
      <c r="E52" s="111">
        <v>8</v>
      </c>
      <c r="F52" s="111">
        <v>5</v>
      </c>
      <c r="G52" s="196">
        <v>4</v>
      </c>
      <c r="H52" s="196">
        <v>4</v>
      </c>
      <c r="I52" s="196">
        <f t="shared" si="1"/>
        <v>27</v>
      </c>
      <c r="J52" s="196">
        <f t="shared" si="2"/>
        <v>4.05</v>
      </c>
      <c r="K52" s="197">
        <v>2</v>
      </c>
      <c r="L52" s="197">
        <v>3</v>
      </c>
      <c r="M52" s="197">
        <v>2</v>
      </c>
      <c r="N52" s="197">
        <v>1</v>
      </c>
      <c r="O52" s="197">
        <v>2</v>
      </c>
      <c r="P52" s="197">
        <f t="shared" si="3"/>
        <v>10</v>
      </c>
      <c r="Q52" s="197">
        <f t="shared" si="4"/>
        <v>0.50</v>
      </c>
      <c r="R52" s="104">
        <f t="shared" si="5"/>
        <v>0.99999999999999989</v>
      </c>
      <c r="S52" s="104">
        <f t="shared" si="6"/>
        <v>1.35</v>
      </c>
      <c r="T52" s="104">
        <f t="shared" si="7"/>
        <v>0.85</v>
      </c>
      <c r="U52" s="104">
        <f t="shared" si="8"/>
        <v>0.65</v>
      </c>
      <c r="V52" s="104">
        <f t="shared" si="9"/>
        <v>0.70</v>
      </c>
      <c r="W52" s="26">
        <f t="shared" si="10"/>
        <v>37</v>
      </c>
      <c r="X52" s="194">
        <f t="shared" si="11"/>
        <v>7.40</v>
      </c>
      <c r="Y52" s="114">
        <v>27</v>
      </c>
      <c r="Z52" s="108">
        <f t="shared" si="12"/>
        <v>21.60</v>
      </c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09"/>
    </row>
    <row r="53" spans="1:44" s="107" customFormat="1" ht="20.25">
      <c r="A53" s="191">
        <v>47</v>
      </c>
      <c r="B53" s="125">
        <v>439509</v>
      </c>
      <c r="C53" s="126" t="s">
        <v>299</v>
      </c>
      <c r="D53" s="111">
        <v>12</v>
      </c>
      <c r="E53" s="111">
        <v>11</v>
      </c>
      <c r="F53" s="111">
        <v>15</v>
      </c>
      <c r="G53" s="196">
        <v>18</v>
      </c>
      <c r="H53" s="196">
        <v>19</v>
      </c>
      <c r="I53" s="196">
        <f t="shared" si="1"/>
        <v>75</v>
      </c>
      <c r="J53" s="196">
        <f t="shared" si="2"/>
        <v>11.25</v>
      </c>
      <c r="K53" s="197">
        <v>5</v>
      </c>
      <c r="L53" s="197">
        <v>4</v>
      </c>
      <c r="M53" s="197">
        <v>5</v>
      </c>
      <c r="N53" s="197">
        <v>6</v>
      </c>
      <c r="O53" s="197">
        <v>4</v>
      </c>
      <c r="P53" s="197">
        <f t="shared" si="3"/>
        <v>24</v>
      </c>
      <c r="Q53" s="197">
        <f t="shared" si="4"/>
        <v>1.2000000000000002</v>
      </c>
      <c r="R53" s="104">
        <f t="shared" si="5"/>
        <v>2.0499999999999998</v>
      </c>
      <c r="S53" s="104">
        <f t="shared" si="6"/>
        <v>1.85</v>
      </c>
      <c r="T53" s="104">
        <f t="shared" si="7"/>
        <v>2.50</v>
      </c>
      <c r="U53" s="104">
        <f t="shared" si="8"/>
        <v>3</v>
      </c>
      <c r="V53" s="104">
        <f t="shared" si="9"/>
        <v>3.0500000000000003</v>
      </c>
      <c r="W53" s="26">
        <f t="shared" si="10"/>
        <v>99</v>
      </c>
      <c r="X53" s="194">
        <f t="shared" si="11"/>
        <v>19.80</v>
      </c>
      <c r="Y53" s="114">
        <v>75</v>
      </c>
      <c r="Z53" s="108">
        <f t="shared" si="12"/>
        <v>60</v>
      </c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09"/>
    </row>
    <row r="54" spans="1:44" s="107" customFormat="1" ht="20.25">
      <c r="A54" s="191">
        <v>48</v>
      </c>
      <c r="B54" s="125">
        <v>439514</v>
      </c>
      <c r="C54" s="126" t="s">
        <v>301</v>
      </c>
      <c r="D54" s="111">
        <v>6</v>
      </c>
      <c r="E54" s="111">
        <v>12</v>
      </c>
      <c r="F54" s="111">
        <v>11</v>
      </c>
      <c r="G54" s="196">
        <v>15</v>
      </c>
      <c r="H54" s="196">
        <v>9</v>
      </c>
      <c r="I54" s="196">
        <f t="shared" si="1"/>
        <v>53</v>
      </c>
      <c r="J54" s="196">
        <f t="shared" si="2"/>
        <v>7.9499999999999993</v>
      </c>
      <c r="K54" s="197">
        <v>4</v>
      </c>
      <c r="L54" s="197">
        <v>5</v>
      </c>
      <c r="M54" s="197">
        <v>3</v>
      </c>
      <c r="N54" s="197">
        <v>5</v>
      </c>
      <c r="O54" s="197">
        <v>4</v>
      </c>
      <c r="P54" s="197">
        <f t="shared" si="3"/>
        <v>21</v>
      </c>
      <c r="Q54" s="197">
        <f t="shared" si="4"/>
        <v>1.05</v>
      </c>
      <c r="R54" s="104">
        <f t="shared" si="5"/>
        <v>1.0999999999999999</v>
      </c>
      <c r="S54" s="104">
        <f t="shared" si="6"/>
        <v>2.0499999999999998</v>
      </c>
      <c r="T54" s="104">
        <f t="shared" si="7"/>
        <v>1.7999999999999998</v>
      </c>
      <c r="U54" s="104">
        <f t="shared" si="8"/>
        <v>2.50</v>
      </c>
      <c r="V54" s="104">
        <f t="shared" si="9"/>
        <v>1.5499999999999998</v>
      </c>
      <c r="W54" s="26">
        <f t="shared" si="10"/>
        <v>74</v>
      </c>
      <c r="X54" s="194">
        <f t="shared" si="11"/>
        <v>14.80</v>
      </c>
      <c r="Y54" s="114">
        <v>50</v>
      </c>
      <c r="Z54" s="108">
        <f t="shared" si="12"/>
        <v>40</v>
      </c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09"/>
    </row>
    <row r="55" spans="1:44" s="107" customFormat="1" ht="20.25">
      <c r="A55" s="191">
        <v>49</v>
      </c>
      <c r="B55" s="125">
        <v>439517</v>
      </c>
      <c r="C55" s="126" t="s">
        <v>510</v>
      </c>
      <c r="D55" s="111">
        <v>20</v>
      </c>
      <c r="E55" s="111">
        <v>19</v>
      </c>
      <c r="F55" s="111">
        <v>18</v>
      </c>
      <c r="G55" s="196">
        <v>15</v>
      </c>
      <c r="H55" s="196">
        <v>13</v>
      </c>
      <c r="I55" s="196">
        <f t="shared" si="1"/>
        <v>85</v>
      </c>
      <c r="J55" s="196">
        <f t="shared" si="2"/>
        <v>12.75</v>
      </c>
      <c r="K55" s="197">
        <v>5</v>
      </c>
      <c r="L55" s="197">
        <v>4</v>
      </c>
      <c r="M55" s="197">
        <v>4</v>
      </c>
      <c r="N55" s="197">
        <v>5</v>
      </c>
      <c r="O55" s="197">
        <v>4</v>
      </c>
      <c r="P55" s="197">
        <f t="shared" si="3"/>
        <v>22</v>
      </c>
      <c r="Q55" s="197">
        <f t="shared" si="4"/>
        <v>1.1000000000000001</v>
      </c>
      <c r="R55" s="104">
        <f t="shared" si="5"/>
        <v>3.25</v>
      </c>
      <c r="S55" s="104">
        <f t="shared" si="6"/>
        <v>3.0500000000000003</v>
      </c>
      <c r="T55" s="104">
        <f t="shared" si="7"/>
        <v>2.90</v>
      </c>
      <c r="U55" s="104">
        <f t="shared" si="8"/>
        <v>2.50</v>
      </c>
      <c r="V55" s="104">
        <f t="shared" si="9"/>
        <v>2.15</v>
      </c>
      <c r="W55" s="26">
        <f t="shared" si="10"/>
        <v>107</v>
      </c>
      <c r="X55" s="194">
        <f t="shared" si="11"/>
        <v>21.40</v>
      </c>
      <c r="Y55" s="114">
        <v>85</v>
      </c>
      <c r="Z55" s="108">
        <f t="shared" si="12"/>
        <v>68</v>
      </c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09"/>
    </row>
    <row r="56" spans="1:44" s="107" customFormat="1" ht="20.25">
      <c r="A56" s="191">
        <v>50</v>
      </c>
      <c r="B56" s="125">
        <v>439519</v>
      </c>
      <c r="C56" s="126" t="s">
        <v>511</v>
      </c>
      <c r="D56" s="111"/>
      <c r="E56" s="111"/>
      <c r="F56" s="111"/>
      <c r="G56" s="196"/>
      <c r="H56" s="196"/>
      <c r="I56" s="196"/>
      <c r="J56" s="196"/>
      <c r="K56" s="197"/>
      <c r="L56" s="197"/>
      <c r="M56" s="197"/>
      <c r="N56" s="197"/>
      <c r="O56" s="197"/>
      <c r="P56" s="197">
        <f t="shared" si="3"/>
        <v>0</v>
      </c>
      <c r="Q56" s="197">
        <f t="shared" si="4"/>
        <v>0</v>
      </c>
      <c r="R56" s="104">
        <f t="shared" si="5"/>
        <v>0</v>
      </c>
      <c r="S56" s="104">
        <f t="shared" si="6"/>
        <v>0</v>
      </c>
      <c r="T56" s="104">
        <f t="shared" si="7"/>
        <v>0</v>
      </c>
      <c r="U56" s="104">
        <f t="shared" si="8"/>
        <v>0</v>
      </c>
      <c r="V56" s="104">
        <f t="shared" si="9"/>
        <v>0</v>
      </c>
      <c r="W56" s="26">
        <f t="shared" si="10"/>
        <v>0</v>
      </c>
      <c r="X56" s="194">
        <f t="shared" si="11"/>
        <v>0</v>
      </c>
      <c r="Y56" s="114" t="s">
        <v>147</v>
      </c>
      <c r="Z56" s="108" t="e">
        <f t="shared" si="12"/>
        <v>#VALUE!</v>
      </c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09"/>
    </row>
    <row r="57" spans="1:44" s="107" customFormat="1" ht="20.25">
      <c r="A57" s="191">
        <v>51</v>
      </c>
      <c r="B57" s="125">
        <v>439520</v>
      </c>
      <c r="C57" s="126" t="s">
        <v>303</v>
      </c>
      <c r="D57" s="111">
        <v>12</v>
      </c>
      <c r="E57" s="111">
        <v>19</v>
      </c>
      <c r="F57" s="111">
        <v>16</v>
      </c>
      <c r="G57" s="196">
        <v>15</v>
      </c>
      <c r="H57" s="196">
        <v>18</v>
      </c>
      <c r="I57" s="196">
        <f t="shared" si="1"/>
        <v>80</v>
      </c>
      <c r="J57" s="196">
        <f t="shared" si="2"/>
        <v>12</v>
      </c>
      <c r="K57" s="197">
        <v>3</v>
      </c>
      <c r="L57" s="197">
        <v>4</v>
      </c>
      <c r="M57" s="197">
        <v>3</v>
      </c>
      <c r="N57" s="197">
        <v>4</v>
      </c>
      <c r="O57" s="197">
        <v>3</v>
      </c>
      <c r="P57" s="197">
        <f t="shared" si="3"/>
        <v>17</v>
      </c>
      <c r="Q57" s="197">
        <f t="shared" si="4"/>
        <v>0.85000000000000009</v>
      </c>
      <c r="R57" s="104">
        <f t="shared" si="5"/>
        <v>1.9499999999999997</v>
      </c>
      <c r="S57" s="104">
        <f t="shared" si="6"/>
        <v>3.0500000000000003</v>
      </c>
      <c r="T57" s="104">
        <f t="shared" si="7"/>
        <v>2.5499999999999998</v>
      </c>
      <c r="U57" s="104">
        <f t="shared" si="8"/>
        <v>2.4500000000000002</v>
      </c>
      <c r="V57" s="104">
        <f t="shared" si="9"/>
        <v>2.8499999999999996</v>
      </c>
      <c r="W57" s="26">
        <f t="shared" si="10"/>
        <v>97</v>
      </c>
      <c r="X57" s="194">
        <f t="shared" si="11"/>
        <v>19.400000000000002</v>
      </c>
      <c r="Y57" s="114">
        <v>78</v>
      </c>
      <c r="Z57" s="108">
        <f t="shared" si="12"/>
        <v>62.400000000000006</v>
      </c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09"/>
    </row>
    <row r="58" spans="1:44" s="107" customFormat="1" ht="20.25">
      <c r="A58" s="191">
        <v>52</v>
      </c>
      <c r="B58" s="125">
        <v>439521</v>
      </c>
      <c r="C58" s="126" t="s">
        <v>512</v>
      </c>
      <c r="D58" s="111">
        <v>10</v>
      </c>
      <c r="E58" s="111">
        <v>11</v>
      </c>
      <c r="F58" s="111">
        <v>12</v>
      </c>
      <c r="G58" s="196">
        <v>15</v>
      </c>
      <c r="H58" s="196">
        <v>10</v>
      </c>
      <c r="I58" s="196">
        <f t="shared" si="1"/>
        <v>58</v>
      </c>
      <c r="J58" s="196">
        <f t="shared" si="2"/>
        <v>8.6999999999999993</v>
      </c>
      <c r="K58" s="197">
        <v>4</v>
      </c>
      <c r="L58" s="197">
        <v>3</v>
      </c>
      <c r="M58" s="197">
        <v>3</v>
      </c>
      <c r="N58" s="197">
        <v>3</v>
      </c>
      <c r="O58" s="197">
        <v>3</v>
      </c>
      <c r="P58" s="197">
        <f t="shared" si="3"/>
        <v>16</v>
      </c>
      <c r="Q58" s="197">
        <f t="shared" si="4"/>
        <v>0.80</v>
      </c>
      <c r="R58" s="104"/>
      <c r="S58" s="104"/>
      <c r="T58" s="104"/>
      <c r="U58" s="104"/>
      <c r="V58" s="104"/>
      <c r="W58" s="26"/>
      <c r="X58" s="194"/>
      <c r="Y58" s="114">
        <v>57</v>
      </c>
      <c r="Z58" s="108">
        <f t="shared" si="12"/>
        <v>45.60</v>
      </c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09"/>
    </row>
    <row r="59" spans="1:44" s="107" customFormat="1" ht="20.25">
      <c r="A59" s="191">
        <v>53</v>
      </c>
      <c r="B59" s="125">
        <v>439522</v>
      </c>
      <c r="C59" s="126" t="s">
        <v>304</v>
      </c>
      <c r="D59" s="111"/>
      <c r="E59" s="111"/>
      <c r="F59" s="111"/>
      <c r="G59" s="196"/>
      <c r="H59" s="196"/>
      <c r="I59" s="196"/>
      <c r="J59" s="196"/>
      <c r="K59" s="197"/>
      <c r="L59" s="197"/>
      <c r="M59" s="197"/>
      <c r="N59" s="197"/>
      <c r="O59" s="197"/>
      <c r="P59" s="197"/>
      <c r="Q59" s="197"/>
      <c r="R59" s="104"/>
      <c r="S59" s="104">
        <f t="shared" si="6"/>
        <v>0</v>
      </c>
      <c r="T59" s="104"/>
      <c r="U59" s="104"/>
      <c r="V59" s="104"/>
      <c r="W59" s="26"/>
      <c r="X59" s="194"/>
      <c r="Y59" s="114" t="s">
        <v>147</v>
      </c>
      <c r="Z59" s="108" t="e">
        <f t="shared" si="12"/>
        <v>#VALUE!</v>
      </c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09"/>
    </row>
    <row r="60" spans="1:44" s="107" customFormat="1" ht="20.25">
      <c r="A60" s="191">
        <v>54</v>
      </c>
      <c r="B60" s="125">
        <v>439524</v>
      </c>
      <c r="C60" s="126" t="s">
        <v>305</v>
      </c>
      <c r="D60" s="111">
        <v>10</v>
      </c>
      <c r="E60" s="111">
        <v>8</v>
      </c>
      <c r="F60" s="111">
        <v>4</v>
      </c>
      <c r="G60" s="196">
        <v>5</v>
      </c>
      <c r="H60" s="196">
        <v>6</v>
      </c>
      <c r="I60" s="196">
        <f t="shared" si="1"/>
        <v>33</v>
      </c>
      <c r="J60" s="196">
        <f t="shared" si="2"/>
        <v>4.95</v>
      </c>
      <c r="K60" s="197">
        <v>2</v>
      </c>
      <c r="L60" s="197">
        <v>1</v>
      </c>
      <c r="M60" s="197">
        <v>2</v>
      </c>
      <c r="N60" s="197">
        <v>1</v>
      </c>
      <c r="O60" s="197">
        <v>2</v>
      </c>
      <c r="P60" s="197">
        <f t="shared" si="3"/>
        <v>8</v>
      </c>
      <c r="Q60" s="197">
        <f t="shared" si="4"/>
        <v>0.40</v>
      </c>
      <c r="R60" s="104">
        <f t="shared" si="5"/>
        <v>1.60</v>
      </c>
      <c r="S60" s="104">
        <f t="shared" si="6"/>
        <v>1.25</v>
      </c>
      <c r="T60" s="104">
        <f t="shared" si="7"/>
        <v>0.70</v>
      </c>
      <c r="U60" s="104">
        <f t="shared" si="8"/>
        <v>0.80</v>
      </c>
      <c r="V60" s="104">
        <f t="shared" si="9"/>
        <v>0.99999999999999989</v>
      </c>
      <c r="W60" s="26">
        <f t="shared" si="10"/>
        <v>41</v>
      </c>
      <c r="X60" s="194">
        <f t="shared" si="11"/>
        <v>8.2000000000000011</v>
      </c>
      <c r="Y60" s="114">
        <v>34</v>
      </c>
      <c r="Z60" s="108">
        <f t="shared" si="12"/>
        <v>27.200000000000003</v>
      </c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09"/>
    </row>
    <row r="61" spans="1:44" s="107" customFormat="1" ht="20.25">
      <c r="A61" s="191">
        <v>55</v>
      </c>
      <c r="B61" s="125">
        <v>439528</v>
      </c>
      <c r="C61" s="126" t="s">
        <v>513</v>
      </c>
      <c r="D61" s="111">
        <v>12</v>
      </c>
      <c r="E61" s="111">
        <v>13</v>
      </c>
      <c r="F61" s="111">
        <v>15</v>
      </c>
      <c r="G61" s="196">
        <v>14</v>
      </c>
      <c r="H61" s="196">
        <v>18</v>
      </c>
      <c r="I61" s="196">
        <f t="shared" si="1"/>
        <v>72</v>
      </c>
      <c r="J61" s="196">
        <f t="shared" si="2"/>
        <v>10.80</v>
      </c>
      <c r="K61" s="197">
        <v>4</v>
      </c>
      <c r="L61" s="197">
        <v>5</v>
      </c>
      <c r="M61" s="197">
        <v>4</v>
      </c>
      <c r="N61" s="197">
        <v>5</v>
      </c>
      <c r="O61" s="197">
        <v>4</v>
      </c>
      <c r="P61" s="197">
        <f t="shared" si="3"/>
        <v>22</v>
      </c>
      <c r="Q61" s="197">
        <f t="shared" si="4"/>
        <v>1.1000000000000001</v>
      </c>
      <c r="R61" s="104">
        <f t="shared" si="5"/>
        <v>1.9999999999999998</v>
      </c>
      <c r="S61" s="104">
        <f t="shared" si="6"/>
        <v>2.2000000000000002</v>
      </c>
      <c r="T61" s="104">
        <f t="shared" si="7"/>
        <v>2.4500000000000002</v>
      </c>
      <c r="U61" s="104">
        <f t="shared" si="8"/>
        <v>2.35</v>
      </c>
      <c r="V61" s="104">
        <f t="shared" si="9"/>
        <v>2.90</v>
      </c>
      <c r="W61" s="26">
        <f t="shared" si="10"/>
        <v>94</v>
      </c>
      <c r="X61" s="194">
        <f t="shared" si="11"/>
        <v>18.80</v>
      </c>
      <c r="Y61" s="114">
        <v>71</v>
      </c>
      <c r="Z61" s="108">
        <f t="shared" si="12"/>
        <v>56.80</v>
      </c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09"/>
    </row>
    <row r="62" spans="1:44" s="107" customFormat="1" ht="20.25">
      <c r="A62" s="191">
        <v>56</v>
      </c>
      <c r="B62" s="125">
        <v>439529</v>
      </c>
      <c r="C62" s="126" t="s">
        <v>514</v>
      </c>
      <c r="D62" s="111">
        <v>15</v>
      </c>
      <c r="E62" s="111">
        <v>13</v>
      </c>
      <c r="F62" s="111">
        <v>11</v>
      </c>
      <c r="G62" s="196">
        <v>10</v>
      </c>
      <c r="H62" s="196">
        <v>15</v>
      </c>
      <c r="I62" s="196">
        <f t="shared" si="1"/>
        <v>64</v>
      </c>
      <c r="J62" s="196">
        <f t="shared" si="2"/>
        <v>9.60</v>
      </c>
      <c r="K62" s="197">
        <v>4</v>
      </c>
      <c r="L62" s="197">
        <v>3</v>
      </c>
      <c r="M62" s="197">
        <v>5</v>
      </c>
      <c r="N62" s="197">
        <v>4</v>
      </c>
      <c r="O62" s="197">
        <v>3</v>
      </c>
      <c r="P62" s="197">
        <f t="shared" si="3"/>
        <v>19</v>
      </c>
      <c r="Q62" s="197">
        <f t="shared" si="4"/>
        <v>0.95</v>
      </c>
      <c r="R62" s="104">
        <f t="shared" si="5"/>
        <v>2.4500000000000002</v>
      </c>
      <c r="S62" s="104">
        <f t="shared" si="6"/>
        <v>2.10</v>
      </c>
      <c r="T62" s="104">
        <f t="shared" si="7"/>
        <v>1.90</v>
      </c>
      <c r="U62" s="104">
        <f t="shared" si="8"/>
        <v>1.70</v>
      </c>
      <c r="V62" s="104">
        <f t="shared" si="9"/>
        <v>2.40</v>
      </c>
      <c r="W62" s="26">
        <f t="shared" si="10"/>
        <v>83</v>
      </c>
      <c r="X62" s="194">
        <f t="shared" si="11"/>
        <v>16.60</v>
      </c>
      <c r="Y62" s="114">
        <v>59</v>
      </c>
      <c r="Z62" s="108">
        <f t="shared" si="12"/>
        <v>47.20</v>
      </c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09"/>
    </row>
    <row r="63" spans="1:44" s="107" customFormat="1" ht="20.25">
      <c r="A63" s="191">
        <v>57</v>
      </c>
      <c r="B63" s="125">
        <v>439532</v>
      </c>
      <c r="C63" s="126" t="s">
        <v>515</v>
      </c>
      <c r="D63" s="111">
        <v>10</v>
      </c>
      <c r="E63" s="111">
        <v>8</v>
      </c>
      <c r="F63" s="111">
        <v>9</v>
      </c>
      <c r="G63" s="196">
        <v>5</v>
      </c>
      <c r="H63" s="196">
        <v>6</v>
      </c>
      <c r="I63" s="196">
        <f t="shared" si="1"/>
        <v>38</v>
      </c>
      <c r="J63" s="196">
        <f t="shared" si="2"/>
        <v>5.70</v>
      </c>
      <c r="K63" s="197">
        <v>2</v>
      </c>
      <c r="L63" s="197">
        <v>4</v>
      </c>
      <c r="M63" s="197">
        <v>1</v>
      </c>
      <c r="N63" s="197">
        <v>3</v>
      </c>
      <c r="O63" s="197">
        <v>2</v>
      </c>
      <c r="P63" s="197">
        <f t="shared" si="3"/>
        <v>12</v>
      </c>
      <c r="Q63" s="197">
        <f t="shared" si="4"/>
        <v>0.60000000000000009</v>
      </c>
      <c r="R63" s="104">
        <f t="shared" si="5"/>
        <v>1.60</v>
      </c>
      <c r="S63" s="104">
        <f t="shared" si="6"/>
        <v>1.40</v>
      </c>
      <c r="T63" s="104">
        <f t="shared" si="7"/>
        <v>1.40</v>
      </c>
      <c r="U63" s="104">
        <f t="shared" si="8"/>
        <v>0.90</v>
      </c>
      <c r="V63" s="104">
        <f t="shared" si="9"/>
        <v>0.99999999999999989</v>
      </c>
      <c r="W63" s="26">
        <f t="shared" si="10"/>
        <v>50</v>
      </c>
      <c r="X63" s="194">
        <f t="shared" si="11"/>
        <v>10</v>
      </c>
      <c r="Y63" s="114">
        <v>37</v>
      </c>
      <c r="Z63" s="108">
        <f t="shared" si="12"/>
        <v>29.60</v>
      </c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09"/>
    </row>
    <row r="64" spans="1:44" s="107" customFormat="1" ht="20.25">
      <c r="A64" s="191">
        <v>58</v>
      </c>
      <c r="B64" s="125">
        <v>439534</v>
      </c>
      <c r="C64" s="126" t="s">
        <v>308</v>
      </c>
      <c r="D64" s="111">
        <v>9</v>
      </c>
      <c r="E64" s="111">
        <v>8</v>
      </c>
      <c r="F64" s="111">
        <v>5</v>
      </c>
      <c r="G64" s="196">
        <v>15</v>
      </c>
      <c r="H64" s="196">
        <v>11</v>
      </c>
      <c r="I64" s="196">
        <f t="shared" si="1"/>
        <v>48</v>
      </c>
      <c r="J64" s="196">
        <f t="shared" si="2"/>
        <v>7.1999999999999993</v>
      </c>
      <c r="K64" s="197">
        <v>3</v>
      </c>
      <c r="L64" s="197">
        <v>2</v>
      </c>
      <c r="M64" s="197">
        <v>3</v>
      </c>
      <c r="N64" s="197">
        <v>2</v>
      </c>
      <c r="O64" s="197">
        <v>3</v>
      </c>
      <c r="P64" s="197">
        <f t="shared" si="3"/>
        <v>13</v>
      </c>
      <c r="Q64" s="197">
        <f t="shared" si="4"/>
        <v>0.65</v>
      </c>
      <c r="R64" s="104">
        <f t="shared" si="5"/>
        <v>1.50</v>
      </c>
      <c r="S64" s="104">
        <f t="shared" si="6"/>
        <v>1.30</v>
      </c>
      <c r="T64" s="104">
        <f t="shared" si="7"/>
        <v>0.90</v>
      </c>
      <c r="U64" s="104">
        <f t="shared" si="8"/>
        <v>2.35</v>
      </c>
      <c r="V64" s="104">
        <f t="shared" si="9"/>
        <v>1.7999999999999998</v>
      </c>
      <c r="W64" s="26">
        <f t="shared" si="10"/>
        <v>61</v>
      </c>
      <c r="X64" s="194">
        <f t="shared" si="11"/>
        <v>12.20</v>
      </c>
      <c r="Y64" s="114">
        <v>49</v>
      </c>
      <c r="Z64" s="108">
        <f t="shared" si="12"/>
        <v>39.200000000000003</v>
      </c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09"/>
    </row>
    <row r="65" spans="1:44" s="107" customFormat="1" ht="20.25">
      <c r="A65" s="191">
        <v>59</v>
      </c>
      <c r="B65" s="125">
        <v>439535</v>
      </c>
      <c r="C65" s="126" t="s">
        <v>309</v>
      </c>
      <c r="D65" s="111">
        <v>13</v>
      </c>
      <c r="E65" s="111">
        <v>15</v>
      </c>
      <c r="F65" s="111">
        <v>14</v>
      </c>
      <c r="G65" s="196">
        <v>12</v>
      </c>
      <c r="H65" s="196">
        <v>15</v>
      </c>
      <c r="I65" s="196">
        <f t="shared" si="1"/>
        <v>69</v>
      </c>
      <c r="J65" s="196">
        <f t="shared" si="2"/>
        <v>10.35</v>
      </c>
      <c r="K65" s="197">
        <v>4</v>
      </c>
      <c r="L65" s="197">
        <v>5</v>
      </c>
      <c r="M65" s="197">
        <v>4</v>
      </c>
      <c r="N65" s="197">
        <v>5</v>
      </c>
      <c r="O65" s="197">
        <v>4</v>
      </c>
      <c r="P65" s="197">
        <f t="shared" si="3"/>
        <v>22</v>
      </c>
      <c r="Q65" s="197">
        <f t="shared" si="4"/>
        <v>1.1000000000000001</v>
      </c>
      <c r="R65" s="104">
        <f t="shared" si="5"/>
        <v>2.15</v>
      </c>
      <c r="S65" s="104">
        <f t="shared" si="6"/>
        <v>2.50</v>
      </c>
      <c r="T65" s="104">
        <f t="shared" si="7"/>
        <v>2.3000000000000003</v>
      </c>
      <c r="U65" s="104">
        <f t="shared" si="8"/>
        <v>2.0499999999999998</v>
      </c>
      <c r="V65" s="104">
        <f t="shared" si="9"/>
        <v>2.4500000000000002</v>
      </c>
      <c r="W65" s="26">
        <f t="shared" si="10"/>
        <v>91</v>
      </c>
      <c r="X65" s="194">
        <f t="shared" si="11"/>
        <v>18.20</v>
      </c>
      <c r="Y65" s="114">
        <v>67</v>
      </c>
      <c r="Z65" s="108">
        <f t="shared" si="12"/>
        <v>53.60</v>
      </c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09"/>
    </row>
    <row r="66" spans="1:44" s="107" customFormat="1" ht="20.25">
      <c r="A66" s="191">
        <v>60</v>
      </c>
      <c r="B66" s="125">
        <v>439537</v>
      </c>
      <c r="C66" s="126" t="s">
        <v>311</v>
      </c>
      <c r="D66" s="111">
        <v>6</v>
      </c>
      <c r="E66" s="111">
        <v>15</v>
      </c>
      <c r="F66" s="111">
        <v>10</v>
      </c>
      <c r="G66" s="196">
        <v>11</v>
      </c>
      <c r="H66" s="196">
        <v>14</v>
      </c>
      <c r="I66" s="196">
        <f t="shared" si="1"/>
        <v>56</v>
      </c>
      <c r="J66" s="196">
        <f t="shared" si="2"/>
        <v>8.40</v>
      </c>
      <c r="K66" s="197">
        <v>3</v>
      </c>
      <c r="L66" s="197">
        <v>4</v>
      </c>
      <c r="M66" s="197">
        <v>3</v>
      </c>
      <c r="N66" s="197">
        <v>4</v>
      </c>
      <c r="O66" s="197">
        <v>3</v>
      </c>
      <c r="P66" s="197">
        <f t="shared" si="3"/>
        <v>17</v>
      </c>
      <c r="Q66" s="197">
        <f t="shared" si="4"/>
        <v>0.85000000000000009</v>
      </c>
      <c r="R66" s="104">
        <f t="shared" si="5"/>
        <v>1.0499999999999998</v>
      </c>
      <c r="S66" s="104">
        <f t="shared" si="6"/>
        <v>2.4500000000000002</v>
      </c>
      <c r="T66" s="104">
        <f t="shared" si="7"/>
        <v>1.65</v>
      </c>
      <c r="U66" s="104">
        <f t="shared" si="8"/>
        <v>1.85</v>
      </c>
      <c r="V66" s="104">
        <f t="shared" si="9"/>
        <v>2.25</v>
      </c>
      <c r="W66" s="26">
        <f t="shared" si="10"/>
        <v>73</v>
      </c>
      <c r="X66" s="194">
        <f t="shared" si="11"/>
        <v>14.60</v>
      </c>
      <c r="Y66" s="114">
        <v>52</v>
      </c>
      <c r="Z66" s="108">
        <f t="shared" si="12"/>
        <v>41.60</v>
      </c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09"/>
    </row>
    <row r="67" spans="1:44" s="107" customFormat="1" ht="20.25">
      <c r="A67" s="191">
        <v>61</v>
      </c>
      <c r="B67" s="125">
        <v>439539</v>
      </c>
      <c r="C67" s="126" t="s">
        <v>312</v>
      </c>
      <c r="D67" s="111"/>
      <c r="E67" s="111"/>
      <c r="F67" s="111"/>
      <c r="G67" s="196"/>
      <c r="H67" s="196"/>
      <c r="I67" s="196"/>
      <c r="J67" s="196"/>
      <c r="K67" s="197"/>
      <c r="L67" s="197"/>
      <c r="M67" s="197"/>
      <c r="N67" s="197"/>
      <c r="O67" s="197"/>
      <c r="P67" s="197">
        <f t="shared" si="3"/>
        <v>0</v>
      </c>
      <c r="Q67" s="197">
        <f t="shared" si="4"/>
        <v>0</v>
      </c>
      <c r="R67" s="104">
        <f t="shared" si="5"/>
        <v>0</v>
      </c>
      <c r="S67" s="104">
        <f t="shared" si="6"/>
        <v>0</v>
      </c>
      <c r="T67" s="104">
        <f t="shared" si="7"/>
        <v>0</v>
      </c>
      <c r="U67" s="104">
        <f t="shared" si="8"/>
        <v>0</v>
      </c>
      <c r="V67" s="104">
        <f t="shared" si="9"/>
        <v>0</v>
      </c>
      <c r="W67" s="26">
        <f t="shared" si="10"/>
        <v>0</v>
      </c>
      <c r="X67" s="194">
        <f t="shared" si="11"/>
        <v>0</v>
      </c>
      <c r="Y67" s="114" t="s">
        <v>147</v>
      </c>
      <c r="Z67" s="108" t="e">
        <f t="shared" si="12"/>
        <v>#VALUE!</v>
      </c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09"/>
    </row>
    <row r="68" spans="1:44" s="107" customFormat="1" ht="20.25">
      <c r="A68" s="191">
        <v>62</v>
      </c>
      <c r="B68" s="125">
        <v>439540</v>
      </c>
      <c r="C68" s="126" t="s">
        <v>313</v>
      </c>
      <c r="D68" s="111">
        <v>10</v>
      </c>
      <c r="E68" s="111">
        <v>15</v>
      </c>
      <c r="F68" s="111">
        <v>16</v>
      </c>
      <c r="G68" s="196">
        <v>15</v>
      </c>
      <c r="H68" s="196">
        <v>14</v>
      </c>
      <c r="I68" s="196">
        <f t="shared" si="1"/>
        <v>70</v>
      </c>
      <c r="J68" s="196">
        <f t="shared" si="2"/>
        <v>10.50</v>
      </c>
      <c r="K68" s="197">
        <v>4</v>
      </c>
      <c r="L68" s="197">
        <v>4</v>
      </c>
      <c r="M68" s="197">
        <v>5</v>
      </c>
      <c r="N68" s="197">
        <v>4</v>
      </c>
      <c r="O68" s="197">
        <v>3</v>
      </c>
      <c r="P68" s="197">
        <f t="shared" si="3"/>
        <v>20</v>
      </c>
      <c r="Q68" s="197">
        <f t="shared" si="4"/>
        <v>1</v>
      </c>
      <c r="R68" s="104">
        <f t="shared" si="5"/>
        <v>1.70</v>
      </c>
      <c r="S68" s="104">
        <f t="shared" si="6"/>
        <v>2.4500000000000002</v>
      </c>
      <c r="T68" s="104">
        <f t="shared" si="7"/>
        <v>2.65</v>
      </c>
      <c r="U68" s="104">
        <f t="shared" si="8"/>
        <v>2.4500000000000002</v>
      </c>
      <c r="V68" s="104">
        <f t="shared" si="9"/>
        <v>2.25</v>
      </c>
      <c r="W68" s="26">
        <f t="shared" si="10"/>
        <v>90</v>
      </c>
      <c r="X68" s="194">
        <f t="shared" si="11"/>
        <v>18</v>
      </c>
      <c r="Y68" s="114">
        <v>64</v>
      </c>
      <c r="Z68" s="108">
        <f t="shared" si="12"/>
        <v>51.20</v>
      </c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09"/>
    </row>
    <row r="69" spans="1:44" s="107" customFormat="1" ht="20.25">
      <c r="A69" s="191">
        <v>63</v>
      </c>
      <c r="B69" s="125">
        <v>439542</v>
      </c>
      <c r="C69" s="126" t="s">
        <v>314</v>
      </c>
      <c r="D69" s="111">
        <v>6</v>
      </c>
      <c r="E69" s="111">
        <v>3</v>
      </c>
      <c r="F69" s="111">
        <v>6</v>
      </c>
      <c r="G69" s="196">
        <v>2</v>
      </c>
      <c r="H69" s="196">
        <v>3</v>
      </c>
      <c r="I69" s="196">
        <f t="shared" si="1"/>
        <v>20</v>
      </c>
      <c r="J69" s="196">
        <f t="shared" si="2"/>
        <v>3</v>
      </c>
      <c r="K69" s="197">
        <v>2</v>
      </c>
      <c r="L69" s="197">
        <v>1</v>
      </c>
      <c r="M69" s="197">
        <v>2</v>
      </c>
      <c r="N69" s="197">
        <v>1</v>
      </c>
      <c r="O69" s="197">
        <v>2</v>
      </c>
      <c r="P69" s="197">
        <f t="shared" si="3"/>
        <v>8</v>
      </c>
      <c r="Q69" s="197">
        <f t="shared" si="4"/>
        <v>0.40</v>
      </c>
      <c r="R69" s="104">
        <f t="shared" si="5"/>
        <v>0.99999999999999989</v>
      </c>
      <c r="S69" s="104">
        <f t="shared" si="6"/>
        <v>0.49999999999999994</v>
      </c>
      <c r="T69" s="104">
        <f t="shared" si="7"/>
        <v>0.99999999999999989</v>
      </c>
      <c r="U69" s="104">
        <f t="shared" si="8"/>
        <v>0.35</v>
      </c>
      <c r="V69" s="104">
        <f t="shared" si="9"/>
        <v>0.54999999999999993</v>
      </c>
      <c r="W69" s="26">
        <f t="shared" si="10"/>
        <v>28</v>
      </c>
      <c r="X69" s="194">
        <f t="shared" si="11"/>
        <v>5.60</v>
      </c>
      <c r="Y69" s="114">
        <v>17</v>
      </c>
      <c r="Z69" s="108">
        <f t="shared" si="12"/>
        <v>13.60</v>
      </c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09"/>
    </row>
    <row r="70" spans="1:44" s="107" customFormat="1" ht="20.25">
      <c r="A70" s="191">
        <v>64</v>
      </c>
      <c r="B70" s="125">
        <v>439543</v>
      </c>
      <c r="C70" s="126" t="s">
        <v>170</v>
      </c>
      <c r="D70" s="111">
        <v>13</v>
      </c>
      <c r="E70" s="111">
        <v>14</v>
      </c>
      <c r="F70" s="111">
        <v>15</v>
      </c>
      <c r="G70" s="196">
        <v>18</v>
      </c>
      <c r="H70" s="196">
        <v>19</v>
      </c>
      <c r="I70" s="196">
        <f t="shared" si="1"/>
        <v>79</v>
      </c>
      <c r="J70" s="196">
        <f t="shared" si="2"/>
        <v>11.85</v>
      </c>
      <c r="K70" s="197">
        <v>5</v>
      </c>
      <c r="L70" s="197">
        <v>6</v>
      </c>
      <c r="M70" s="197">
        <v>5</v>
      </c>
      <c r="N70" s="197">
        <v>4</v>
      </c>
      <c r="O70" s="197">
        <v>5</v>
      </c>
      <c r="P70" s="197">
        <f t="shared" si="3"/>
        <v>25</v>
      </c>
      <c r="Q70" s="197">
        <f t="shared" si="4"/>
        <v>1.25</v>
      </c>
      <c r="R70" s="104">
        <f t="shared" si="5"/>
        <v>2.2000000000000002</v>
      </c>
      <c r="S70" s="104">
        <f t="shared" si="6"/>
        <v>2.4000000000000004</v>
      </c>
      <c r="T70" s="104">
        <f t="shared" si="7"/>
        <v>2.50</v>
      </c>
      <c r="U70" s="104">
        <f t="shared" si="8"/>
        <v>2.90</v>
      </c>
      <c r="V70" s="104">
        <f t="shared" si="9"/>
        <v>3.10</v>
      </c>
      <c r="W70" s="26">
        <f t="shared" si="10"/>
        <v>104</v>
      </c>
      <c r="X70" s="194">
        <f t="shared" si="11"/>
        <v>20.80</v>
      </c>
      <c r="Y70" s="114">
        <v>71</v>
      </c>
      <c r="Z70" s="108">
        <f t="shared" si="12"/>
        <v>56.80</v>
      </c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09"/>
    </row>
    <row r="71" spans="1:44" s="107" customFormat="1" ht="20.25">
      <c r="A71" s="191">
        <v>65</v>
      </c>
      <c r="B71" s="125">
        <v>439544</v>
      </c>
      <c r="C71" s="126" t="s">
        <v>112</v>
      </c>
      <c r="D71" s="111">
        <v>6</v>
      </c>
      <c r="E71" s="111">
        <v>5</v>
      </c>
      <c r="F71" s="111">
        <v>8</v>
      </c>
      <c r="G71" s="196">
        <v>9</v>
      </c>
      <c r="H71" s="196">
        <v>8</v>
      </c>
      <c r="I71" s="196">
        <f t="shared" si="1"/>
        <v>36</v>
      </c>
      <c r="J71" s="196">
        <f t="shared" si="2"/>
        <v>5.40</v>
      </c>
      <c r="K71" s="197">
        <v>2</v>
      </c>
      <c r="L71" s="197">
        <v>3</v>
      </c>
      <c r="M71" s="197">
        <v>2</v>
      </c>
      <c r="N71" s="197">
        <v>3</v>
      </c>
      <c r="O71" s="197">
        <v>2</v>
      </c>
      <c r="P71" s="197">
        <f t="shared" si="3"/>
        <v>12</v>
      </c>
      <c r="Q71" s="197">
        <f t="shared" si="4"/>
        <v>0.60000000000000009</v>
      </c>
      <c r="R71" s="104">
        <f t="shared" si="5"/>
        <v>0.99999999999999989</v>
      </c>
      <c r="S71" s="104">
        <f t="shared" si="6"/>
        <v>0.90</v>
      </c>
      <c r="T71" s="104">
        <f t="shared" si="7"/>
        <v>1.30</v>
      </c>
      <c r="U71" s="104">
        <f t="shared" si="8"/>
        <v>1.50</v>
      </c>
      <c r="V71" s="104">
        <f t="shared" si="9"/>
        <v>1.30</v>
      </c>
      <c r="W71" s="26">
        <f t="shared" si="10"/>
        <v>48</v>
      </c>
      <c r="X71" s="194">
        <f t="shared" si="11"/>
        <v>9.6000000000000014</v>
      </c>
      <c r="Y71" s="114">
        <v>37</v>
      </c>
      <c r="Z71" s="108">
        <f t="shared" si="12"/>
        <v>29.60</v>
      </c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09"/>
    </row>
    <row r="72" spans="1:44" s="107" customFormat="1" ht="20.25">
      <c r="A72" s="191">
        <v>66</v>
      </c>
      <c r="B72" s="125">
        <v>439550</v>
      </c>
      <c r="C72" s="126" t="s">
        <v>315</v>
      </c>
      <c r="D72" s="111">
        <v>7</v>
      </c>
      <c r="E72" s="111">
        <v>15</v>
      </c>
      <c r="F72" s="111">
        <v>13</v>
      </c>
      <c r="G72" s="196">
        <v>15</v>
      </c>
      <c r="H72" s="196">
        <v>10</v>
      </c>
      <c r="I72" s="196">
        <f t="shared" si="13" ref="I72:I135">SUM(D72:H72)</f>
        <v>60</v>
      </c>
      <c r="J72" s="196">
        <f t="shared" si="14" ref="J72:J135">I72*0.15</f>
        <v>9</v>
      </c>
      <c r="K72" s="197">
        <v>3</v>
      </c>
      <c r="L72" s="197">
        <v>4</v>
      </c>
      <c r="M72" s="197">
        <v>3</v>
      </c>
      <c r="N72" s="197">
        <v>5</v>
      </c>
      <c r="O72" s="197">
        <v>4</v>
      </c>
      <c r="P72" s="197">
        <f t="shared" si="15" ref="P72:P135">SUM(K72:O72)</f>
        <v>19</v>
      </c>
      <c r="Q72" s="197">
        <f t="shared" si="16" ref="Q72:Q135">P72*0.05</f>
        <v>0.95</v>
      </c>
      <c r="R72" s="104">
        <f t="shared" si="17" ref="R72:R135">D72*0.15+K72*0.05</f>
        <v>1.2000000000000002</v>
      </c>
      <c r="S72" s="104">
        <f t="shared" si="18" ref="S72:S135">E72*0.15+L72*0.05</f>
        <v>2.4500000000000002</v>
      </c>
      <c r="T72" s="104">
        <f t="shared" si="19" ref="T72:T135">F72*0.15+M72*0.05</f>
        <v>2.10</v>
      </c>
      <c r="U72" s="104">
        <f t="shared" si="20" ref="U72:U135">G72*0.15+N72*0.05</f>
        <v>2.50</v>
      </c>
      <c r="V72" s="104">
        <f t="shared" si="21" ref="V72:V135">H72*0.15+O72*0.05</f>
        <v>1.70</v>
      </c>
      <c r="W72" s="26">
        <f t="shared" si="22" ref="W72:W135">I72+P72</f>
        <v>79</v>
      </c>
      <c r="X72" s="194">
        <f t="shared" si="23" ref="X72:X135">W72*0.2</f>
        <v>15.80</v>
      </c>
      <c r="Y72" s="114">
        <v>55</v>
      </c>
      <c r="Z72" s="108">
        <f t="shared" si="24" ref="Z72:Z135">Y72*0.8</f>
        <v>44</v>
      </c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09"/>
    </row>
    <row r="73" spans="1:44" s="107" customFormat="1" ht="20.25">
      <c r="A73" s="191">
        <v>67</v>
      </c>
      <c r="B73" s="125">
        <v>439555</v>
      </c>
      <c r="C73" s="126" t="s">
        <v>316</v>
      </c>
      <c r="D73" s="111">
        <v>10</v>
      </c>
      <c r="E73" s="111">
        <v>13</v>
      </c>
      <c r="F73" s="111">
        <v>14</v>
      </c>
      <c r="G73" s="196">
        <v>15</v>
      </c>
      <c r="H73" s="196">
        <v>16</v>
      </c>
      <c r="I73" s="196">
        <f t="shared" si="13"/>
        <v>68</v>
      </c>
      <c r="J73" s="196">
        <f t="shared" si="14"/>
        <v>10.199999999999999</v>
      </c>
      <c r="K73" s="197">
        <v>5</v>
      </c>
      <c r="L73" s="197">
        <v>6</v>
      </c>
      <c r="M73" s="197">
        <v>4</v>
      </c>
      <c r="N73" s="197">
        <v>5</v>
      </c>
      <c r="O73" s="197">
        <v>3</v>
      </c>
      <c r="P73" s="197">
        <f t="shared" si="15"/>
        <v>23</v>
      </c>
      <c r="Q73" s="197">
        <f t="shared" si="16"/>
        <v>1.1500000000000001</v>
      </c>
      <c r="R73" s="104">
        <f t="shared" si="17"/>
        <v>1.75</v>
      </c>
      <c r="S73" s="104">
        <f t="shared" si="18"/>
        <v>2.25</v>
      </c>
      <c r="T73" s="104">
        <f t="shared" si="19"/>
        <v>2.3000000000000003</v>
      </c>
      <c r="U73" s="104">
        <f t="shared" si="20"/>
        <v>2.50</v>
      </c>
      <c r="V73" s="104">
        <f t="shared" si="21"/>
        <v>2.5499999999999998</v>
      </c>
      <c r="W73" s="26">
        <f t="shared" si="22"/>
        <v>91</v>
      </c>
      <c r="X73" s="194">
        <f t="shared" si="23"/>
        <v>18.20</v>
      </c>
      <c r="Y73" s="114">
        <v>61</v>
      </c>
      <c r="Z73" s="108">
        <f t="shared" si="24"/>
        <v>48.80</v>
      </c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09"/>
    </row>
    <row r="74" spans="1:44" s="107" customFormat="1" ht="20.25">
      <c r="A74" s="191">
        <v>68</v>
      </c>
      <c r="B74" s="125">
        <v>439556</v>
      </c>
      <c r="C74" s="126" t="s">
        <v>317</v>
      </c>
      <c r="D74" s="111">
        <v>11</v>
      </c>
      <c r="E74" s="111">
        <v>14</v>
      </c>
      <c r="F74" s="111">
        <v>15</v>
      </c>
      <c r="G74" s="196">
        <v>13</v>
      </c>
      <c r="H74" s="196">
        <v>15</v>
      </c>
      <c r="I74" s="196">
        <f t="shared" si="13"/>
        <v>68</v>
      </c>
      <c r="J74" s="196">
        <f t="shared" si="14"/>
        <v>10.199999999999999</v>
      </c>
      <c r="K74" s="197">
        <v>4</v>
      </c>
      <c r="L74" s="197">
        <v>5</v>
      </c>
      <c r="M74" s="197">
        <v>4</v>
      </c>
      <c r="N74" s="197">
        <v>4</v>
      </c>
      <c r="O74" s="197">
        <v>4</v>
      </c>
      <c r="P74" s="197">
        <f t="shared" si="15"/>
        <v>21</v>
      </c>
      <c r="Q74" s="197">
        <f t="shared" si="16"/>
        <v>1.05</v>
      </c>
      <c r="R74" s="104">
        <f t="shared" si="17"/>
        <v>1.85</v>
      </c>
      <c r="S74" s="104">
        <f t="shared" si="18"/>
        <v>2.35</v>
      </c>
      <c r="T74" s="104">
        <f t="shared" si="19"/>
        <v>2.4500000000000002</v>
      </c>
      <c r="U74" s="104">
        <f t="shared" si="20"/>
        <v>2.15</v>
      </c>
      <c r="V74" s="104">
        <f t="shared" si="21"/>
        <v>2.4500000000000002</v>
      </c>
      <c r="W74" s="26">
        <f t="shared" si="22"/>
        <v>89</v>
      </c>
      <c r="X74" s="194">
        <f t="shared" si="23"/>
        <v>17.80</v>
      </c>
      <c r="Y74" s="114">
        <v>62</v>
      </c>
      <c r="Z74" s="108">
        <f t="shared" si="24"/>
        <v>49.60</v>
      </c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09"/>
    </row>
    <row r="75" spans="1:44" s="107" customFormat="1" ht="20.25">
      <c r="A75" s="191">
        <v>69</v>
      </c>
      <c r="B75" s="125">
        <v>439559</v>
      </c>
      <c r="C75" s="126" t="s">
        <v>319</v>
      </c>
      <c r="D75" s="111">
        <v>4</v>
      </c>
      <c r="E75" s="111">
        <v>5</v>
      </c>
      <c r="F75" s="111">
        <v>10</v>
      </c>
      <c r="G75" s="196">
        <v>9</v>
      </c>
      <c r="H75" s="196">
        <v>8</v>
      </c>
      <c r="I75" s="196">
        <f t="shared" si="13"/>
        <v>36</v>
      </c>
      <c r="J75" s="196">
        <f t="shared" si="14"/>
        <v>5.40</v>
      </c>
      <c r="K75" s="197">
        <v>3</v>
      </c>
      <c r="L75" s="197">
        <v>2</v>
      </c>
      <c r="M75" s="197">
        <v>3</v>
      </c>
      <c r="N75" s="197">
        <v>2</v>
      </c>
      <c r="O75" s="197">
        <v>3</v>
      </c>
      <c r="P75" s="197">
        <f t="shared" si="15"/>
        <v>13</v>
      </c>
      <c r="Q75" s="197">
        <f t="shared" si="16"/>
        <v>0.65</v>
      </c>
      <c r="R75" s="104">
        <f t="shared" si="17"/>
        <v>0.75</v>
      </c>
      <c r="S75" s="104">
        <f t="shared" si="18"/>
        <v>0.85</v>
      </c>
      <c r="T75" s="104">
        <f t="shared" si="19"/>
        <v>1.65</v>
      </c>
      <c r="U75" s="104">
        <f t="shared" si="20"/>
        <v>1.45</v>
      </c>
      <c r="V75" s="104">
        <f t="shared" si="21"/>
        <v>1.35</v>
      </c>
      <c r="W75" s="26">
        <f t="shared" si="22"/>
        <v>49</v>
      </c>
      <c r="X75" s="194">
        <f t="shared" si="23"/>
        <v>9.8000000000000007</v>
      </c>
      <c r="Y75" s="114">
        <v>35</v>
      </c>
      <c r="Z75" s="108">
        <f t="shared" si="24"/>
        <v>28</v>
      </c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09"/>
    </row>
    <row r="76" spans="1:44" s="107" customFormat="1" ht="20.25">
      <c r="A76" s="191">
        <v>70</v>
      </c>
      <c r="B76" s="125">
        <v>439560</v>
      </c>
      <c r="C76" s="126" t="s">
        <v>516</v>
      </c>
      <c r="D76" s="111">
        <v>13</v>
      </c>
      <c r="E76" s="111">
        <v>14</v>
      </c>
      <c r="F76" s="111">
        <v>15</v>
      </c>
      <c r="G76" s="196">
        <v>9</v>
      </c>
      <c r="H76" s="196">
        <v>8</v>
      </c>
      <c r="I76" s="196">
        <f t="shared" si="13"/>
        <v>59</v>
      </c>
      <c r="J76" s="196">
        <f t="shared" si="14"/>
        <v>8.85</v>
      </c>
      <c r="K76" s="197">
        <v>4</v>
      </c>
      <c r="L76" s="197">
        <v>5</v>
      </c>
      <c r="M76" s="197">
        <v>4</v>
      </c>
      <c r="N76" s="197">
        <v>4</v>
      </c>
      <c r="O76" s="197">
        <v>4</v>
      </c>
      <c r="P76" s="197">
        <f t="shared" si="15"/>
        <v>21</v>
      </c>
      <c r="Q76" s="197">
        <f t="shared" si="16"/>
        <v>1.05</v>
      </c>
      <c r="R76" s="104">
        <f t="shared" si="17"/>
        <v>2.15</v>
      </c>
      <c r="S76" s="104">
        <f t="shared" si="18"/>
        <v>2.35</v>
      </c>
      <c r="T76" s="104">
        <f t="shared" si="19"/>
        <v>2.4500000000000002</v>
      </c>
      <c r="U76" s="104">
        <f t="shared" si="20"/>
        <v>1.5499999999999998</v>
      </c>
      <c r="V76" s="104">
        <f t="shared" si="21"/>
        <v>1.40</v>
      </c>
      <c r="W76" s="26">
        <f t="shared" si="22"/>
        <v>80</v>
      </c>
      <c r="X76" s="194">
        <f t="shared" si="23"/>
        <v>16</v>
      </c>
      <c r="Y76" s="114">
        <v>56</v>
      </c>
      <c r="Z76" s="108">
        <f t="shared" si="24"/>
        <v>44.80</v>
      </c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09"/>
    </row>
    <row r="77" spans="1:44" s="107" customFormat="1" ht="20.25">
      <c r="A77" s="191">
        <v>71</v>
      </c>
      <c r="B77" s="125">
        <v>439562</v>
      </c>
      <c r="C77" s="126" t="s">
        <v>517</v>
      </c>
      <c r="D77" s="111">
        <v>9</v>
      </c>
      <c r="E77" s="111">
        <v>13</v>
      </c>
      <c r="F77" s="111">
        <v>11</v>
      </c>
      <c r="G77" s="196">
        <v>11</v>
      </c>
      <c r="H77" s="196">
        <v>12</v>
      </c>
      <c r="I77" s="196">
        <f t="shared" si="13"/>
        <v>56</v>
      </c>
      <c r="J77" s="196">
        <f t="shared" si="14"/>
        <v>8.40</v>
      </c>
      <c r="K77" s="197">
        <v>3</v>
      </c>
      <c r="L77" s="197">
        <v>4</v>
      </c>
      <c r="M77" s="197">
        <v>3</v>
      </c>
      <c r="N77" s="197">
        <v>3</v>
      </c>
      <c r="O77" s="197">
        <v>2</v>
      </c>
      <c r="P77" s="197">
        <f t="shared" si="15"/>
        <v>15</v>
      </c>
      <c r="Q77" s="197">
        <f t="shared" si="16"/>
        <v>0.75</v>
      </c>
      <c r="R77" s="104">
        <f t="shared" si="17"/>
        <v>1.50</v>
      </c>
      <c r="S77" s="104">
        <f t="shared" si="18"/>
        <v>2.15</v>
      </c>
      <c r="T77" s="104">
        <f t="shared" si="19"/>
        <v>1.7999999999999998</v>
      </c>
      <c r="U77" s="104">
        <f t="shared" si="20"/>
        <v>1.7999999999999998</v>
      </c>
      <c r="V77" s="104">
        <f t="shared" si="21"/>
        <v>1.90</v>
      </c>
      <c r="W77" s="26">
        <f t="shared" si="22"/>
        <v>71</v>
      </c>
      <c r="X77" s="194">
        <f t="shared" si="23"/>
        <v>14.20</v>
      </c>
      <c r="Y77" s="114">
        <v>57</v>
      </c>
      <c r="Z77" s="108">
        <f t="shared" si="24"/>
        <v>45.60</v>
      </c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09"/>
    </row>
    <row r="78" spans="1:44" s="107" customFormat="1" ht="20.25">
      <c r="A78" s="191">
        <v>72</v>
      </c>
      <c r="B78" s="125">
        <v>439565</v>
      </c>
      <c r="C78" s="126" t="s">
        <v>518</v>
      </c>
      <c r="D78" s="111">
        <v>11</v>
      </c>
      <c r="E78" s="111">
        <v>12</v>
      </c>
      <c r="F78" s="111">
        <v>13</v>
      </c>
      <c r="G78" s="196">
        <v>14</v>
      </c>
      <c r="H78" s="196">
        <v>8</v>
      </c>
      <c r="I78" s="196">
        <f t="shared" si="13"/>
        <v>58</v>
      </c>
      <c r="J78" s="196">
        <f t="shared" si="14"/>
        <v>8.6999999999999993</v>
      </c>
      <c r="K78" s="197">
        <v>3</v>
      </c>
      <c r="L78" s="197">
        <v>4</v>
      </c>
      <c r="M78" s="197">
        <v>2</v>
      </c>
      <c r="N78" s="197">
        <v>3</v>
      </c>
      <c r="O78" s="197">
        <v>3</v>
      </c>
      <c r="P78" s="197">
        <f t="shared" si="15"/>
        <v>15</v>
      </c>
      <c r="Q78" s="197">
        <f t="shared" si="16"/>
        <v>0.75</v>
      </c>
      <c r="R78" s="104">
        <f t="shared" si="17"/>
        <v>1.7999999999999998</v>
      </c>
      <c r="S78" s="104">
        <f t="shared" si="18"/>
        <v>1.9999999999999998</v>
      </c>
      <c r="T78" s="104">
        <f t="shared" si="19"/>
        <v>2.0499999999999998</v>
      </c>
      <c r="U78" s="104">
        <f t="shared" si="20"/>
        <v>2.25</v>
      </c>
      <c r="V78" s="104">
        <f t="shared" si="21"/>
        <v>1.35</v>
      </c>
      <c r="W78" s="26">
        <f t="shared" si="22"/>
        <v>73</v>
      </c>
      <c r="X78" s="194">
        <f t="shared" si="23"/>
        <v>14.60</v>
      </c>
      <c r="Y78" s="114">
        <v>56</v>
      </c>
      <c r="Z78" s="108">
        <f t="shared" si="24"/>
        <v>44.80</v>
      </c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09"/>
    </row>
    <row r="79" spans="1:44" s="107" customFormat="1" ht="20.25">
      <c r="A79" s="191">
        <v>73</v>
      </c>
      <c r="B79" s="125">
        <v>439567</v>
      </c>
      <c r="C79" s="126" t="s">
        <v>323</v>
      </c>
      <c r="D79" s="111">
        <v>9</v>
      </c>
      <c r="E79" s="111">
        <v>12</v>
      </c>
      <c r="F79" s="111">
        <v>14</v>
      </c>
      <c r="G79" s="196">
        <v>15</v>
      </c>
      <c r="H79" s="196">
        <v>13</v>
      </c>
      <c r="I79" s="196">
        <f t="shared" si="13"/>
        <v>63</v>
      </c>
      <c r="J79" s="196">
        <f t="shared" si="14"/>
        <v>9.4499999999999993</v>
      </c>
      <c r="K79" s="197">
        <v>3</v>
      </c>
      <c r="L79" s="197">
        <v>4</v>
      </c>
      <c r="M79" s="197">
        <v>3</v>
      </c>
      <c r="N79" s="197">
        <v>4</v>
      </c>
      <c r="O79" s="197">
        <v>3</v>
      </c>
      <c r="P79" s="197">
        <f t="shared" si="15"/>
        <v>17</v>
      </c>
      <c r="Q79" s="197">
        <f t="shared" si="16"/>
        <v>0.85000000000000009</v>
      </c>
      <c r="R79" s="104">
        <f t="shared" si="17"/>
        <v>1.50</v>
      </c>
      <c r="S79" s="104">
        <f t="shared" si="18"/>
        <v>1.9999999999999998</v>
      </c>
      <c r="T79" s="104">
        <f t="shared" si="19"/>
        <v>2.25</v>
      </c>
      <c r="U79" s="104">
        <f t="shared" si="20"/>
        <v>2.4500000000000002</v>
      </c>
      <c r="V79" s="104">
        <f t="shared" si="21"/>
        <v>2.10</v>
      </c>
      <c r="W79" s="26">
        <f t="shared" si="22"/>
        <v>80</v>
      </c>
      <c r="X79" s="194">
        <f t="shared" si="23"/>
        <v>16</v>
      </c>
      <c r="Y79" s="114">
        <v>61</v>
      </c>
      <c r="Z79" s="108">
        <f t="shared" si="24"/>
        <v>48.80</v>
      </c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09"/>
    </row>
    <row r="80" spans="1:44" s="107" customFormat="1" ht="20.25">
      <c r="A80" s="191">
        <v>74</v>
      </c>
      <c r="B80" s="222">
        <v>439570</v>
      </c>
      <c r="C80" s="223" t="s">
        <v>325</v>
      </c>
      <c r="D80" s="111">
        <v>8</v>
      </c>
      <c r="E80" s="111">
        <v>9</v>
      </c>
      <c r="F80" s="111">
        <v>6</v>
      </c>
      <c r="G80" s="196">
        <v>18</v>
      </c>
      <c r="H80" s="196">
        <v>19</v>
      </c>
      <c r="I80" s="196">
        <f t="shared" si="13"/>
        <v>60</v>
      </c>
      <c r="J80" s="196">
        <f t="shared" si="14"/>
        <v>9</v>
      </c>
      <c r="K80" s="197">
        <v>2</v>
      </c>
      <c r="L80" s="197">
        <v>3</v>
      </c>
      <c r="M80" s="197">
        <v>2</v>
      </c>
      <c r="N80" s="197">
        <v>3</v>
      </c>
      <c r="O80" s="197">
        <v>4</v>
      </c>
      <c r="P80" s="197">
        <f t="shared" si="15"/>
        <v>14</v>
      </c>
      <c r="Q80" s="197">
        <f t="shared" si="16"/>
        <v>0.70</v>
      </c>
      <c r="R80" s="104">
        <f t="shared" si="17"/>
        <v>1.30</v>
      </c>
      <c r="S80" s="104">
        <f t="shared" si="18"/>
        <v>1.50</v>
      </c>
      <c r="T80" s="104">
        <f t="shared" si="19"/>
        <v>0.99999999999999989</v>
      </c>
      <c r="U80" s="104">
        <f t="shared" si="20"/>
        <v>2.8499999999999996</v>
      </c>
      <c r="V80" s="104">
        <f t="shared" si="21"/>
        <v>3.0500000000000003</v>
      </c>
      <c r="W80" s="26">
        <f t="shared" si="22"/>
        <v>74</v>
      </c>
      <c r="X80" s="194">
        <f t="shared" si="23"/>
        <v>14.80</v>
      </c>
      <c r="Y80" s="224">
        <v>62</v>
      </c>
      <c r="Z80" s="108">
        <f t="shared" si="24"/>
        <v>49.60</v>
      </c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09"/>
    </row>
    <row r="81" spans="1:44" s="107" customFormat="1" ht="20.25">
      <c r="A81" s="191">
        <v>75</v>
      </c>
      <c r="B81" s="125">
        <v>439571</v>
      </c>
      <c r="C81" s="126" t="s">
        <v>519</v>
      </c>
      <c r="D81" s="111">
        <v>2</v>
      </c>
      <c r="E81" s="111">
        <v>3</v>
      </c>
      <c r="F81" s="111">
        <v>4</v>
      </c>
      <c r="G81" s="196">
        <v>9</v>
      </c>
      <c r="H81" s="196">
        <v>6</v>
      </c>
      <c r="I81" s="196">
        <f t="shared" si="13"/>
        <v>24</v>
      </c>
      <c r="J81" s="196">
        <f t="shared" si="14"/>
        <v>3.5999999999999996</v>
      </c>
      <c r="K81" s="197">
        <v>2</v>
      </c>
      <c r="L81" s="197">
        <v>1</v>
      </c>
      <c r="M81" s="197">
        <v>2</v>
      </c>
      <c r="N81" s="197">
        <v>1</v>
      </c>
      <c r="O81" s="197">
        <v>2</v>
      </c>
      <c r="P81" s="197">
        <f t="shared" si="15"/>
        <v>8</v>
      </c>
      <c r="Q81" s="197">
        <f t="shared" si="16"/>
        <v>0.40</v>
      </c>
      <c r="R81" s="104">
        <f t="shared" si="17"/>
        <v>0.40</v>
      </c>
      <c r="S81" s="104">
        <f t="shared" si="18"/>
        <v>0.49999999999999994</v>
      </c>
      <c r="T81" s="104">
        <f t="shared" si="19"/>
        <v>0.70</v>
      </c>
      <c r="U81" s="104">
        <f t="shared" si="20"/>
        <v>1.40</v>
      </c>
      <c r="V81" s="104">
        <f t="shared" si="21"/>
        <v>0.99999999999999989</v>
      </c>
      <c r="W81" s="26">
        <f t="shared" si="22"/>
        <v>32</v>
      </c>
      <c r="X81" s="194">
        <f t="shared" si="23"/>
        <v>6.40</v>
      </c>
      <c r="Y81" s="114">
        <v>24</v>
      </c>
      <c r="Z81" s="108">
        <f t="shared" si="24"/>
        <v>19.200000000000003</v>
      </c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09"/>
    </row>
    <row r="82" spans="1:44" s="107" customFormat="1" ht="20.25">
      <c r="A82" s="191">
        <v>76</v>
      </c>
      <c r="B82" s="125">
        <v>439572</v>
      </c>
      <c r="C82" s="126" t="s">
        <v>326</v>
      </c>
      <c r="D82" s="111">
        <v>10</v>
      </c>
      <c r="E82" s="111">
        <v>12</v>
      </c>
      <c r="F82" s="111">
        <v>15</v>
      </c>
      <c r="G82" s="196">
        <v>16</v>
      </c>
      <c r="H82" s="196">
        <v>8</v>
      </c>
      <c r="I82" s="196">
        <f t="shared" si="13"/>
        <v>61</v>
      </c>
      <c r="J82" s="196">
        <f t="shared" si="14"/>
        <v>9.15</v>
      </c>
      <c r="K82" s="197">
        <v>5</v>
      </c>
      <c r="L82" s="197">
        <v>4</v>
      </c>
      <c r="M82" s="197">
        <v>5</v>
      </c>
      <c r="N82" s="197">
        <v>4</v>
      </c>
      <c r="O82" s="197">
        <v>5</v>
      </c>
      <c r="P82" s="197">
        <f t="shared" si="15"/>
        <v>23</v>
      </c>
      <c r="Q82" s="197">
        <f t="shared" si="16"/>
        <v>1.1500000000000001</v>
      </c>
      <c r="R82" s="104">
        <f t="shared" si="17"/>
        <v>1.75</v>
      </c>
      <c r="S82" s="104">
        <f t="shared" si="18"/>
        <v>1.9999999999999998</v>
      </c>
      <c r="T82" s="104">
        <f t="shared" si="19"/>
        <v>2.50</v>
      </c>
      <c r="U82" s="104">
        <f t="shared" si="20"/>
        <v>2.60</v>
      </c>
      <c r="V82" s="104">
        <f t="shared" si="21"/>
        <v>1.45</v>
      </c>
      <c r="W82" s="26">
        <f t="shared" si="22"/>
        <v>84</v>
      </c>
      <c r="X82" s="194">
        <f t="shared" si="23"/>
        <v>16.80</v>
      </c>
      <c r="Y82" s="114">
        <v>58</v>
      </c>
      <c r="Z82" s="108">
        <f t="shared" si="24"/>
        <v>46.400000000000006</v>
      </c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09"/>
    </row>
    <row r="83" spans="1:44" s="107" customFormat="1" ht="20.25">
      <c r="A83" s="191">
        <v>77</v>
      </c>
      <c r="B83" s="125">
        <v>439573</v>
      </c>
      <c r="C83" s="126" t="s">
        <v>520</v>
      </c>
      <c r="D83" s="111">
        <v>15</v>
      </c>
      <c r="E83" s="111">
        <v>13</v>
      </c>
      <c r="F83" s="111">
        <v>12</v>
      </c>
      <c r="G83" s="196">
        <v>9</v>
      </c>
      <c r="H83" s="196">
        <v>11</v>
      </c>
      <c r="I83" s="196">
        <f t="shared" si="13"/>
        <v>60</v>
      </c>
      <c r="J83" s="196">
        <f t="shared" si="14"/>
        <v>9</v>
      </c>
      <c r="K83" s="197">
        <v>4</v>
      </c>
      <c r="L83" s="197">
        <v>3</v>
      </c>
      <c r="M83" s="197">
        <v>4</v>
      </c>
      <c r="N83" s="197">
        <v>3</v>
      </c>
      <c r="O83" s="197">
        <v>4</v>
      </c>
      <c r="P83" s="197">
        <f t="shared" si="15"/>
        <v>18</v>
      </c>
      <c r="Q83" s="197">
        <f t="shared" si="16"/>
        <v>0.90</v>
      </c>
      <c r="R83" s="104">
        <f t="shared" si="17"/>
        <v>2.4500000000000002</v>
      </c>
      <c r="S83" s="104">
        <f t="shared" si="18"/>
        <v>2.10</v>
      </c>
      <c r="T83" s="104">
        <f t="shared" si="19"/>
        <v>1.9999999999999998</v>
      </c>
      <c r="U83" s="104">
        <f t="shared" si="20"/>
        <v>1.50</v>
      </c>
      <c r="V83" s="104">
        <f t="shared" si="21"/>
        <v>1.85</v>
      </c>
      <c r="W83" s="26">
        <f t="shared" si="22"/>
        <v>78</v>
      </c>
      <c r="X83" s="194">
        <f t="shared" si="23"/>
        <v>15.60</v>
      </c>
      <c r="Y83" s="114">
        <v>60</v>
      </c>
      <c r="Z83" s="108">
        <f t="shared" si="24"/>
        <v>48</v>
      </c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09"/>
    </row>
    <row r="84" spans="1:44" s="107" customFormat="1" ht="20.25">
      <c r="A84" s="191">
        <v>78</v>
      </c>
      <c r="B84" s="125">
        <v>439574</v>
      </c>
      <c r="C84" s="126" t="s">
        <v>327</v>
      </c>
      <c r="D84" s="111">
        <v>11</v>
      </c>
      <c r="E84" s="111">
        <v>14</v>
      </c>
      <c r="F84" s="111">
        <v>13</v>
      </c>
      <c r="G84" s="196">
        <v>15</v>
      </c>
      <c r="H84" s="196">
        <v>14</v>
      </c>
      <c r="I84" s="196">
        <f t="shared" si="13"/>
        <v>67</v>
      </c>
      <c r="J84" s="196">
        <f t="shared" si="14"/>
        <v>10.049999999999999</v>
      </c>
      <c r="K84" s="197">
        <v>4</v>
      </c>
      <c r="L84" s="197">
        <v>5</v>
      </c>
      <c r="M84" s="197">
        <v>4</v>
      </c>
      <c r="N84" s="197">
        <v>5</v>
      </c>
      <c r="O84" s="197">
        <v>4</v>
      </c>
      <c r="P84" s="197">
        <f t="shared" si="15"/>
        <v>22</v>
      </c>
      <c r="Q84" s="197">
        <f t="shared" si="16"/>
        <v>1.1000000000000001</v>
      </c>
      <c r="R84" s="104">
        <f t="shared" si="17"/>
        <v>1.85</v>
      </c>
      <c r="S84" s="104">
        <f t="shared" si="18"/>
        <v>2.35</v>
      </c>
      <c r="T84" s="104">
        <f t="shared" si="19"/>
        <v>2.15</v>
      </c>
      <c r="U84" s="104">
        <f t="shared" si="20"/>
        <v>2.50</v>
      </c>
      <c r="V84" s="104">
        <f t="shared" si="21"/>
        <v>2.3000000000000003</v>
      </c>
      <c r="W84" s="26">
        <f t="shared" si="22"/>
        <v>89</v>
      </c>
      <c r="X84" s="194">
        <f t="shared" si="23"/>
        <v>17.80</v>
      </c>
      <c r="Y84" s="114">
        <v>62</v>
      </c>
      <c r="Z84" s="108">
        <f t="shared" si="24"/>
        <v>49.60</v>
      </c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09"/>
    </row>
    <row r="85" spans="1:44" s="107" customFormat="1" ht="20.25">
      <c r="A85" s="191">
        <v>79</v>
      </c>
      <c r="B85" s="125">
        <v>439576</v>
      </c>
      <c r="C85" s="126" t="s">
        <v>328</v>
      </c>
      <c r="D85" s="111"/>
      <c r="E85" s="111"/>
      <c r="F85" s="111"/>
      <c r="G85" s="196"/>
      <c r="H85" s="196"/>
      <c r="I85" s="196"/>
      <c r="J85" s="196"/>
      <c r="K85" s="197"/>
      <c r="L85" s="197"/>
      <c r="M85" s="197"/>
      <c r="N85" s="197"/>
      <c r="O85" s="197"/>
      <c r="P85" s="197"/>
      <c r="Q85" s="197"/>
      <c r="R85" s="104"/>
      <c r="S85" s="104"/>
      <c r="T85" s="104"/>
      <c r="U85" s="104"/>
      <c r="V85" s="104"/>
      <c r="W85" s="26">
        <f t="shared" si="22"/>
        <v>0</v>
      </c>
      <c r="X85" s="194">
        <f t="shared" si="23"/>
        <v>0</v>
      </c>
      <c r="Y85" s="114" t="s">
        <v>147</v>
      </c>
      <c r="Z85" s="108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09"/>
    </row>
    <row r="86" spans="1:44" s="107" customFormat="1" ht="20.25">
      <c r="A86" s="191">
        <v>80</v>
      </c>
      <c r="B86" s="125">
        <v>439578</v>
      </c>
      <c r="C86" s="126" t="s">
        <v>329</v>
      </c>
      <c r="D86" s="111">
        <v>10</v>
      </c>
      <c r="E86" s="111">
        <v>15</v>
      </c>
      <c r="F86" s="111">
        <v>18</v>
      </c>
      <c r="G86" s="196">
        <v>8</v>
      </c>
      <c r="H86" s="196">
        <v>9</v>
      </c>
      <c r="I86" s="196">
        <f t="shared" si="13"/>
        <v>60</v>
      </c>
      <c r="J86" s="196">
        <f t="shared" si="14"/>
        <v>9</v>
      </c>
      <c r="K86" s="197">
        <v>3</v>
      </c>
      <c r="L86" s="197">
        <v>4</v>
      </c>
      <c r="M86" s="197">
        <v>2</v>
      </c>
      <c r="N86" s="197">
        <v>3</v>
      </c>
      <c r="O86" s="197">
        <v>4</v>
      </c>
      <c r="P86" s="197">
        <f t="shared" si="15"/>
        <v>16</v>
      </c>
      <c r="Q86" s="197">
        <f t="shared" si="16"/>
        <v>0.80</v>
      </c>
      <c r="R86" s="104">
        <f t="shared" si="17"/>
        <v>1.65</v>
      </c>
      <c r="S86" s="104">
        <f t="shared" si="18"/>
        <v>2.4500000000000002</v>
      </c>
      <c r="T86" s="104">
        <f t="shared" si="19"/>
        <v>2.80</v>
      </c>
      <c r="U86" s="104">
        <f t="shared" si="20"/>
        <v>1.35</v>
      </c>
      <c r="V86" s="104">
        <f t="shared" si="21"/>
        <v>1.5499999999999998</v>
      </c>
      <c r="W86" s="26">
        <f t="shared" si="22"/>
        <v>76</v>
      </c>
      <c r="X86" s="194">
        <f t="shared" si="23"/>
        <v>15.20</v>
      </c>
      <c r="Y86" s="114">
        <v>57</v>
      </c>
      <c r="Z86" s="108">
        <f t="shared" si="24"/>
        <v>45.60</v>
      </c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09"/>
    </row>
    <row r="87" spans="1:44" s="107" customFormat="1" ht="20.25">
      <c r="A87" s="191">
        <v>81</v>
      </c>
      <c r="B87" s="125">
        <v>439579</v>
      </c>
      <c r="C87" s="126" t="s">
        <v>330</v>
      </c>
      <c r="D87" s="111"/>
      <c r="E87" s="111"/>
      <c r="F87" s="111"/>
      <c r="G87" s="196"/>
      <c r="H87" s="196"/>
      <c r="I87" s="196"/>
      <c r="J87" s="196"/>
      <c r="K87" s="197"/>
      <c r="L87" s="197"/>
      <c r="M87" s="197"/>
      <c r="N87" s="197"/>
      <c r="O87" s="197"/>
      <c r="P87" s="197">
        <f t="shared" si="15"/>
        <v>0</v>
      </c>
      <c r="Q87" s="197">
        <f t="shared" si="16"/>
        <v>0</v>
      </c>
      <c r="R87" s="104">
        <f t="shared" si="17"/>
        <v>0</v>
      </c>
      <c r="S87" s="104">
        <f t="shared" si="18"/>
        <v>0</v>
      </c>
      <c r="T87" s="104">
        <f t="shared" si="19"/>
        <v>0</v>
      </c>
      <c r="U87" s="104">
        <f t="shared" si="20"/>
        <v>0</v>
      </c>
      <c r="V87" s="104">
        <f t="shared" si="21"/>
        <v>0</v>
      </c>
      <c r="W87" s="26">
        <f t="shared" si="22"/>
        <v>0</v>
      </c>
      <c r="X87" s="194">
        <f t="shared" si="23"/>
        <v>0</v>
      </c>
      <c r="Y87" s="114" t="s">
        <v>147</v>
      </c>
      <c r="Z87" s="108" t="e">
        <f t="shared" si="24"/>
        <v>#VALUE!</v>
      </c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09"/>
    </row>
    <row r="88" spans="1:44" s="107" customFormat="1" ht="20.25">
      <c r="A88" s="191">
        <v>82</v>
      </c>
      <c r="B88" s="125">
        <v>439580</v>
      </c>
      <c r="C88" s="126" t="s">
        <v>331</v>
      </c>
      <c r="D88" s="111">
        <v>6</v>
      </c>
      <c r="E88" s="111">
        <v>15</v>
      </c>
      <c r="F88" s="111">
        <v>11</v>
      </c>
      <c r="G88" s="196">
        <v>10</v>
      </c>
      <c r="H88" s="196">
        <v>12</v>
      </c>
      <c r="I88" s="196">
        <f t="shared" si="13"/>
        <v>54</v>
      </c>
      <c r="J88" s="196">
        <f t="shared" si="14"/>
        <v>8.10</v>
      </c>
      <c r="K88" s="197">
        <v>4</v>
      </c>
      <c r="L88" s="197">
        <v>3</v>
      </c>
      <c r="M88" s="197">
        <v>4</v>
      </c>
      <c r="N88" s="197">
        <v>3</v>
      </c>
      <c r="O88" s="197">
        <v>3</v>
      </c>
      <c r="P88" s="197">
        <f t="shared" si="15"/>
        <v>17</v>
      </c>
      <c r="Q88" s="197">
        <f t="shared" si="16"/>
        <v>0.85000000000000009</v>
      </c>
      <c r="R88" s="104">
        <f t="shared" si="17"/>
        <v>1.0999999999999999</v>
      </c>
      <c r="S88" s="104">
        <f t="shared" si="18"/>
        <v>2.40</v>
      </c>
      <c r="T88" s="104">
        <f t="shared" si="19"/>
        <v>1.85</v>
      </c>
      <c r="U88" s="104">
        <f t="shared" si="20"/>
        <v>1.65</v>
      </c>
      <c r="V88" s="104">
        <f t="shared" si="21"/>
        <v>1.9499999999999997</v>
      </c>
      <c r="W88" s="26">
        <f t="shared" si="22"/>
        <v>71</v>
      </c>
      <c r="X88" s="194">
        <f t="shared" si="23"/>
        <v>14.20</v>
      </c>
      <c r="Y88" s="114">
        <v>53</v>
      </c>
      <c r="Z88" s="108">
        <f t="shared" si="24"/>
        <v>42.400000000000006</v>
      </c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09"/>
    </row>
    <row r="89" spans="1:44" s="107" customFormat="1" ht="20.25">
      <c r="A89" s="191">
        <v>83</v>
      </c>
      <c r="B89" s="125">
        <v>439581</v>
      </c>
      <c r="C89" s="126" t="s">
        <v>332</v>
      </c>
      <c r="D89" s="111">
        <v>13</v>
      </c>
      <c r="E89" s="111">
        <v>15</v>
      </c>
      <c r="F89" s="111">
        <v>14</v>
      </c>
      <c r="G89" s="196">
        <v>9</v>
      </c>
      <c r="H89" s="196">
        <v>8</v>
      </c>
      <c r="I89" s="196">
        <f t="shared" si="13"/>
        <v>59</v>
      </c>
      <c r="J89" s="196">
        <f t="shared" si="14"/>
        <v>8.85</v>
      </c>
      <c r="K89" s="197">
        <v>4</v>
      </c>
      <c r="L89" s="197">
        <v>3</v>
      </c>
      <c r="M89" s="197">
        <v>4</v>
      </c>
      <c r="N89" s="197">
        <v>3</v>
      </c>
      <c r="O89" s="197">
        <v>4</v>
      </c>
      <c r="P89" s="197">
        <f t="shared" si="15"/>
        <v>18</v>
      </c>
      <c r="Q89" s="197">
        <f t="shared" si="16"/>
        <v>0.90</v>
      </c>
      <c r="R89" s="104">
        <f t="shared" si="17"/>
        <v>2.15</v>
      </c>
      <c r="S89" s="104">
        <f t="shared" si="18"/>
        <v>2.40</v>
      </c>
      <c r="T89" s="104">
        <f t="shared" si="19"/>
        <v>2.3000000000000003</v>
      </c>
      <c r="U89" s="104">
        <f t="shared" si="20"/>
        <v>1.50</v>
      </c>
      <c r="V89" s="104">
        <f t="shared" si="21"/>
        <v>1.40</v>
      </c>
      <c r="W89" s="26">
        <f t="shared" si="22"/>
        <v>77</v>
      </c>
      <c r="X89" s="194">
        <f t="shared" si="23"/>
        <v>15.40</v>
      </c>
      <c r="Y89" s="114">
        <v>58</v>
      </c>
      <c r="Z89" s="108">
        <f t="shared" si="24"/>
        <v>46.400000000000006</v>
      </c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09"/>
    </row>
    <row r="90" spans="1:44" s="107" customFormat="1" ht="20.25">
      <c r="A90" s="191">
        <v>84</v>
      </c>
      <c r="B90" s="125">
        <v>439587</v>
      </c>
      <c r="C90" s="126" t="s">
        <v>336</v>
      </c>
      <c r="D90" s="111">
        <v>8</v>
      </c>
      <c r="E90" s="111">
        <v>9</v>
      </c>
      <c r="F90" s="111">
        <v>4</v>
      </c>
      <c r="G90" s="196">
        <v>5</v>
      </c>
      <c r="H90" s="196">
        <v>8</v>
      </c>
      <c r="I90" s="196">
        <f t="shared" si="13"/>
        <v>34</v>
      </c>
      <c r="J90" s="196">
        <f t="shared" si="14"/>
        <v>5.0999999999999996</v>
      </c>
      <c r="K90" s="197">
        <v>3</v>
      </c>
      <c r="L90" s="197">
        <v>2</v>
      </c>
      <c r="M90" s="197">
        <v>3</v>
      </c>
      <c r="N90" s="197">
        <v>2</v>
      </c>
      <c r="O90" s="197">
        <v>3</v>
      </c>
      <c r="P90" s="197">
        <f t="shared" si="15"/>
        <v>13</v>
      </c>
      <c r="Q90" s="197">
        <f t="shared" si="16"/>
        <v>0.65</v>
      </c>
      <c r="R90" s="104">
        <f t="shared" si="17"/>
        <v>1.35</v>
      </c>
      <c r="S90" s="104">
        <f t="shared" si="18"/>
        <v>1.45</v>
      </c>
      <c r="T90" s="104">
        <f t="shared" si="19"/>
        <v>0.75</v>
      </c>
      <c r="U90" s="104">
        <f t="shared" si="20"/>
        <v>0.85</v>
      </c>
      <c r="V90" s="104">
        <f t="shared" si="21"/>
        <v>1.35</v>
      </c>
      <c r="W90" s="26">
        <f t="shared" si="22"/>
        <v>47</v>
      </c>
      <c r="X90" s="194">
        <f t="shared" si="23"/>
        <v>9.40</v>
      </c>
      <c r="Y90" s="114">
        <v>33</v>
      </c>
      <c r="Z90" s="108">
        <f t="shared" si="24"/>
        <v>26.40</v>
      </c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09"/>
    </row>
    <row r="91" spans="1:44" s="107" customFormat="1" ht="20.25">
      <c r="A91" s="191">
        <v>85</v>
      </c>
      <c r="B91" s="125">
        <v>439589</v>
      </c>
      <c r="C91" s="126" t="s">
        <v>337</v>
      </c>
      <c r="D91" s="111">
        <v>15</v>
      </c>
      <c r="E91" s="111">
        <v>12</v>
      </c>
      <c r="F91" s="111">
        <v>13</v>
      </c>
      <c r="G91" s="196">
        <v>10</v>
      </c>
      <c r="H91" s="196">
        <v>8</v>
      </c>
      <c r="I91" s="196">
        <f t="shared" si="13"/>
        <v>58</v>
      </c>
      <c r="J91" s="196">
        <f t="shared" si="14"/>
        <v>8.6999999999999993</v>
      </c>
      <c r="K91" s="197">
        <v>4</v>
      </c>
      <c r="L91" s="197">
        <v>3</v>
      </c>
      <c r="M91" s="197">
        <v>4</v>
      </c>
      <c r="N91" s="197">
        <v>4</v>
      </c>
      <c r="O91" s="197">
        <v>4</v>
      </c>
      <c r="P91" s="197">
        <f t="shared" si="15"/>
        <v>19</v>
      </c>
      <c r="Q91" s="197">
        <f t="shared" si="16"/>
        <v>0.95</v>
      </c>
      <c r="R91" s="104">
        <f t="shared" si="17"/>
        <v>2.4500000000000002</v>
      </c>
      <c r="S91" s="104">
        <f t="shared" si="18"/>
        <v>1.9499999999999997</v>
      </c>
      <c r="T91" s="104">
        <f t="shared" si="19"/>
        <v>2.15</v>
      </c>
      <c r="U91" s="104">
        <f t="shared" si="20"/>
        <v>1.70</v>
      </c>
      <c r="V91" s="104">
        <f t="shared" si="21"/>
        <v>1.40</v>
      </c>
      <c r="W91" s="26">
        <f t="shared" si="22"/>
        <v>77</v>
      </c>
      <c r="X91" s="194">
        <f t="shared" si="23"/>
        <v>15.40</v>
      </c>
      <c r="Y91" s="114">
        <v>56</v>
      </c>
      <c r="Z91" s="108">
        <f t="shared" si="24"/>
        <v>44.80</v>
      </c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09"/>
    </row>
    <row r="92" spans="1:44" s="107" customFormat="1" ht="20.25">
      <c r="A92" s="191">
        <v>86</v>
      </c>
      <c r="B92" s="125">
        <v>439590</v>
      </c>
      <c r="C92" s="126" t="s">
        <v>338</v>
      </c>
      <c r="D92" s="111">
        <v>17</v>
      </c>
      <c r="E92" s="111">
        <v>13</v>
      </c>
      <c r="F92" s="111">
        <v>15</v>
      </c>
      <c r="G92" s="196">
        <v>8</v>
      </c>
      <c r="H92" s="196">
        <v>9</v>
      </c>
      <c r="I92" s="196">
        <f t="shared" si="13"/>
        <v>62</v>
      </c>
      <c r="J92" s="196">
        <f t="shared" si="14"/>
        <v>9.2999999999999989</v>
      </c>
      <c r="K92" s="197">
        <v>3</v>
      </c>
      <c r="L92" s="197">
        <v>3</v>
      </c>
      <c r="M92" s="197">
        <v>2</v>
      </c>
      <c r="N92" s="197">
        <v>3</v>
      </c>
      <c r="O92" s="197">
        <v>4</v>
      </c>
      <c r="P92" s="197">
        <f t="shared" si="15"/>
        <v>15</v>
      </c>
      <c r="Q92" s="197">
        <f t="shared" si="16"/>
        <v>0.75</v>
      </c>
      <c r="R92" s="104">
        <f t="shared" si="17"/>
        <v>2.6999999999999997</v>
      </c>
      <c r="S92" s="104">
        <f t="shared" si="18"/>
        <v>2.10</v>
      </c>
      <c r="T92" s="104">
        <f t="shared" si="19"/>
        <v>2.35</v>
      </c>
      <c r="U92" s="104">
        <f t="shared" si="20"/>
        <v>1.35</v>
      </c>
      <c r="V92" s="104">
        <f t="shared" si="21"/>
        <v>1.5499999999999998</v>
      </c>
      <c r="W92" s="26">
        <f t="shared" si="22"/>
        <v>77</v>
      </c>
      <c r="X92" s="194">
        <f t="shared" si="23"/>
        <v>15.40</v>
      </c>
      <c r="Y92" s="114">
        <v>60</v>
      </c>
      <c r="Z92" s="108">
        <f t="shared" si="24"/>
        <v>48</v>
      </c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09"/>
    </row>
    <row r="93" spans="1:44" s="107" customFormat="1" ht="20.25">
      <c r="A93" s="191">
        <v>87</v>
      </c>
      <c r="B93" s="125">
        <v>439596</v>
      </c>
      <c r="C93" s="126" t="s">
        <v>341</v>
      </c>
      <c r="D93" s="111">
        <v>15</v>
      </c>
      <c r="E93" s="111">
        <v>16</v>
      </c>
      <c r="F93" s="111">
        <v>8</v>
      </c>
      <c r="G93" s="196">
        <v>15</v>
      </c>
      <c r="H93" s="196">
        <v>10</v>
      </c>
      <c r="I93" s="196">
        <f t="shared" si="13"/>
        <v>64</v>
      </c>
      <c r="J93" s="196">
        <f t="shared" si="14"/>
        <v>9.60</v>
      </c>
      <c r="K93" s="197">
        <v>4</v>
      </c>
      <c r="L93" s="197">
        <v>5</v>
      </c>
      <c r="M93" s="197">
        <v>4</v>
      </c>
      <c r="N93" s="197">
        <v>5</v>
      </c>
      <c r="O93" s="197">
        <v>4</v>
      </c>
      <c r="P93" s="197">
        <f t="shared" si="15"/>
        <v>22</v>
      </c>
      <c r="Q93" s="197">
        <f t="shared" si="16"/>
        <v>1.1000000000000001</v>
      </c>
      <c r="R93" s="104">
        <f t="shared" si="17"/>
        <v>2.4500000000000002</v>
      </c>
      <c r="S93" s="104">
        <f t="shared" si="18"/>
        <v>2.65</v>
      </c>
      <c r="T93" s="104">
        <f t="shared" si="19"/>
        <v>1.40</v>
      </c>
      <c r="U93" s="104">
        <f t="shared" si="20"/>
        <v>2.50</v>
      </c>
      <c r="V93" s="104">
        <f t="shared" si="21"/>
        <v>1.70</v>
      </c>
      <c r="W93" s="26">
        <f t="shared" si="22"/>
        <v>86</v>
      </c>
      <c r="X93" s="194">
        <f t="shared" si="23"/>
        <v>17.20</v>
      </c>
      <c r="Y93" s="114">
        <v>64</v>
      </c>
      <c r="Z93" s="108">
        <f t="shared" si="24"/>
        <v>51.20</v>
      </c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09"/>
    </row>
    <row r="94" spans="1:44" s="107" customFormat="1" ht="20.25">
      <c r="A94" s="191">
        <v>88</v>
      </c>
      <c r="B94" s="222">
        <v>439597</v>
      </c>
      <c r="C94" s="223" t="s">
        <v>342</v>
      </c>
      <c r="D94" s="111"/>
      <c r="E94" s="111"/>
      <c r="F94" s="111"/>
      <c r="G94" s="196"/>
      <c r="H94" s="196"/>
      <c r="I94" s="196">
        <f t="shared" si="13"/>
        <v>0</v>
      </c>
      <c r="J94" s="196">
        <f t="shared" si="14"/>
        <v>0</v>
      </c>
      <c r="K94" s="197"/>
      <c r="L94" s="197"/>
      <c r="M94" s="197"/>
      <c r="N94" s="197"/>
      <c r="O94" s="197"/>
      <c r="P94" s="197">
        <f t="shared" si="15"/>
        <v>0</v>
      </c>
      <c r="Q94" s="197">
        <f t="shared" si="16"/>
        <v>0</v>
      </c>
      <c r="R94" s="104">
        <f t="shared" si="17"/>
        <v>0</v>
      </c>
      <c r="S94" s="104">
        <f t="shared" si="18"/>
        <v>0</v>
      </c>
      <c r="T94" s="104">
        <f t="shared" si="19"/>
        <v>0</v>
      </c>
      <c r="U94" s="104">
        <f t="shared" si="20"/>
        <v>0</v>
      </c>
      <c r="V94" s="104">
        <f t="shared" si="21"/>
        <v>0</v>
      </c>
      <c r="W94" s="26">
        <f t="shared" si="22"/>
        <v>0</v>
      </c>
      <c r="X94" s="194">
        <f t="shared" si="23"/>
        <v>0</v>
      </c>
      <c r="Y94" s="224" t="s">
        <v>343</v>
      </c>
      <c r="Z94" s="108" t="e">
        <f t="shared" si="24"/>
        <v>#VALUE!</v>
      </c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09"/>
    </row>
    <row r="95" spans="1:44" s="107" customFormat="1" ht="20.25">
      <c r="A95" s="191">
        <v>89</v>
      </c>
      <c r="B95" s="125">
        <v>439598</v>
      </c>
      <c r="C95" s="126" t="s">
        <v>344</v>
      </c>
      <c r="D95" s="111">
        <v>8</v>
      </c>
      <c r="E95" s="111">
        <v>5</v>
      </c>
      <c r="F95" s="111">
        <v>3</v>
      </c>
      <c r="G95" s="196">
        <v>6</v>
      </c>
      <c r="H95" s="196">
        <v>6</v>
      </c>
      <c r="I95" s="196">
        <f t="shared" si="13"/>
        <v>28</v>
      </c>
      <c r="J95" s="196">
        <f t="shared" si="14"/>
        <v>4.20</v>
      </c>
      <c r="K95" s="197">
        <v>3</v>
      </c>
      <c r="L95" s="197">
        <v>2</v>
      </c>
      <c r="M95" s="197">
        <v>1</v>
      </c>
      <c r="N95" s="197">
        <v>2</v>
      </c>
      <c r="O95" s="197">
        <v>3</v>
      </c>
      <c r="P95" s="197">
        <f t="shared" si="15"/>
        <v>11</v>
      </c>
      <c r="Q95" s="197">
        <f t="shared" si="16"/>
        <v>0.55000000000000004</v>
      </c>
      <c r="R95" s="104">
        <f t="shared" si="17"/>
        <v>1.35</v>
      </c>
      <c r="S95" s="104">
        <f t="shared" si="18"/>
        <v>0.85</v>
      </c>
      <c r="T95" s="104">
        <f t="shared" si="19"/>
        <v>0.49999999999999994</v>
      </c>
      <c r="U95" s="104">
        <f t="shared" si="20"/>
        <v>0.99999999999999989</v>
      </c>
      <c r="V95" s="104">
        <f t="shared" si="21"/>
        <v>1.0499999999999998</v>
      </c>
      <c r="W95" s="26">
        <f t="shared" si="22"/>
        <v>39</v>
      </c>
      <c r="X95" s="194">
        <f t="shared" si="23"/>
        <v>7.8000000000000007</v>
      </c>
      <c r="Y95" s="114">
        <v>27</v>
      </c>
      <c r="Z95" s="108">
        <f t="shared" si="24"/>
        <v>21.60</v>
      </c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09"/>
    </row>
    <row r="96" spans="1:44" s="107" customFormat="1" ht="20.25">
      <c r="A96" s="191">
        <v>90</v>
      </c>
      <c r="B96" s="125">
        <v>439599</v>
      </c>
      <c r="C96" s="126" t="s">
        <v>521</v>
      </c>
      <c r="D96" s="111">
        <v>12</v>
      </c>
      <c r="E96" s="111">
        <v>15</v>
      </c>
      <c r="F96" s="111">
        <v>13</v>
      </c>
      <c r="G96" s="196">
        <v>15</v>
      </c>
      <c r="H96" s="196">
        <v>11</v>
      </c>
      <c r="I96" s="196">
        <f t="shared" si="13"/>
        <v>66</v>
      </c>
      <c r="J96" s="196">
        <f t="shared" si="14"/>
        <v>9.90</v>
      </c>
      <c r="K96" s="197">
        <v>4</v>
      </c>
      <c r="L96" s="197">
        <v>5</v>
      </c>
      <c r="M96" s="197">
        <v>4</v>
      </c>
      <c r="N96" s="197">
        <v>3</v>
      </c>
      <c r="O96" s="197">
        <v>4</v>
      </c>
      <c r="P96" s="197">
        <f t="shared" si="15"/>
        <v>20</v>
      </c>
      <c r="Q96" s="197">
        <f t="shared" si="16"/>
        <v>1</v>
      </c>
      <c r="R96" s="104">
        <f t="shared" si="17"/>
        <v>1.9999999999999998</v>
      </c>
      <c r="S96" s="104">
        <f t="shared" si="18"/>
        <v>2.50</v>
      </c>
      <c r="T96" s="104">
        <f t="shared" si="19"/>
        <v>2.15</v>
      </c>
      <c r="U96" s="104">
        <f t="shared" si="20"/>
        <v>2.40</v>
      </c>
      <c r="V96" s="104">
        <f t="shared" si="21"/>
        <v>1.85</v>
      </c>
      <c r="W96" s="26">
        <f t="shared" si="22"/>
        <v>86</v>
      </c>
      <c r="X96" s="194">
        <f t="shared" si="23"/>
        <v>17.20</v>
      </c>
      <c r="Y96" s="114">
        <v>66</v>
      </c>
      <c r="Z96" s="108">
        <f t="shared" si="24"/>
        <v>52.80</v>
      </c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09"/>
    </row>
    <row r="97" spans="1:44" s="107" customFormat="1" ht="20.25">
      <c r="A97" s="191">
        <v>91</v>
      </c>
      <c r="B97" s="125">
        <v>439605</v>
      </c>
      <c r="C97" s="126" t="s">
        <v>347</v>
      </c>
      <c r="D97" s="111">
        <v>10</v>
      </c>
      <c r="E97" s="111">
        <v>13</v>
      </c>
      <c r="F97" s="111">
        <v>14</v>
      </c>
      <c r="G97" s="196">
        <v>15</v>
      </c>
      <c r="H97" s="196">
        <v>13</v>
      </c>
      <c r="I97" s="196">
        <f t="shared" si="13"/>
        <v>65</v>
      </c>
      <c r="J97" s="196">
        <f t="shared" si="14"/>
        <v>9.75</v>
      </c>
      <c r="K97" s="197">
        <v>4</v>
      </c>
      <c r="L97" s="197">
        <v>5</v>
      </c>
      <c r="M97" s="197">
        <v>4</v>
      </c>
      <c r="N97" s="197">
        <v>3</v>
      </c>
      <c r="O97" s="197">
        <v>3</v>
      </c>
      <c r="P97" s="197">
        <f t="shared" si="15"/>
        <v>19</v>
      </c>
      <c r="Q97" s="197">
        <f t="shared" si="16"/>
        <v>0.95</v>
      </c>
      <c r="R97" s="104">
        <f t="shared" si="17"/>
        <v>1.70</v>
      </c>
      <c r="S97" s="104">
        <f t="shared" si="18"/>
        <v>2.2000000000000002</v>
      </c>
      <c r="T97" s="104">
        <f t="shared" si="19"/>
        <v>2.3000000000000003</v>
      </c>
      <c r="U97" s="104">
        <f t="shared" si="20"/>
        <v>2.40</v>
      </c>
      <c r="V97" s="104">
        <f t="shared" si="21"/>
        <v>2.10</v>
      </c>
      <c r="W97" s="26">
        <f t="shared" si="22"/>
        <v>84</v>
      </c>
      <c r="X97" s="194">
        <f t="shared" si="23"/>
        <v>16.80</v>
      </c>
      <c r="Y97" s="114">
        <v>60</v>
      </c>
      <c r="Z97" s="108">
        <f t="shared" si="24"/>
        <v>48</v>
      </c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09"/>
    </row>
    <row r="98" spans="1:44" s="107" customFormat="1" ht="20.25">
      <c r="A98" s="191">
        <v>92</v>
      </c>
      <c r="B98" s="125">
        <v>439606</v>
      </c>
      <c r="C98" s="126" t="s">
        <v>188</v>
      </c>
      <c r="D98" s="111">
        <v>13</v>
      </c>
      <c r="E98" s="111">
        <v>11</v>
      </c>
      <c r="F98" s="111">
        <v>13</v>
      </c>
      <c r="G98" s="196">
        <v>16</v>
      </c>
      <c r="H98" s="196">
        <v>18</v>
      </c>
      <c r="I98" s="196">
        <f t="shared" si="13"/>
        <v>71</v>
      </c>
      <c r="J98" s="196">
        <f t="shared" si="14"/>
        <v>10.65</v>
      </c>
      <c r="K98" s="197">
        <v>4</v>
      </c>
      <c r="L98" s="197">
        <v>5</v>
      </c>
      <c r="M98" s="197">
        <v>4</v>
      </c>
      <c r="N98" s="197">
        <v>5</v>
      </c>
      <c r="O98" s="197">
        <v>4</v>
      </c>
      <c r="P98" s="197">
        <f t="shared" si="15"/>
        <v>22</v>
      </c>
      <c r="Q98" s="197">
        <f t="shared" si="16"/>
        <v>1.1000000000000001</v>
      </c>
      <c r="R98" s="104">
        <f t="shared" si="17"/>
        <v>2.15</v>
      </c>
      <c r="S98" s="104">
        <f t="shared" si="18"/>
        <v>1.90</v>
      </c>
      <c r="T98" s="104">
        <f t="shared" si="19"/>
        <v>2.15</v>
      </c>
      <c r="U98" s="104">
        <f t="shared" si="20"/>
        <v>2.65</v>
      </c>
      <c r="V98" s="104">
        <f t="shared" si="21"/>
        <v>2.90</v>
      </c>
      <c r="W98" s="26">
        <f t="shared" si="22"/>
        <v>93</v>
      </c>
      <c r="X98" s="194">
        <f t="shared" si="23"/>
        <v>18.60</v>
      </c>
      <c r="Y98" s="114">
        <v>71</v>
      </c>
      <c r="Z98" s="108">
        <f t="shared" si="24"/>
        <v>56.80</v>
      </c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09"/>
    </row>
    <row r="99" spans="1:44" s="107" customFormat="1" ht="20.25">
      <c r="A99" s="191">
        <v>93</v>
      </c>
      <c r="B99" s="240">
        <v>439607</v>
      </c>
      <c r="C99" s="241" t="s">
        <v>348</v>
      </c>
      <c r="D99" s="111">
        <v>15</v>
      </c>
      <c r="E99" s="111">
        <v>17</v>
      </c>
      <c r="F99" s="111">
        <v>18</v>
      </c>
      <c r="G99" s="196">
        <v>16</v>
      </c>
      <c r="H99" s="196">
        <v>9</v>
      </c>
      <c r="I99" s="196">
        <f t="shared" si="13"/>
        <v>75</v>
      </c>
      <c r="J99" s="196">
        <f t="shared" si="14"/>
        <v>11.25</v>
      </c>
      <c r="K99" s="197">
        <v>3</v>
      </c>
      <c r="L99" s="197">
        <v>4</v>
      </c>
      <c r="M99" s="197">
        <v>5</v>
      </c>
      <c r="N99" s="197">
        <v>4</v>
      </c>
      <c r="O99" s="197">
        <v>4</v>
      </c>
      <c r="P99" s="197">
        <f t="shared" si="15"/>
        <v>20</v>
      </c>
      <c r="Q99" s="197">
        <f t="shared" si="16"/>
        <v>1</v>
      </c>
      <c r="R99" s="104">
        <f t="shared" si="17"/>
        <v>2.40</v>
      </c>
      <c r="S99" s="104">
        <f t="shared" si="18"/>
        <v>2.75</v>
      </c>
      <c r="T99" s="104">
        <f t="shared" si="19"/>
        <v>2.9499999999999997</v>
      </c>
      <c r="U99" s="104">
        <f t="shared" si="20"/>
        <v>2.60</v>
      </c>
      <c r="V99" s="104">
        <f t="shared" si="21"/>
        <v>1.5499999999999998</v>
      </c>
      <c r="W99" s="26">
        <f t="shared" si="22"/>
        <v>95</v>
      </c>
      <c r="X99" s="194">
        <f t="shared" si="23"/>
        <v>19</v>
      </c>
      <c r="Y99" s="242">
        <v>74</v>
      </c>
      <c r="Z99" s="108">
        <f t="shared" si="24"/>
        <v>59.20</v>
      </c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09"/>
    </row>
    <row r="100" spans="1:44" s="107" customFormat="1" ht="20.25">
      <c r="A100" s="191">
        <v>94</v>
      </c>
      <c r="B100" s="125">
        <v>439608</v>
      </c>
      <c r="C100" s="126" t="s">
        <v>522</v>
      </c>
      <c r="D100" s="111">
        <v>16</v>
      </c>
      <c r="E100" s="111">
        <v>18</v>
      </c>
      <c r="F100" s="111">
        <v>15</v>
      </c>
      <c r="G100" s="196">
        <v>10</v>
      </c>
      <c r="H100" s="196">
        <v>15</v>
      </c>
      <c r="I100" s="196">
        <f t="shared" si="13"/>
        <v>74</v>
      </c>
      <c r="J100" s="196">
        <f t="shared" si="14"/>
        <v>11.10</v>
      </c>
      <c r="K100" s="197">
        <v>5</v>
      </c>
      <c r="L100" s="197">
        <v>4</v>
      </c>
      <c r="M100" s="197">
        <v>5</v>
      </c>
      <c r="N100" s="197">
        <v>4</v>
      </c>
      <c r="O100" s="197">
        <v>5</v>
      </c>
      <c r="P100" s="197">
        <f t="shared" si="15"/>
        <v>23</v>
      </c>
      <c r="Q100" s="197">
        <f t="shared" si="16"/>
        <v>1.1500000000000001</v>
      </c>
      <c r="R100" s="104">
        <f t="shared" si="17"/>
        <v>2.65</v>
      </c>
      <c r="S100" s="104">
        <f t="shared" si="18"/>
        <v>2.90</v>
      </c>
      <c r="T100" s="104">
        <f t="shared" si="19"/>
        <v>2.50</v>
      </c>
      <c r="U100" s="104">
        <f t="shared" si="20"/>
        <v>1.70</v>
      </c>
      <c r="V100" s="104">
        <f t="shared" si="21"/>
        <v>2.50</v>
      </c>
      <c r="W100" s="26">
        <f t="shared" si="22"/>
        <v>97</v>
      </c>
      <c r="X100" s="194">
        <f t="shared" si="23"/>
        <v>19.400000000000002</v>
      </c>
      <c r="Y100" s="114">
        <v>74</v>
      </c>
      <c r="Z100" s="108">
        <f t="shared" si="24"/>
        <v>59.20</v>
      </c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09"/>
    </row>
    <row r="101" spans="1:44" s="107" customFormat="1" ht="20.25">
      <c r="A101" s="191">
        <v>95</v>
      </c>
      <c r="B101" s="125">
        <v>439612</v>
      </c>
      <c r="C101" s="126" t="s">
        <v>350</v>
      </c>
      <c r="D101" s="111">
        <v>16</v>
      </c>
      <c r="E101" s="111">
        <v>15</v>
      </c>
      <c r="F101" s="111">
        <v>18</v>
      </c>
      <c r="G101" s="196">
        <v>11</v>
      </c>
      <c r="H101" s="196">
        <v>12</v>
      </c>
      <c r="I101" s="196">
        <f t="shared" si="13"/>
        <v>72</v>
      </c>
      <c r="J101" s="196">
        <f t="shared" si="14"/>
        <v>10.80</v>
      </c>
      <c r="K101" s="197">
        <v>5</v>
      </c>
      <c r="L101" s="197">
        <v>5</v>
      </c>
      <c r="M101" s="197">
        <v>4</v>
      </c>
      <c r="N101" s="197">
        <v>4</v>
      </c>
      <c r="O101" s="197">
        <v>4</v>
      </c>
      <c r="P101" s="197">
        <f t="shared" si="15"/>
        <v>22</v>
      </c>
      <c r="Q101" s="197">
        <f t="shared" si="16"/>
        <v>1.1000000000000001</v>
      </c>
      <c r="R101" s="104">
        <f t="shared" si="17"/>
        <v>2.65</v>
      </c>
      <c r="S101" s="104">
        <f t="shared" si="18"/>
        <v>2.50</v>
      </c>
      <c r="T101" s="104">
        <f t="shared" si="19"/>
        <v>2.90</v>
      </c>
      <c r="U101" s="104">
        <f t="shared" si="20"/>
        <v>1.85</v>
      </c>
      <c r="V101" s="104">
        <f t="shared" si="21"/>
        <v>1.9999999999999998</v>
      </c>
      <c r="W101" s="26">
        <f t="shared" si="22"/>
        <v>94</v>
      </c>
      <c r="X101" s="194">
        <f t="shared" si="23"/>
        <v>18.80</v>
      </c>
      <c r="Y101" s="114">
        <v>69</v>
      </c>
      <c r="Z101" s="108">
        <f t="shared" si="24"/>
        <v>55.20</v>
      </c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09"/>
    </row>
    <row r="102" spans="1:44" s="107" customFormat="1" ht="20.25">
      <c r="A102" s="191">
        <v>96</v>
      </c>
      <c r="B102" s="125">
        <v>439615</v>
      </c>
      <c r="C102" s="126" t="s">
        <v>351</v>
      </c>
      <c r="D102" s="111">
        <v>15</v>
      </c>
      <c r="E102" s="111">
        <v>14</v>
      </c>
      <c r="F102" s="111">
        <v>8</v>
      </c>
      <c r="G102" s="196">
        <v>10</v>
      </c>
      <c r="H102" s="196">
        <v>9</v>
      </c>
      <c r="I102" s="196">
        <f t="shared" si="13"/>
        <v>56</v>
      </c>
      <c r="J102" s="196">
        <f t="shared" si="14"/>
        <v>8.40</v>
      </c>
      <c r="K102" s="197">
        <v>3</v>
      </c>
      <c r="L102" s="197">
        <v>4</v>
      </c>
      <c r="M102" s="197">
        <v>3</v>
      </c>
      <c r="N102" s="197">
        <v>3</v>
      </c>
      <c r="O102" s="197">
        <v>3</v>
      </c>
      <c r="P102" s="197">
        <f t="shared" si="15"/>
        <v>16</v>
      </c>
      <c r="Q102" s="197">
        <f t="shared" si="16"/>
        <v>0.80</v>
      </c>
      <c r="R102" s="104">
        <f t="shared" si="17"/>
        <v>2.40</v>
      </c>
      <c r="S102" s="104">
        <f t="shared" si="18"/>
        <v>2.3000000000000003</v>
      </c>
      <c r="T102" s="104">
        <f t="shared" si="19"/>
        <v>1.35</v>
      </c>
      <c r="U102" s="104">
        <f t="shared" si="20"/>
        <v>1.65</v>
      </c>
      <c r="V102" s="104">
        <f t="shared" si="21"/>
        <v>1.50</v>
      </c>
      <c r="W102" s="26">
        <f t="shared" si="22"/>
        <v>72</v>
      </c>
      <c r="X102" s="194">
        <f t="shared" si="23"/>
        <v>14.40</v>
      </c>
      <c r="Y102" s="114">
        <v>60</v>
      </c>
      <c r="Z102" s="108">
        <f t="shared" si="24"/>
        <v>48</v>
      </c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09"/>
    </row>
    <row r="103" spans="1:44" s="107" customFormat="1" ht="20.25">
      <c r="A103" s="191">
        <v>97</v>
      </c>
      <c r="B103" s="125">
        <v>439616</v>
      </c>
      <c r="C103" s="126" t="s">
        <v>351</v>
      </c>
      <c r="D103" s="111">
        <v>2</v>
      </c>
      <c r="E103" s="111">
        <v>3</v>
      </c>
      <c r="F103" s="111">
        <v>2</v>
      </c>
      <c r="G103" s="196">
        <v>4</v>
      </c>
      <c r="H103" s="196">
        <v>6</v>
      </c>
      <c r="I103" s="196">
        <f t="shared" si="13"/>
        <v>17</v>
      </c>
      <c r="J103" s="196">
        <f t="shared" si="14"/>
        <v>2.5499999999999998</v>
      </c>
      <c r="K103" s="197">
        <v>2</v>
      </c>
      <c r="L103" s="197">
        <v>3</v>
      </c>
      <c r="M103" s="197">
        <v>2</v>
      </c>
      <c r="N103" s="197">
        <v>3</v>
      </c>
      <c r="O103" s="197">
        <v>2</v>
      </c>
      <c r="P103" s="197">
        <f t="shared" si="15"/>
        <v>12</v>
      </c>
      <c r="Q103" s="197">
        <f t="shared" si="16"/>
        <v>0.60000000000000009</v>
      </c>
      <c r="R103" s="104">
        <f t="shared" si="17"/>
        <v>0.40</v>
      </c>
      <c r="S103" s="104">
        <f t="shared" si="18"/>
        <v>0.60</v>
      </c>
      <c r="T103" s="104">
        <f t="shared" si="19"/>
        <v>0.40</v>
      </c>
      <c r="U103" s="104">
        <f t="shared" si="20"/>
        <v>0.75</v>
      </c>
      <c r="V103" s="104">
        <f t="shared" si="21"/>
        <v>0.99999999999999989</v>
      </c>
      <c r="W103" s="26">
        <f t="shared" si="22"/>
        <v>29</v>
      </c>
      <c r="X103" s="194">
        <f t="shared" si="23"/>
        <v>5.8000000000000007</v>
      </c>
      <c r="Y103" s="114">
        <v>15</v>
      </c>
      <c r="Z103" s="108">
        <f t="shared" si="24"/>
        <v>12</v>
      </c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09"/>
    </row>
    <row r="104" spans="1:44" s="107" customFormat="1" ht="20.25">
      <c r="A104" s="191">
        <v>98</v>
      </c>
      <c r="B104" s="243">
        <v>439618</v>
      </c>
      <c r="C104" s="244" t="s">
        <v>352</v>
      </c>
      <c r="D104" s="111">
        <v>14</v>
      </c>
      <c r="E104" s="111">
        <v>15</v>
      </c>
      <c r="F104" s="111">
        <v>16</v>
      </c>
      <c r="G104" s="196">
        <v>18</v>
      </c>
      <c r="H104" s="196">
        <v>15</v>
      </c>
      <c r="I104" s="196">
        <f t="shared" si="13"/>
        <v>78</v>
      </c>
      <c r="J104" s="196">
        <f t="shared" si="14"/>
        <v>11.70</v>
      </c>
      <c r="K104" s="197">
        <v>5</v>
      </c>
      <c r="L104" s="197">
        <v>6</v>
      </c>
      <c r="M104" s="197">
        <v>5</v>
      </c>
      <c r="N104" s="197">
        <v>4</v>
      </c>
      <c r="O104" s="197">
        <v>4</v>
      </c>
      <c r="P104" s="197">
        <f t="shared" si="15"/>
        <v>24</v>
      </c>
      <c r="Q104" s="197">
        <f t="shared" si="16"/>
        <v>1.2000000000000002</v>
      </c>
      <c r="R104" s="104">
        <f t="shared" si="17"/>
        <v>2.35</v>
      </c>
      <c r="S104" s="104">
        <f t="shared" si="18"/>
        <v>2.5499999999999998</v>
      </c>
      <c r="T104" s="104">
        <f t="shared" si="19"/>
        <v>2.65</v>
      </c>
      <c r="U104" s="104">
        <f t="shared" si="20"/>
        <v>2.90</v>
      </c>
      <c r="V104" s="104">
        <f t="shared" si="21"/>
        <v>2.4500000000000002</v>
      </c>
      <c r="W104" s="26">
        <f t="shared" si="22"/>
        <v>102</v>
      </c>
      <c r="X104" s="194">
        <f t="shared" si="23"/>
        <v>20.400000000000002</v>
      </c>
      <c r="Y104" s="245">
        <v>66</v>
      </c>
      <c r="Z104" s="108">
        <f t="shared" si="24"/>
        <v>52.80</v>
      </c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09"/>
    </row>
    <row r="105" spans="1:44" s="107" customFormat="1" ht="20.25">
      <c r="A105" s="191">
        <v>99</v>
      </c>
      <c r="B105" s="125">
        <v>439621</v>
      </c>
      <c r="C105" s="126" t="s">
        <v>354</v>
      </c>
      <c r="D105" s="111">
        <v>13</v>
      </c>
      <c r="E105" s="111">
        <v>11</v>
      </c>
      <c r="F105" s="111">
        <v>10</v>
      </c>
      <c r="G105" s="196">
        <v>15</v>
      </c>
      <c r="H105" s="196">
        <v>15</v>
      </c>
      <c r="I105" s="196">
        <f t="shared" si="13"/>
        <v>64</v>
      </c>
      <c r="J105" s="196">
        <f t="shared" si="14"/>
        <v>9.60</v>
      </c>
      <c r="K105" s="197">
        <v>3</v>
      </c>
      <c r="L105" s="197">
        <v>4</v>
      </c>
      <c r="M105" s="197">
        <v>3</v>
      </c>
      <c r="N105" s="197">
        <v>3</v>
      </c>
      <c r="O105" s="197">
        <v>3</v>
      </c>
      <c r="P105" s="197">
        <f t="shared" si="15"/>
        <v>16</v>
      </c>
      <c r="Q105" s="197">
        <f t="shared" si="16"/>
        <v>0.80</v>
      </c>
      <c r="R105" s="104">
        <f t="shared" si="17"/>
        <v>2.10</v>
      </c>
      <c r="S105" s="104">
        <f t="shared" si="18"/>
        <v>1.85</v>
      </c>
      <c r="T105" s="104">
        <f t="shared" si="19"/>
        <v>1.65</v>
      </c>
      <c r="U105" s="104">
        <f t="shared" si="20"/>
        <v>2.40</v>
      </c>
      <c r="V105" s="104">
        <f t="shared" si="21"/>
        <v>2.40</v>
      </c>
      <c r="W105" s="26">
        <f t="shared" si="22"/>
        <v>80</v>
      </c>
      <c r="X105" s="194">
        <f t="shared" si="23"/>
        <v>16</v>
      </c>
      <c r="Y105" s="114">
        <v>53</v>
      </c>
      <c r="Z105" s="108">
        <f t="shared" si="24"/>
        <v>42.400000000000006</v>
      </c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09"/>
    </row>
    <row r="106" spans="1:44" s="107" customFormat="1" ht="20.25">
      <c r="A106" s="191">
        <v>100</v>
      </c>
      <c r="B106" s="125">
        <v>439622</v>
      </c>
      <c r="C106" s="126" t="s">
        <v>194</v>
      </c>
      <c r="D106" s="111">
        <v>12</v>
      </c>
      <c r="E106" s="111">
        <v>13</v>
      </c>
      <c r="F106" s="111">
        <v>6</v>
      </c>
      <c r="G106" s="196">
        <v>9</v>
      </c>
      <c r="H106" s="196">
        <v>4</v>
      </c>
      <c r="I106" s="196">
        <f t="shared" si="13"/>
        <v>44</v>
      </c>
      <c r="J106" s="196">
        <f t="shared" si="14"/>
        <v>6.60</v>
      </c>
      <c r="K106" s="197">
        <v>3</v>
      </c>
      <c r="L106" s="197">
        <v>2</v>
      </c>
      <c r="M106" s="197">
        <v>2</v>
      </c>
      <c r="N106" s="197">
        <v>3</v>
      </c>
      <c r="O106" s="197">
        <v>2</v>
      </c>
      <c r="P106" s="197">
        <f t="shared" si="15"/>
        <v>12</v>
      </c>
      <c r="Q106" s="197">
        <f t="shared" si="16"/>
        <v>0.60000000000000009</v>
      </c>
      <c r="R106" s="104">
        <f t="shared" si="17"/>
        <v>1.9499999999999997</v>
      </c>
      <c r="S106" s="104">
        <f t="shared" si="18"/>
        <v>2.0499999999999998</v>
      </c>
      <c r="T106" s="104">
        <f t="shared" si="19"/>
        <v>0.99999999999999989</v>
      </c>
      <c r="U106" s="104">
        <f t="shared" si="20"/>
        <v>1.50</v>
      </c>
      <c r="V106" s="104">
        <f t="shared" si="21"/>
        <v>0.70</v>
      </c>
      <c r="W106" s="26">
        <f t="shared" si="22"/>
        <v>56</v>
      </c>
      <c r="X106" s="194">
        <f t="shared" si="23"/>
        <v>11.20</v>
      </c>
      <c r="Y106" s="114">
        <v>41</v>
      </c>
      <c r="Z106" s="108">
        <f t="shared" si="24"/>
        <v>32.800000000000004</v>
      </c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09"/>
    </row>
    <row r="107" spans="1:44" s="107" customFormat="1" ht="20.25">
      <c r="A107" s="191">
        <v>101</v>
      </c>
      <c r="B107" s="125">
        <v>439626</v>
      </c>
      <c r="C107" s="126" t="s">
        <v>523</v>
      </c>
      <c r="D107" s="111">
        <v>6</v>
      </c>
      <c r="E107" s="111">
        <v>13</v>
      </c>
      <c r="F107" s="111">
        <v>10</v>
      </c>
      <c r="G107" s="196">
        <v>8</v>
      </c>
      <c r="H107" s="196">
        <v>9</v>
      </c>
      <c r="I107" s="196">
        <f t="shared" si="13"/>
        <v>46</v>
      </c>
      <c r="J107" s="196">
        <f t="shared" si="14"/>
        <v>6.90</v>
      </c>
      <c r="K107" s="197">
        <v>3</v>
      </c>
      <c r="L107" s="197">
        <v>2</v>
      </c>
      <c r="M107" s="197">
        <v>4</v>
      </c>
      <c r="N107" s="197">
        <v>3</v>
      </c>
      <c r="O107" s="197">
        <v>3</v>
      </c>
      <c r="P107" s="197">
        <f t="shared" si="15"/>
        <v>15</v>
      </c>
      <c r="Q107" s="197">
        <f t="shared" si="16"/>
        <v>0.75</v>
      </c>
      <c r="R107" s="104">
        <f t="shared" si="17"/>
        <v>1.0499999999999998</v>
      </c>
      <c r="S107" s="104">
        <f t="shared" si="18"/>
        <v>2.0499999999999998</v>
      </c>
      <c r="T107" s="104">
        <f t="shared" si="19"/>
        <v>1.70</v>
      </c>
      <c r="U107" s="104">
        <f t="shared" si="20"/>
        <v>1.35</v>
      </c>
      <c r="V107" s="104">
        <f t="shared" si="21"/>
        <v>1.50</v>
      </c>
      <c r="W107" s="26">
        <f t="shared" si="22"/>
        <v>61</v>
      </c>
      <c r="X107" s="194">
        <f t="shared" si="23"/>
        <v>12.20</v>
      </c>
      <c r="Y107" s="114">
        <v>43</v>
      </c>
      <c r="Z107" s="108">
        <f t="shared" si="24"/>
        <v>34.40</v>
      </c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09"/>
    </row>
    <row r="108" spans="1:44" s="107" customFormat="1" ht="20.25">
      <c r="A108" s="191">
        <v>102</v>
      </c>
      <c r="B108" s="125">
        <v>439628</v>
      </c>
      <c r="C108" s="126" t="s">
        <v>357</v>
      </c>
      <c r="D108" s="111">
        <v>10</v>
      </c>
      <c r="E108" s="111">
        <v>8</v>
      </c>
      <c r="F108" s="111">
        <v>9</v>
      </c>
      <c r="G108" s="196">
        <v>5</v>
      </c>
      <c r="H108" s="196">
        <v>8</v>
      </c>
      <c r="I108" s="196">
        <f t="shared" si="13"/>
        <v>40</v>
      </c>
      <c r="J108" s="196">
        <f t="shared" si="14"/>
        <v>6</v>
      </c>
      <c r="K108" s="197">
        <v>1</v>
      </c>
      <c r="L108" s="197">
        <v>1</v>
      </c>
      <c r="M108" s="197">
        <v>1</v>
      </c>
      <c r="N108" s="197">
        <v>1</v>
      </c>
      <c r="O108" s="197">
        <v>1</v>
      </c>
      <c r="P108" s="197">
        <f t="shared" si="15"/>
        <v>5</v>
      </c>
      <c r="Q108" s="197">
        <f t="shared" si="16"/>
        <v>0.25</v>
      </c>
      <c r="R108" s="104">
        <f t="shared" si="17"/>
        <v>1.55</v>
      </c>
      <c r="S108" s="104">
        <f t="shared" si="18"/>
        <v>1.25</v>
      </c>
      <c r="T108" s="104">
        <f t="shared" si="19"/>
        <v>1.40</v>
      </c>
      <c r="U108" s="104">
        <f t="shared" si="20"/>
        <v>0.80</v>
      </c>
      <c r="V108" s="104">
        <f t="shared" si="21"/>
        <v>1.25</v>
      </c>
      <c r="W108" s="26">
        <f t="shared" si="22"/>
        <v>45</v>
      </c>
      <c r="X108" s="194">
        <f t="shared" si="23"/>
        <v>9</v>
      </c>
      <c r="Y108" s="114">
        <v>38</v>
      </c>
      <c r="Z108" s="108">
        <f t="shared" si="24"/>
        <v>30.40</v>
      </c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09"/>
    </row>
    <row r="109" spans="1:44" s="107" customFormat="1" ht="20.25">
      <c r="A109" s="191">
        <v>103</v>
      </c>
      <c r="B109" s="125">
        <v>439629</v>
      </c>
      <c r="C109" s="126" t="s">
        <v>197</v>
      </c>
      <c r="D109" s="111"/>
      <c r="E109" s="111"/>
      <c r="F109" s="111"/>
      <c r="G109" s="196"/>
      <c r="H109" s="196"/>
      <c r="I109" s="196"/>
      <c r="J109" s="196"/>
      <c r="K109" s="197"/>
      <c r="L109" s="197"/>
      <c r="M109" s="197"/>
      <c r="N109" s="197"/>
      <c r="O109" s="197"/>
      <c r="P109" s="197">
        <f t="shared" si="15"/>
        <v>0</v>
      </c>
      <c r="Q109" s="197">
        <f t="shared" si="16"/>
        <v>0</v>
      </c>
      <c r="R109" s="104">
        <f t="shared" si="17"/>
        <v>0</v>
      </c>
      <c r="S109" s="104">
        <f t="shared" si="18"/>
        <v>0</v>
      </c>
      <c r="T109" s="104">
        <f t="shared" si="19"/>
        <v>0</v>
      </c>
      <c r="U109" s="104">
        <f t="shared" si="20"/>
        <v>0</v>
      </c>
      <c r="V109" s="104">
        <f t="shared" si="21"/>
        <v>0</v>
      </c>
      <c r="W109" s="26">
        <f t="shared" si="22"/>
        <v>0</v>
      </c>
      <c r="X109" s="194">
        <f t="shared" si="23"/>
        <v>0</v>
      </c>
      <c r="Y109" s="114" t="s">
        <v>147</v>
      </c>
      <c r="Z109" s="108" t="e">
        <f t="shared" si="24"/>
        <v>#VALUE!</v>
      </c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09"/>
    </row>
    <row r="110" spans="1:44" s="107" customFormat="1" ht="20.25">
      <c r="A110" s="191">
        <v>104</v>
      </c>
      <c r="B110" s="125">
        <v>439630</v>
      </c>
      <c r="C110" s="126" t="s">
        <v>358</v>
      </c>
      <c r="D110" s="111">
        <v>11</v>
      </c>
      <c r="E110" s="111">
        <v>12</v>
      </c>
      <c r="F110" s="111">
        <v>10</v>
      </c>
      <c r="G110" s="196">
        <v>8</v>
      </c>
      <c r="H110" s="196">
        <v>6</v>
      </c>
      <c r="I110" s="196">
        <f t="shared" si="13"/>
        <v>47</v>
      </c>
      <c r="J110" s="196">
        <f t="shared" si="14"/>
        <v>7.05</v>
      </c>
      <c r="K110" s="197">
        <v>3</v>
      </c>
      <c r="L110" s="197">
        <v>4</v>
      </c>
      <c r="M110" s="197">
        <v>3</v>
      </c>
      <c r="N110" s="197">
        <v>3</v>
      </c>
      <c r="O110" s="197">
        <v>3</v>
      </c>
      <c r="P110" s="197">
        <f t="shared" si="15"/>
        <v>16</v>
      </c>
      <c r="Q110" s="197">
        <f t="shared" si="16"/>
        <v>0.80</v>
      </c>
      <c r="R110" s="104">
        <f t="shared" si="17"/>
        <v>1.7999999999999998</v>
      </c>
      <c r="S110" s="104">
        <f t="shared" si="18"/>
        <v>1.9999999999999998</v>
      </c>
      <c r="T110" s="104">
        <f t="shared" si="19"/>
        <v>1.65</v>
      </c>
      <c r="U110" s="104">
        <f t="shared" si="20"/>
        <v>1.35</v>
      </c>
      <c r="V110" s="104">
        <f t="shared" si="21"/>
        <v>1.0499999999999998</v>
      </c>
      <c r="W110" s="26">
        <f t="shared" si="22"/>
        <v>63</v>
      </c>
      <c r="X110" s="194">
        <f t="shared" si="23"/>
        <v>12.60</v>
      </c>
      <c r="Y110" s="114">
        <v>42</v>
      </c>
      <c r="Z110" s="108">
        <f t="shared" si="24"/>
        <v>33.60</v>
      </c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09"/>
    </row>
    <row r="111" spans="1:44" s="107" customFormat="1" ht="20.25">
      <c r="A111" s="191">
        <v>105</v>
      </c>
      <c r="B111" s="125">
        <v>439633</v>
      </c>
      <c r="C111" s="126" t="s">
        <v>360</v>
      </c>
      <c r="D111" s="111">
        <v>13</v>
      </c>
      <c r="E111" s="111">
        <v>14</v>
      </c>
      <c r="F111" s="111">
        <v>15</v>
      </c>
      <c r="G111" s="196">
        <v>16</v>
      </c>
      <c r="H111" s="196">
        <v>18</v>
      </c>
      <c r="I111" s="196">
        <f t="shared" si="13"/>
        <v>76</v>
      </c>
      <c r="J111" s="196">
        <f t="shared" si="14"/>
        <v>11.40</v>
      </c>
      <c r="K111" s="197">
        <v>4</v>
      </c>
      <c r="L111" s="197">
        <v>5</v>
      </c>
      <c r="M111" s="197">
        <v>4</v>
      </c>
      <c r="N111" s="197">
        <v>4</v>
      </c>
      <c r="O111" s="197">
        <v>4</v>
      </c>
      <c r="P111" s="197">
        <f t="shared" si="15"/>
        <v>21</v>
      </c>
      <c r="Q111" s="197">
        <f t="shared" si="16"/>
        <v>1.05</v>
      </c>
      <c r="R111" s="104">
        <f t="shared" si="17"/>
        <v>2.15</v>
      </c>
      <c r="S111" s="104">
        <f t="shared" si="18"/>
        <v>2.35</v>
      </c>
      <c r="T111" s="104">
        <f t="shared" si="19"/>
        <v>2.4500000000000002</v>
      </c>
      <c r="U111" s="104">
        <f t="shared" si="20"/>
        <v>2.60</v>
      </c>
      <c r="V111" s="104">
        <f t="shared" si="21"/>
        <v>2.90</v>
      </c>
      <c r="W111" s="26">
        <f t="shared" si="22"/>
        <v>97</v>
      </c>
      <c r="X111" s="194">
        <f t="shared" si="23"/>
        <v>19.400000000000002</v>
      </c>
      <c r="Y111" s="114">
        <v>68</v>
      </c>
      <c r="Z111" s="108">
        <f t="shared" si="24"/>
        <v>54.400000000000006</v>
      </c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09"/>
    </row>
    <row r="112" spans="1:44" s="107" customFormat="1" ht="20.25">
      <c r="A112" s="191">
        <v>106</v>
      </c>
      <c r="B112" s="125">
        <v>439636</v>
      </c>
      <c r="C112" s="126" t="s">
        <v>361</v>
      </c>
      <c r="D112" s="111">
        <v>15</v>
      </c>
      <c r="E112" s="111">
        <v>16</v>
      </c>
      <c r="F112" s="111">
        <v>18</v>
      </c>
      <c r="G112" s="196">
        <v>17</v>
      </c>
      <c r="H112" s="196">
        <v>15</v>
      </c>
      <c r="I112" s="196">
        <f t="shared" si="13"/>
        <v>81</v>
      </c>
      <c r="J112" s="196">
        <f t="shared" si="14"/>
        <v>12.15</v>
      </c>
      <c r="K112" s="197">
        <v>5</v>
      </c>
      <c r="L112" s="197">
        <v>5</v>
      </c>
      <c r="M112" s="197">
        <v>4</v>
      </c>
      <c r="N112" s="197">
        <v>6</v>
      </c>
      <c r="O112" s="197">
        <v>4</v>
      </c>
      <c r="P112" s="197">
        <f t="shared" si="15"/>
        <v>24</v>
      </c>
      <c r="Q112" s="197">
        <f t="shared" si="16"/>
        <v>1.2000000000000002</v>
      </c>
      <c r="R112" s="104">
        <f t="shared" si="17"/>
        <v>2.50</v>
      </c>
      <c r="S112" s="104">
        <f t="shared" si="18"/>
        <v>2.65</v>
      </c>
      <c r="T112" s="104">
        <f t="shared" si="19"/>
        <v>2.90</v>
      </c>
      <c r="U112" s="104">
        <f t="shared" si="20"/>
        <v>2.8499999999999996</v>
      </c>
      <c r="V112" s="104">
        <f t="shared" si="21"/>
        <v>2.4500000000000002</v>
      </c>
      <c r="W112" s="26">
        <f t="shared" si="22"/>
        <v>105</v>
      </c>
      <c r="X112" s="194">
        <f t="shared" si="23"/>
        <v>21</v>
      </c>
      <c r="Y112" s="114">
        <v>79</v>
      </c>
      <c r="Z112" s="108">
        <f t="shared" si="24"/>
        <v>63.20</v>
      </c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09"/>
    </row>
    <row r="113" spans="1:44" s="107" customFormat="1" ht="20.25">
      <c r="A113" s="191">
        <v>107</v>
      </c>
      <c r="B113" s="125">
        <v>439645</v>
      </c>
      <c r="C113" s="126" t="s">
        <v>367</v>
      </c>
      <c r="D113" s="111">
        <v>14</v>
      </c>
      <c r="E113" s="111">
        <v>15</v>
      </c>
      <c r="F113" s="111">
        <v>18</v>
      </c>
      <c r="G113" s="196">
        <v>19</v>
      </c>
      <c r="H113" s="196">
        <v>18</v>
      </c>
      <c r="I113" s="196">
        <f t="shared" si="13"/>
        <v>84</v>
      </c>
      <c r="J113" s="196">
        <f t="shared" si="14"/>
        <v>12.60</v>
      </c>
      <c r="K113" s="197">
        <v>5</v>
      </c>
      <c r="L113" s="197">
        <v>6</v>
      </c>
      <c r="M113" s="197">
        <v>4</v>
      </c>
      <c r="N113" s="197">
        <v>5</v>
      </c>
      <c r="O113" s="197">
        <v>6</v>
      </c>
      <c r="P113" s="197">
        <f t="shared" si="15"/>
        <v>26</v>
      </c>
      <c r="Q113" s="197">
        <f t="shared" si="16"/>
        <v>1.30</v>
      </c>
      <c r="R113" s="104">
        <f t="shared" si="17"/>
        <v>2.35</v>
      </c>
      <c r="S113" s="104">
        <f t="shared" si="18"/>
        <v>2.5499999999999998</v>
      </c>
      <c r="T113" s="104">
        <f t="shared" si="19"/>
        <v>2.90</v>
      </c>
      <c r="U113" s="104">
        <f t="shared" si="20"/>
        <v>3.10</v>
      </c>
      <c r="V113" s="104">
        <f t="shared" si="21"/>
        <v>3</v>
      </c>
      <c r="W113" s="26">
        <f t="shared" si="22"/>
        <v>110</v>
      </c>
      <c r="X113" s="194">
        <f t="shared" si="23"/>
        <v>22</v>
      </c>
      <c r="Y113" s="114">
        <v>82</v>
      </c>
      <c r="Z113" s="108">
        <f t="shared" si="24"/>
        <v>65.600000000000009</v>
      </c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09"/>
    </row>
    <row r="114" spans="1:44" s="107" customFormat="1" ht="20.25">
      <c r="A114" s="191">
        <v>108</v>
      </c>
      <c r="B114" s="125">
        <v>439647</v>
      </c>
      <c r="C114" s="126" t="s">
        <v>369</v>
      </c>
      <c r="D114" s="111"/>
      <c r="E114" s="111"/>
      <c r="F114" s="111"/>
      <c r="G114" s="196"/>
      <c r="H114" s="196"/>
      <c r="I114" s="196"/>
      <c r="J114" s="196"/>
      <c r="K114" s="197"/>
      <c r="L114" s="197"/>
      <c r="M114" s="197"/>
      <c r="N114" s="197"/>
      <c r="O114" s="197"/>
      <c r="P114" s="197">
        <f t="shared" si="15"/>
        <v>0</v>
      </c>
      <c r="Q114" s="197">
        <f t="shared" si="16"/>
        <v>0</v>
      </c>
      <c r="R114" s="104">
        <f t="shared" si="17"/>
        <v>0</v>
      </c>
      <c r="S114" s="104">
        <f t="shared" si="18"/>
        <v>0</v>
      </c>
      <c r="T114" s="104">
        <f t="shared" si="19"/>
        <v>0</v>
      </c>
      <c r="U114" s="104">
        <f t="shared" si="20"/>
        <v>0</v>
      </c>
      <c r="V114" s="104">
        <f t="shared" si="21"/>
        <v>0</v>
      </c>
      <c r="W114" s="26">
        <f t="shared" si="22"/>
        <v>0</v>
      </c>
      <c r="X114" s="194">
        <f t="shared" si="23"/>
        <v>0</v>
      </c>
      <c r="Y114" s="114" t="s">
        <v>147</v>
      </c>
      <c r="Z114" s="108" t="e">
        <f t="shared" si="24"/>
        <v>#VALUE!</v>
      </c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09"/>
    </row>
    <row r="115" spans="1:44" s="107" customFormat="1" ht="20.25">
      <c r="A115" s="191">
        <v>109</v>
      </c>
      <c r="B115" s="243">
        <v>439648</v>
      </c>
      <c r="C115" s="244" t="s">
        <v>370</v>
      </c>
      <c r="D115" s="111"/>
      <c r="E115" s="111"/>
      <c r="F115" s="111"/>
      <c r="G115" s="196"/>
      <c r="H115" s="196"/>
      <c r="I115" s="196"/>
      <c r="J115" s="196"/>
      <c r="K115" s="197"/>
      <c r="L115" s="197"/>
      <c r="M115" s="197"/>
      <c r="N115" s="197"/>
      <c r="O115" s="197"/>
      <c r="P115" s="197">
        <f t="shared" si="15"/>
        <v>0</v>
      </c>
      <c r="Q115" s="197">
        <f t="shared" si="16"/>
        <v>0</v>
      </c>
      <c r="R115" s="104">
        <f t="shared" si="17"/>
        <v>0</v>
      </c>
      <c r="S115" s="104">
        <f t="shared" si="18"/>
        <v>0</v>
      </c>
      <c r="T115" s="104">
        <f t="shared" si="19"/>
        <v>0</v>
      </c>
      <c r="U115" s="104">
        <f t="shared" si="20"/>
        <v>0</v>
      </c>
      <c r="V115" s="104">
        <f t="shared" si="21"/>
        <v>0</v>
      </c>
      <c r="W115" s="26">
        <f t="shared" si="22"/>
        <v>0</v>
      </c>
      <c r="X115" s="194">
        <f t="shared" si="23"/>
        <v>0</v>
      </c>
      <c r="Y115" s="245" t="s">
        <v>147</v>
      </c>
      <c r="Z115" s="108" t="e">
        <f t="shared" si="24"/>
        <v>#VALUE!</v>
      </c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09"/>
    </row>
    <row r="116" spans="1:44" s="107" customFormat="1" ht="20.25">
      <c r="A116" s="191">
        <v>110</v>
      </c>
      <c r="B116" s="125">
        <v>439653</v>
      </c>
      <c r="C116" s="126" t="s">
        <v>373</v>
      </c>
      <c r="D116" s="111">
        <v>10</v>
      </c>
      <c r="E116" s="111">
        <v>11</v>
      </c>
      <c r="F116" s="111">
        <v>5</v>
      </c>
      <c r="G116" s="196">
        <v>9</v>
      </c>
      <c r="H116" s="196">
        <v>8</v>
      </c>
      <c r="I116" s="196">
        <f t="shared" si="13"/>
        <v>43</v>
      </c>
      <c r="J116" s="196">
        <f t="shared" si="14"/>
        <v>6.45</v>
      </c>
      <c r="K116" s="197">
        <v>3</v>
      </c>
      <c r="L116" s="197">
        <v>4</v>
      </c>
      <c r="M116" s="197">
        <v>2</v>
      </c>
      <c r="N116" s="197">
        <v>3</v>
      </c>
      <c r="O116" s="197">
        <v>2</v>
      </c>
      <c r="P116" s="197">
        <f t="shared" si="15"/>
        <v>14</v>
      </c>
      <c r="Q116" s="197">
        <f t="shared" si="16"/>
        <v>0.70</v>
      </c>
      <c r="R116" s="104">
        <f t="shared" si="17"/>
        <v>1.65</v>
      </c>
      <c r="S116" s="104">
        <f t="shared" si="18"/>
        <v>1.85</v>
      </c>
      <c r="T116" s="104">
        <f t="shared" si="19"/>
        <v>0.85</v>
      </c>
      <c r="U116" s="104">
        <f t="shared" si="20"/>
        <v>1.50</v>
      </c>
      <c r="V116" s="104">
        <f t="shared" si="21"/>
        <v>1.30</v>
      </c>
      <c r="W116" s="26">
        <f t="shared" si="22"/>
        <v>57</v>
      </c>
      <c r="X116" s="194">
        <f t="shared" si="23"/>
        <v>11.40</v>
      </c>
      <c r="Y116" s="114">
        <v>45</v>
      </c>
      <c r="Z116" s="108">
        <f t="shared" si="24"/>
        <v>36</v>
      </c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09"/>
    </row>
    <row r="117" spans="1:44" s="107" customFormat="1" ht="20.25">
      <c r="A117" s="191">
        <v>111</v>
      </c>
      <c r="B117" s="125">
        <v>439654</v>
      </c>
      <c r="C117" s="126" t="s">
        <v>199</v>
      </c>
      <c r="D117" s="111">
        <v>11</v>
      </c>
      <c r="E117" s="111">
        <v>12</v>
      </c>
      <c r="F117" s="111">
        <v>18</v>
      </c>
      <c r="G117" s="196">
        <v>16</v>
      </c>
      <c r="H117" s="196">
        <v>18</v>
      </c>
      <c r="I117" s="196">
        <f t="shared" si="13"/>
        <v>75</v>
      </c>
      <c r="J117" s="196">
        <f t="shared" si="14"/>
        <v>11.25</v>
      </c>
      <c r="K117" s="197">
        <v>5</v>
      </c>
      <c r="L117" s="197">
        <v>5</v>
      </c>
      <c r="M117" s="197">
        <v>6</v>
      </c>
      <c r="N117" s="197">
        <v>5</v>
      </c>
      <c r="O117" s="197">
        <v>5</v>
      </c>
      <c r="P117" s="197">
        <f t="shared" si="15"/>
        <v>26</v>
      </c>
      <c r="Q117" s="197">
        <f t="shared" si="16"/>
        <v>1.30</v>
      </c>
      <c r="R117" s="104">
        <f t="shared" si="17"/>
        <v>1.90</v>
      </c>
      <c r="S117" s="104">
        <f t="shared" si="18"/>
        <v>2.0499999999999998</v>
      </c>
      <c r="T117" s="104">
        <f t="shared" si="19"/>
        <v>3</v>
      </c>
      <c r="U117" s="104">
        <f t="shared" si="20"/>
        <v>2.65</v>
      </c>
      <c r="V117" s="104">
        <f t="shared" si="21"/>
        <v>2.9499999999999997</v>
      </c>
      <c r="W117" s="26">
        <f t="shared" si="22"/>
        <v>101</v>
      </c>
      <c r="X117" s="194">
        <f t="shared" si="23"/>
        <v>20.200000000000003</v>
      </c>
      <c r="Y117" s="114">
        <v>70</v>
      </c>
      <c r="Z117" s="108">
        <f t="shared" si="24"/>
        <v>56</v>
      </c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09"/>
    </row>
    <row r="118" spans="1:44" s="107" customFormat="1" ht="20.25">
      <c r="A118" s="191">
        <v>112</v>
      </c>
      <c r="B118" s="125">
        <v>439657</v>
      </c>
      <c r="C118" s="126" t="s">
        <v>374</v>
      </c>
      <c r="D118" s="111">
        <v>15</v>
      </c>
      <c r="E118" s="111">
        <v>16</v>
      </c>
      <c r="F118" s="111">
        <v>14</v>
      </c>
      <c r="G118" s="196">
        <v>15</v>
      </c>
      <c r="H118" s="196">
        <v>14</v>
      </c>
      <c r="I118" s="196">
        <f t="shared" si="13"/>
        <v>74</v>
      </c>
      <c r="J118" s="196">
        <f t="shared" si="14"/>
        <v>11.10</v>
      </c>
      <c r="K118" s="197">
        <v>4</v>
      </c>
      <c r="L118" s="197">
        <v>5</v>
      </c>
      <c r="M118" s="197">
        <v>4</v>
      </c>
      <c r="N118" s="197">
        <v>5</v>
      </c>
      <c r="O118" s="197">
        <v>4</v>
      </c>
      <c r="P118" s="197">
        <f t="shared" si="15"/>
        <v>22</v>
      </c>
      <c r="Q118" s="197">
        <f t="shared" si="16"/>
        <v>1.1000000000000001</v>
      </c>
      <c r="R118" s="104">
        <f t="shared" si="17"/>
        <v>2.4500000000000002</v>
      </c>
      <c r="S118" s="104">
        <f t="shared" si="18"/>
        <v>2.65</v>
      </c>
      <c r="T118" s="104">
        <f t="shared" si="19"/>
        <v>2.3000000000000003</v>
      </c>
      <c r="U118" s="104">
        <f t="shared" si="20"/>
        <v>2.50</v>
      </c>
      <c r="V118" s="104">
        <f t="shared" si="21"/>
        <v>2.3000000000000003</v>
      </c>
      <c r="W118" s="26">
        <f t="shared" si="22"/>
        <v>96</v>
      </c>
      <c r="X118" s="194">
        <f t="shared" si="23"/>
        <v>19.200000000000003</v>
      </c>
      <c r="Y118" s="114">
        <v>70</v>
      </c>
      <c r="Z118" s="108">
        <f t="shared" si="24"/>
        <v>56</v>
      </c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09"/>
    </row>
    <row r="119" spans="1:44" s="107" customFormat="1" ht="20.25">
      <c r="A119" s="191">
        <v>113</v>
      </c>
      <c r="B119" s="125">
        <v>439659</v>
      </c>
      <c r="C119" s="126" t="s">
        <v>375</v>
      </c>
      <c r="D119" s="111">
        <v>13</v>
      </c>
      <c r="E119" s="111">
        <v>15</v>
      </c>
      <c r="F119" s="111">
        <v>12</v>
      </c>
      <c r="G119" s="196">
        <v>15</v>
      </c>
      <c r="H119" s="196">
        <v>10</v>
      </c>
      <c r="I119" s="196">
        <f t="shared" si="13"/>
        <v>65</v>
      </c>
      <c r="J119" s="196">
        <f t="shared" si="14"/>
        <v>9.75</v>
      </c>
      <c r="K119" s="197">
        <v>5</v>
      </c>
      <c r="L119" s="197">
        <v>6</v>
      </c>
      <c r="M119" s="197">
        <v>4</v>
      </c>
      <c r="N119" s="197">
        <v>3</v>
      </c>
      <c r="O119" s="197">
        <v>2</v>
      </c>
      <c r="P119" s="197">
        <f t="shared" si="15"/>
        <v>20</v>
      </c>
      <c r="Q119" s="197">
        <f t="shared" si="16"/>
        <v>1</v>
      </c>
      <c r="R119" s="104">
        <f t="shared" si="17"/>
        <v>2.2000000000000002</v>
      </c>
      <c r="S119" s="104">
        <f t="shared" si="18"/>
        <v>2.5499999999999998</v>
      </c>
      <c r="T119" s="104">
        <f t="shared" si="19"/>
        <v>1.9999999999999998</v>
      </c>
      <c r="U119" s="104">
        <f t="shared" si="20"/>
        <v>2.40</v>
      </c>
      <c r="V119" s="104">
        <f t="shared" si="21"/>
        <v>1.60</v>
      </c>
      <c r="W119" s="26">
        <f t="shared" si="22"/>
        <v>85</v>
      </c>
      <c r="X119" s="194">
        <f t="shared" si="23"/>
        <v>17</v>
      </c>
      <c r="Y119" s="114">
        <v>65</v>
      </c>
      <c r="Z119" s="108">
        <f t="shared" si="24"/>
        <v>52</v>
      </c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10"/>
      <c r="AR119" s="109"/>
    </row>
    <row r="120" spans="1:44" s="107" customFormat="1" ht="20.25">
      <c r="A120" s="191">
        <v>114</v>
      </c>
      <c r="B120" s="125">
        <v>439661</v>
      </c>
      <c r="C120" s="126" t="s">
        <v>202</v>
      </c>
      <c r="D120" s="111">
        <v>2</v>
      </c>
      <c r="E120" s="111">
        <v>3</v>
      </c>
      <c r="F120" s="111">
        <v>6</v>
      </c>
      <c r="G120" s="196">
        <v>5</v>
      </c>
      <c r="H120" s="196">
        <v>8</v>
      </c>
      <c r="I120" s="196">
        <f t="shared" si="13"/>
        <v>24</v>
      </c>
      <c r="J120" s="196">
        <f t="shared" si="14"/>
        <v>3.5999999999999996</v>
      </c>
      <c r="K120" s="197">
        <v>3</v>
      </c>
      <c r="L120" s="197">
        <v>2</v>
      </c>
      <c r="M120" s="197">
        <v>3</v>
      </c>
      <c r="N120" s="197">
        <v>2</v>
      </c>
      <c r="O120" s="197">
        <v>1</v>
      </c>
      <c r="P120" s="197">
        <f t="shared" si="15"/>
        <v>11</v>
      </c>
      <c r="Q120" s="197">
        <f t="shared" si="16"/>
        <v>0.55000000000000004</v>
      </c>
      <c r="R120" s="104">
        <f t="shared" si="17"/>
        <v>0.45</v>
      </c>
      <c r="S120" s="104">
        <f t="shared" si="18"/>
        <v>0.54999999999999993</v>
      </c>
      <c r="T120" s="104">
        <f t="shared" si="19"/>
        <v>1.0499999999999998</v>
      </c>
      <c r="U120" s="104">
        <f t="shared" si="20"/>
        <v>0.85</v>
      </c>
      <c r="V120" s="104">
        <f t="shared" si="21"/>
        <v>1.25</v>
      </c>
      <c r="W120" s="26">
        <f t="shared" si="22"/>
        <v>35</v>
      </c>
      <c r="X120" s="194">
        <f t="shared" si="23"/>
        <v>7</v>
      </c>
      <c r="Y120" s="114">
        <v>21</v>
      </c>
      <c r="Z120" s="108">
        <f t="shared" si="24"/>
        <v>16.80</v>
      </c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  <c r="AO120" s="110"/>
      <c r="AP120" s="110"/>
      <c r="AQ120" s="110"/>
      <c r="AR120" s="109"/>
    </row>
    <row r="121" spans="1:44" s="107" customFormat="1" ht="20.25">
      <c r="A121" s="191">
        <v>115</v>
      </c>
      <c r="B121" s="125">
        <v>439665</v>
      </c>
      <c r="C121" s="126" t="s">
        <v>377</v>
      </c>
      <c r="D121" s="111">
        <v>6</v>
      </c>
      <c r="E121" s="111">
        <v>9</v>
      </c>
      <c r="F121" s="111">
        <v>11</v>
      </c>
      <c r="G121" s="196">
        <v>10</v>
      </c>
      <c r="H121" s="196">
        <v>9</v>
      </c>
      <c r="I121" s="196">
        <f t="shared" si="13"/>
        <v>45</v>
      </c>
      <c r="J121" s="196">
        <f t="shared" si="14"/>
        <v>6.75</v>
      </c>
      <c r="K121" s="197">
        <v>3</v>
      </c>
      <c r="L121" s="197">
        <v>4</v>
      </c>
      <c r="M121" s="197">
        <v>2</v>
      </c>
      <c r="N121" s="197">
        <v>3</v>
      </c>
      <c r="O121" s="197">
        <v>4</v>
      </c>
      <c r="P121" s="197">
        <f t="shared" si="15"/>
        <v>16</v>
      </c>
      <c r="Q121" s="197">
        <f t="shared" si="16"/>
        <v>0.80</v>
      </c>
      <c r="R121" s="104">
        <f t="shared" si="17"/>
        <v>1.0499999999999998</v>
      </c>
      <c r="S121" s="104">
        <f t="shared" si="18"/>
        <v>1.5499999999999998</v>
      </c>
      <c r="T121" s="104">
        <f t="shared" si="19"/>
        <v>1.75</v>
      </c>
      <c r="U121" s="104">
        <f t="shared" si="20"/>
        <v>1.65</v>
      </c>
      <c r="V121" s="104">
        <f t="shared" si="21"/>
        <v>1.5499999999999998</v>
      </c>
      <c r="W121" s="26">
        <f t="shared" si="22"/>
        <v>61</v>
      </c>
      <c r="X121" s="194">
        <f t="shared" si="23"/>
        <v>12.20</v>
      </c>
      <c r="Y121" s="114">
        <v>49</v>
      </c>
      <c r="Z121" s="108">
        <f t="shared" si="24"/>
        <v>39.200000000000003</v>
      </c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10"/>
      <c r="AQ121" s="110"/>
      <c r="AR121" s="109"/>
    </row>
    <row r="122" spans="1:44" s="107" customFormat="1" ht="20.25">
      <c r="A122" s="191">
        <v>116</v>
      </c>
      <c r="B122" s="125">
        <v>439668</v>
      </c>
      <c r="C122" s="126" t="s">
        <v>379</v>
      </c>
      <c r="D122" s="111">
        <v>13</v>
      </c>
      <c r="E122" s="111">
        <v>15</v>
      </c>
      <c r="F122" s="111">
        <v>14</v>
      </c>
      <c r="G122" s="196">
        <v>15</v>
      </c>
      <c r="H122" s="196">
        <v>18</v>
      </c>
      <c r="I122" s="196">
        <f t="shared" si="13"/>
        <v>75</v>
      </c>
      <c r="J122" s="196">
        <f t="shared" si="14"/>
        <v>11.25</v>
      </c>
      <c r="K122" s="197">
        <v>5</v>
      </c>
      <c r="L122" s="197">
        <v>4</v>
      </c>
      <c r="M122" s="197">
        <v>4</v>
      </c>
      <c r="N122" s="197">
        <v>5</v>
      </c>
      <c r="O122" s="197">
        <v>4</v>
      </c>
      <c r="P122" s="197">
        <f t="shared" si="15"/>
        <v>22</v>
      </c>
      <c r="Q122" s="197">
        <f t="shared" si="16"/>
        <v>1.1000000000000001</v>
      </c>
      <c r="R122" s="104">
        <f t="shared" si="17"/>
        <v>2.2000000000000002</v>
      </c>
      <c r="S122" s="104">
        <f t="shared" si="18"/>
        <v>2.4500000000000002</v>
      </c>
      <c r="T122" s="104">
        <f t="shared" si="19"/>
        <v>2.3000000000000003</v>
      </c>
      <c r="U122" s="104">
        <f t="shared" si="20"/>
        <v>2.50</v>
      </c>
      <c r="V122" s="104">
        <f t="shared" si="21"/>
        <v>2.90</v>
      </c>
      <c r="W122" s="26">
        <f t="shared" si="22"/>
        <v>97</v>
      </c>
      <c r="X122" s="194">
        <f t="shared" si="23"/>
        <v>19.400000000000002</v>
      </c>
      <c r="Y122" s="114">
        <v>71</v>
      </c>
      <c r="Z122" s="108">
        <f t="shared" si="24"/>
        <v>56.80</v>
      </c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09"/>
    </row>
    <row r="123" spans="1:44" s="107" customFormat="1" ht="20.25">
      <c r="A123" s="191">
        <v>117</v>
      </c>
      <c r="B123" s="125">
        <v>439669</v>
      </c>
      <c r="C123" s="126" t="s">
        <v>121</v>
      </c>
      <c r="D123" s="111">
        <v>16</v>
      </c>
      <c r="E123" s="111">
        <v>18</v>
      </c>
      <c r="F123" s="111">
        <v>17</v>
      </c>
      <c r="G123" s="196">
        <v>18</v>
      </c>
      <c r="H123" s="196">
        <v>16</v>
      </c>
      <c r="I123" s="196">
        <f t="shared" si="13"/>
        <v>85</v>
      </c>
      <c r="J123" s="196">
        <f t="shared" si="14"/>
        <v>12.75</v>
      </c>
      <c r="K123" s="197">
        <v>5</v>
      </c>
      <c r="L123" s="197">
        <v>6</v>
      </c>
      <c r="M123" s="197">
        <v>5</v>
      </c>
      <c r="N123" s="197">
        <v>6</v>
      </c>
      <c r="O123" s="197">
        <v>5</v>
      </c>
      <c r="P123" s="197">
        <f t="shared" si="15"/>
        <v>27</v>
      </c>
      <c r="Q123" s="197">
        <f t="shared" si="16"/>
        <v>1.35</v>
      </c>
      <c r="R123" s="104">
        <f t="shared" si="17"/>
        <v>2.65</v>
      </c>
      <c r="S123" s="104">
        <f t="shared" si="18"/>
        <v>3</v>
      </c>
      <c r="T123" s="104">
        <f t="shared" si="19"/>
        <v>2.80</v>
      </c>
      <c r="U123" s="104">
        <f t="shared" si="20"/>
        <v>3</v>
      </c>
      <c r="V123" s="104">
        <f t="shared" si="21"/>
        <v>2.65</v>
      </c>
      <c r="W123" s="26">
        <f t="shared" si="22"/>
        <v>112</v>
      </c>
      <c r="X123" s="194">
        <f t="shared" si="23"/>
        <v>22.40</v>
      </c>
      <c r="Y123" s="114">
        <v>83</v>
      </c>
      <c r="Z123" s="108">
        <f t="shared" si="24"/>
        <v>66.400000000000006</v>
      </c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09"/>
    </row>
    <row r="124" spans="1:44" s="107" customFormat="1" ht="20.25">
      <c r="A124" s="191">
        <v>118</v>
      </c>
      <c r="B124" s="125">
        <v>439672</v>
      </c>
      <c r="C124" s="126" t="s">
        <v>381</v>
      </c>
      <c r="D124" s="111">
        <v>19</v>
      </c>
      <c r="E124" s="111">
        <v>18</v>
      </c>
      <c r="F124" s="111">
        <v>16</v>
      </c>
      <c r="G124" s="196">
        <v>14</v>
      </c>
      <c r="H124" s="196">
        <v>15</v>
      </c>
      <c r="I124" s="196">
        <f t="shared" si="13"/>
        <v>82</v>
      </c>
      <c r="J124" s="196">
        <f t="shared" si="14"/>
        <v>12.30</v>
      </c>
      <c r="K124" s="197">
        <v>4</v>
      </c>
      <c r="L124" s="197">
        <v>5</v>
      </c>
      <c r="M124" s="197">
        <v>5</v>
      </c>
      <c r="N124" s="197">
        <v>5</v>
      </c>
      <c r="O124" s="197">
        <v>6</v>
      </c>
      <c r="P124" s="197">
        <f t="shared" si="15"/>
        <v>25</v>
      </c>
      <c r="Q124" s="197">
        <f t="shared" si="16"/>
        <v>1.25</v>
      </c>
      <c r="R124" s="104">
        <f t="shared" si="17"/>
        <v>3.0500000000000003</v>
      </c>
      <c r="S124" s="104">
        <f t="shared" si="18"/>
        <v>2.9499999999999997</v>
      </c>
      <c r="T124" s="104">
        <f t="shared" si="19"/>
        <v>2.65</v>
      </c>
      <c r="U124" s="104">
        <f t="shared" si="20"/>
        <v>2.35</v>
      </c>
      <c r="V124" s="104">
        <f t="shared" si="21"/>
        <v>2.5499999999999998</v>
      </c>
      <c r="W124" s="26">
        <f t="shared" si="22"/>
        <v>107</v>
      </c>
      <c r="X124" s="194">
        <f t="shared" si="23"/>
        <v>21.40</v>
      </c>
      <c r="Y124" s="114">
        <v>82</v>
      </c>
      <c r="Z124" s="108">
        <f t="shared" si="24"/>
        <v>65.600000000000009</v>
      </c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09"/>
    </row>
    <row r="125" spans="1:44" s="107" customFormat="1" ht="20.25">
      <c r="A125" s="191">
        <v>119</v>
      </c>
      <c r="B125" s="125">
        <v>439677</v>
      </c>
      <c r="C125" s="126" t="s">
        <v>208</v>
      </c>
      <c r="D125" s="111">
        <v>13</v>
      </c>
      <c r="E125" s="111">
        <v>14</v>
      </c>
      <c r="F125" s="111">
        <v>16</v>
      </c>
      <c r="G125" s="196">
        <v>19</v>
      </c>
      <c r="H125" s="196">
        <v>18</v>
      </c>
      <c r="I125" s="196">
        <f t="shared" si="13"/>
        <v>80</v>
      </c>
      <c r="J125" s="196">
        <f t="shared" si="14"/>
        <v>12</v>
      </c>
      <c r="K125" s="197">
        <v>5</v>
      </c>
      <c r="L125" s="197">
        <v>6</v>
      </c>
      <c r="M125" s="197">
        <v>4</v>
      </c>
      <c r="N125" s="197">
        <v>6</v>
      </c>
      <c r="O125" s="197">
        <v>5</v>
      </c>
      <c r="P125" s="197">
        <f t="shared" si="15"/>
        <v>26</v>
      </c>
      <c r="Q125" s="197">
        <f t="shared" si="16"/>
        <v>1.30</v>
      </c>
      <c r="R125" s="104">
        <f t="shared" si="17"/>
        <v>2.2000000000000002</v>
      </c>
      <c r="S125" s="104">
        <f t="shared" si="18"/>
        <v>2.4000000000000004</v>
      </c>
      <c r="T125" s="104">
        <f t="shared" si="19"/>
        <v>2.60</v>
      </c>
      <c r="U125" s="104">
        <f t="shared" si="20"/>
        <v>3.1500000000000004</v>
      </c>
      <c r="V125" s="104">
        <f t="shared" si="21"/>
        <v>2.9499999999999997</v>
      </c>
      <c r="W125" s="26">
        <f t="shared" si="22"/>
        <v>106</v>
      </c>
      <c r="X125" s="194">
        <f t="shared" si="23"/>
        <v>21.200000000000003</v>
      </c>
      <c r="Y125" s="114">
        <v>80</v>
      </c>
      <c r="Z125" s="108">
        <f t="shared" si="24"/>
        <v>64</v>
      </c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09"/>
    </row>
    <row r="126" spans="1:44" s="107" customFormat="1" ht="20.25">
      <c r="A126" s="191">
        <v>120</v>
      </c>
      <c r="B126" s="125">
        <v>439678</v>
      </c>
      <c r="C126" s="126" t="s">
        <v>383</v>
      </c>
      <c r="D126" s="111">
        <v>14</v>
      </c>
      <c r="E126" s="111">
        <v>16</v>
      </c>
      <c r="F126" s="111">
        <v>10</v>
      </c>
      <c r="G126" s="196">
        <v>14</v>
      </c>
      <c r="H126" s="196">
        <v>15</v>
      </c>
      <c r="I126" s="196">
        <f t="shared" si="13"/>
        <v>69</v>
      </c>
      <c r="J126" s="196">
        <f t="shared" si="14"/>
        <v>10.35</v>
      </c>
      <c r="K126" s="197">
        <v>4</v>
      </c>
      <c r="L126" s="197">
        <v>3</v>
      </c>
      <c r="M126" s="197">
        <v>3</v>
      </c>
      <c r="N126" s="197">
        <v>5</v>
      </c>
      <c r="O126" s="197">
        <v>6</v>
      </c>
      <c r="P126" s="197">
        <f t="shared" si="15"/>
        <v>21</v>
      </c>
      <c r="Q126" s="197">
        <f t="shared" si="16"/>
        <v>1.05</v>
      </c>
      <c r="R126" s="104">
        <f t="shared" si="17"/>
        <v>2.3000000000000003</v>
      </c>
      <c r="S126" s="104">
        <f t="shared" si="18"/>
        <v>2.5499999999999998</v>
      </c>
      <c r="T126" s="104">
        <f t="shared" si="19"/>
        <v>1.65</v>
      </c>
      <c r="U126" s="104">
        <f t="shared" si="20"/>
        <v>2.35</v>
      </c>
      <c r="V126" s="104">
        <f t="shared" si="21"/>
        <v>2.5499999999999998</v>
      </c>
      <c r="W126" s="26">
        <f t="shared" si="22"/>
        <v>90</v>
      </c>
      <c r="X126" s="194">
        <f t="shared" si="23"/>
        <v>18</v>
      </c>
      <c r="Y126" s="114">
        <v>72</v>
      </c>
      <c r="Z126" s="108">
        <f t="shared" si="24"/>
        <v>57.60</v>
      </c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09"/>
    </row>
    <row r="127" spans="1:44" s="107" customFormat="1" ht="20.25">
      <c r="A127" s="191">
        <v>121</v>
      </c>
      <c r="B127" s="125">
        <v>439679</v>
      </c>
      <c r="C127" s="126" t="s">
        <v>524</v>
      </c>
      <c r="D127" s="111">
        <v>16</v>
      </c>
      <c r="E127" s="111">
        <v>14</v>
      </c>
      <c r="F127" s="111">
        <v>15</v>
      </c>
      <c r="G127" s="196">
        <v>16</v>
      </c>
      <c r="H127" s="196">
        <v>8</v>
      </c>
      <c r="I127" s="196">
        <f t="shared" si="13"/>
        <v>69</v>
      </c>
      <c r="J127" s="196">
        <f t="shared" si="14"/>
        <v>10.35</v>
      </c>
      <c r="K127" s="197">
        <v>5</v>
      </c>
      <c r="L127" s="197">
        <v>8</v>
      </c>
      <c r="M127" s="197">
        <v>4</v>
      </c>
      <c r="N127" s="197">
        <v>3</v>
      </c>
      <c r="O127" s="197">
        <v>2</v>
      </c>
      <c r="P127" s="197">
        <f t="shared" si="15"/>
        <v>22</v>
      </c>
      <c r="Q127" s="197">
        <f t="shared" si="16"/>
        <v>1.1000000000000001</v>
      </c>
      <c r="R127" s="104">
        <f t="shared" si="17"/>
        <v>2.65</v>
      </c>
      <c r="S127" s="104">
        <f t="shared" si="18"/>
        <v>2.50</v>
      </c>
      <c r="T127" s="104">
        <f t="shared" si="19"/>
        <v>2.4500000000000002</v>
      </c>
      <c r="U127" s="104">
        <f t="shared" si="20"/>
        <v>2.5499999999999998</v>
      </c>
      <c r="V127" s="104">
        <f t="shared" si="21"/>
        <v>1.30</v>
      </c>
      <c r="W127" s="26">
        <f t="shared" si="22"/>
        <v>91</v>
      </c>
      <c r="X127" s="194">
        <f t="shared" si="23"/>
        <v>18.20</v>
      </c>
      <c r="Y127" s="114">
        <v>64</v>
      </c>
      <c r="Z127" s="108">
        <f t="shared" si="24"/>
        <v>51.20</v>
      </c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09"/>
    </row>
    <row r="128" spans="1:44" s="107" customFormat="1" ht="20.25">
      <c r="A128" s="191">
        <v>122</v>
      </c>
      <c r="B128" s="125">
        <v>439680</v>
      </c>
      <c r="C128" s="126" t="s">
        <v>209</v>
      </c>
      <c r="D128" s="111">
        <v>14</v>
      </c>
      <c r="E128" s="111">
        <v>16</v>
      </c>
      <c r="F128" s="111">
        <v>15</v>
      </c>
      <c r="G128" s="196">
        <v>14</v>
      </c>
      <c r="H128" s="196">
        <v>15</v>
      </c>
      <c r="I128" s="196">
        <f t="shared" si="13"/>
        <v>74</v>
      </c>
      <c r="J128" s="196">
        <f t="shared" si="14"/>
        <v>11.10</v>
      </c>
      <c r="K128" s="197">
        <v>6</v>
      </c>
      <c r="L128" s="197">
        <v>5</v>
      </c>
      <c r="M128" s="197">
        <v>4</v>
      </c>
      <c r="N128" s="197">
        <v>5</v>
      </c>
      <c r="O128" s="197">
        <v>3</v>
      </c>
      <c r="P128" s="197">
        <f t="shared" si="15"/>
        <v>23</v>
      </c>
      <c r="Q128" s="197">
        <f t="shared" si="16"/>
        <v>1.1500000000000001</v>
      </c>
      <c r="R128" s="104">
        <f t="shared" si="17"/>
        <v>2.4000000000000004</v>
      </c>
      <c r="S128" s="104">
        <f t="shared" si="18"/>
        <v>2.65</v>
      </c>
      <c r="T128" s="104">
        <f t="shared" si="19"/>
        <v>2.4500000000000002</v>
      </c>
      <c r="U128" s="104">
        <f t="shared" si="20"/>
        <v>2.35</v>
      </c>
      <c r="V128" s="104">
        <f t="shared" si="21"/>
        <v>2.40</v>
      </c>
      <c r="W128" s="26">
        <f t="shared" si="22"/>
        <v>97</v>
      </c>
      <c r="X128" s="194">
        <f t="shared" si="23"/>
        <v>19.400000000000002</v>
      </c>
      <c r="Y128" s="114">
        <v>74</v>
      </c>
      <c r="Z128" s="108">
        <f t="shared" si="24"/>
        <v>59.20</v>
      </c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09"/>
    </row>
    <row r="129" spans="1:44" s="107" customFormat="1" ht="20.25">
      <c r="A129" s="191">
        <v>123</v>
      </c>
      <c r="B129" s="125">
        <v>439681</v>
      </c>
      <c r="C129" s="126" t="s">
        <v>384</v>
      </c>
      <c r="D129" s="111">
        <v>16</v>
      </c>
      <c r="E129" s="111">
        <v>15</v>
      </c>
      <c r="F129" s="111">
        <v>14</v>
      </c>
      <c r="G129" s="196">
        <v>13</v>
      </c>
      <c r="H129" s="196">
        <v>12</v>
      </c>
      <c r="I129" s="196">
        <f t="shared" si="13"/>
        <v>70</v>
      </c>
      <c r="J129" s="196">
        <f t="shared" si="14"/>
        <v>10.50</v>
      </c>
      <c r="K129" s="197">
        <v>4</v>
      </c>
      <c r="L129" s="197">
        <v>5</v>
      </c>
      <c r="M129" s="197">
        <v>2</v>
      </c>
      <c r="N129" s="197">
        <v>5</v>
      </c>
      <c r="O129" s="197">
        <v>6</v>
      </c>
      <c r="P129" s="197">
        <f t="shared" si="15"/>
        <v>22</v>
      </c>
      <c r="Q129" s="197">
        <f t="shared" si="16"/>
        <v>1.1000000000000001</v>
      </c>
      <c r="R129" s="104">
        <f t="shared" si="17"/>
        <v>2.60</v>
      </c>
      <c r="S129" s="104">
        <f t="shared" si="18"/>
        <v>2.50</v>
      </c>
      <c r="T129" s="104">
        <f t="shared" si="19"/>
        <v>2.2000000000000002</v>
      </c>
      <c r="U129" s="104">
        <f t="shared" si="20"/>
        <v>2.2000000000000002</v>
      </c>
      <c r="V129" s="104">
        <f t="shared" si="21"/>
        <v>2.0999999999999996</v>
      </c>
      <c r="W129" s="26">
        <f t="shared" si="22"/>
        <v>92</v>
      </c>
      <c r="X129" s="194">
        <f t="shared" si="23"/>
        <v>18.400000000000002</v>
      </c>
      <c r="Y129" s="114">
        <v>70</v>
      </c>
      <c r="Z129" s="108">
        <f t="shared" si="24"/>
        <v>56</v>
      </c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09"/>
    </row>
    <row r="130" spans="1:44" s="107" customFormat="1" ht="20.25">
      <c r="A130" s="191">
        <v>124</v>
      </c>
      <c r="B130" s="125">
        <v>439682</v>
      </c>
      <c r="C130" s="126" t="s">
        <v>385</v>
      </c>
      <c r="D130" s="111">
        <v>8</v>
      </c>
      <c r="E130" s="111">
        <v>9</v>
      </c>
      <c r="F130" s="111">
        <v>5</v>
      </c>
      <c r="G130" s="196">
        <v>8</v>
      </c>
      <c r="H130" s="196">
        <v>6</v>
      </c>
      <c r="I130" s="196">
        <f t="shared" si="13"/>
        <v>36</v>
      </c>
      <c r="J130" s="196">
        <f t="shared" si="14"/>
        <v>5.40</v>
      </c>
      <c r="K130" s="197">
        <v>2</v>
      </c>
      <c r="L130" s="197">
        <v>3</v>
      </c>
      <c r="M130" s="197">
        <v>1</v>
      </c>
      <c r="N130" s="197">
        <v>4</v>
      </c>
      <c r="O130" s="197">
        <v>2</v>
      </c>
      <c r="P130" s="197">
        <f t="shared" si="15"/>
        <v>12</v>
      </c>
      <c r="Q130" s="197">
        <f t="shared" si="16"/>
        <v>0.60000000000000009</v>
      </c>
      <c r="R130" s="104">
        <f t="shared" si="17"/>
        <v>1.30</v>
      </c>
      <c r="S130" s="104">
        <f t="shared" si="18"/>
        <v>1.50</v>
      </c>
      <c r="T130" s="104">
        <f t="shared" si="19"/>
        <v>0.80</v>
      </c>
      <c r="U130" s="104">
        <f t="shared" si="20"/>
        <v>1.40</v>
      </c>
      <c r="V130" s="104">
        <f t="shared" si="21"/>
        <v>0.99999999999999989</v>
      </c>
      <c r="W130" s="26">
        <f t="shared" si="22"/>
        <v>48</v>
      </c>
      <c r="X130" s="194">
        <f t="shared" si="23"/>
        <v>9.6000000000000014</v>
      </c>
      <c r="Y130" s="114">
        <v>36</v>
      </c>
      <c r="Z130" s="108">
        <f t="shared" si="24"/>
        <v>28.80</v>
      </c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09"/>
    </row>
    <row r="131" spans="1:44" s="107" customFormat="1" ht="20.25">
      <c r="A131" s="191">
        <v>125</v>
      </c>
      <c r="B131" s="125">
        <v>439688</v>
      </c>
      <c r="C131" s="126" t="s">
        <v>388</v>
      </c>
      <c r="D131" s="111">
        <v>16</v>
      </c>
      <c r="E131" s="111">
        <v>10</v>
      </c>
      <c r="F131" s="111">
        <v>9</v>
      </c>
      <c r="G131" s="196">
        <v>8</v>
      </c>
      <c r="H131" s="196">
        <v>6</v>
      </c>
      <c r="I131" s="196">
        <f t="shared" si="13"/>
        <v>49</v>
      </c>
      <c r="J131" s="196">
        <f t="shared" si="14"/>
        <v>7.35</v>
      </c>
      <c r="K131" s="197">
        <v>5</v>
      </c>
      <c r="L131" s="197">
        <v>4</v>
      </c>
      <c r="M131" s="197">
        <v>2</v>
      </c>
      <c r="N131" s="197">
        <v>3</v>
      </c>
      <c r="O131" s="197">
        <v>1</v>
      </c>
      <c r="P131" s="197">
        <f t="shared" si="15"/>
        <v>15</v>
      </c>
      <c r="Q131" s="197">
        <f t="shared" si="16"/>
        <v>0.75</v>
      </c>
      <c r="R131" s="104">
        <f t="shared" si="17"/>
        <v>2.65</v>
      </c>
      <c r="S131" s="104">
        <f t="shared" si="18"/>
        <v>1.70</v>
      </c>
      <c r="T131" s="104">
        <f t="shared" si="19"/>
        <v>1.45</v>
      </c>
      <c r="U131" s="104">
        <f t="shared" si="20"/>
        <v>1.35</v>
      </c>
      <c r="V131" s="104">
        <f t="shared" si="21"/>
        <v>0.95</v>
      </c>
      <c r="W131" s="26">
        <f t="shared" si="22"/>
        <v>64</v>
      </c>
      <c r="X131" s="194">
        <f t="shared" si="23"/>
        <v>12.80</v>
      </c>
      <c r="Y131" s="114">
        <v>45</v>
      </c>
      <c r="Z131" s="108">
        <f t="shared" si="24"/>
        <v>36</v>
      </c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09"/>
    </row>
    <row r="132" spans="1:44" s="107" customFormat="1" ht="20.25">
      <c r="A132" s="191">
        <v>126</v>
      </c>
      <c r="B132" s="125">
        <v>439689</v>
      </c>
      <c r="C132" s="126" t="s">
        <v>525</v>
      </c>
      <c r="D132" s="111">
        <v>10</v>
      </c>
      <c r="E132" s="111">
        <v>15</v>
      </c>
      <c r="F132" s="111">
        <v>12</v>
      </c>
      <c r="G132" s="196">
        <v>13</v>
      </c>
      <c r="H132" s="196">
        <v>8</v>
      </c>
      <c r="I132" s="196">
        <f t="shared" si="13"/>
        <v>58</v>
      </c>
      <c r="J132" s="196">
        <f t="shared" si="14"/>
        <v>8.6999999999999993</v>
      </c>
      <c r="K132" s="197">
        <v>4</v>
      </c>
      <c r="L132" s="197">
        <v>5</v>
      </c>
      <c r="M132" s="197">
        <v>6</v>
      </c>
      <c r="N132" s="197">
        <v>4</v>
      </c>
      <c r="O132" s="197">
        <v>2</v>
      </c>
      <c r="P132" s="197">
        <f t="shared" si="15"/>
        <v>21</v>
      </c>
      <c r="Q132" s="197">
        <f t="shared" si="16"/>
        <v>1.05</v>
      </c>
      <c r="R132" s="104">
        <f t="shared" si="17"/>
        <v>1.70</v>
      </c>
      <c r="S132" s="104">
        <f t="shared" si="18"/>
        <v>2.50</v>
      </c>
      <c r="T132" s="104">
        <f t="shared" si="19"/>
        <v>2.0999999999999996</v>
      </c>
      <c r="U132" s="104">
        <f t="shared" si="20"/>
        <v>2.15</v>
      </c>
      <c r="V132" s="104">
        <f t="shared" si="21"/>
        <v>1.30</v>
      </c>
      <c r="W132" s="26">
        <f t="shared" si="22"/>
        <v>79</v>
      </c>
      <c r="X132" s="194">
        <f t="shared" si="23"/>
        <v>15.80</v>
      </c>
      <c r="Y132" s="114">
        <v>59</v>
      </c>
      <c r="Z132" s="108">
        <f t="shared" si="24"/>
        <v>47.20</v>
      </c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0"/>
      <c r="AR132" s="109"/>
    </row>
    <row r="133" spans="1:44" s="107" customFormat="1" ht="20.25">
      <c r="A133" s="191">
        <v>127</v>
      </c>
      <c r="B133" s="125">
        <v>439690</v>
      </c>
      <c r="C133" s="126" t="s">
        <v>389</v>
      </c>
      <c r="D133" s="111">
        <v>12</v>
      </c>
      <c r="E133" s="111">
        <v>14</v>
      </c>
      <c r="F133" s="111">
        <v>13</v>
      </c>
      <c r="G133" s="196">
        <v>16</v>
      </c>
      <c r="H133" s="196">
        <v>17</v>
      </c>
      <c r="I133" s="196">
        <f t="shared" si="13"/>
        <v>72</v>
      </c>
      <c r="J133" s="196">
        <f t="shared" si="14"/>
        <v>10.80</v>
      </c>
      <c r="K133" s="197">
        <v>6</v>
      </c>
      <c r="L133" s="197">
        <v>5</v>
      </c>
      <c r="M133" s="197">
        <v>4</v>
      </c>
      <c r="N133" s="197">
        <v>2</v>
      </c>
      <c r="O133" s="197">
        <v>5</v>
      </c>
      <c r="P133" s="197">
        <f t="shared" si="15"/>
        <v>22</v>
      </c>
      <c r="Q133" s="197">
        <f t="shared" si="16"/>
        <v>1.1000000000000001</v>
      </c>
      <c r="R133" s="104">
        <f t="shared" si="17"/>
        <v>2.0999999999999996</v>
      </c>
      <c r="S133" s="104">
        <f t="shared" si="18"/>
        <v>2.35</v>
      </c>
      <c r="T133" s="104">
        <f t="shared" si="19"/>
        <v>2.15</v>
      </c>
      <c r="U133" s="104">
        <f t="shared" si="20"/>
        <v>2.50</v>
      </c>
      <c r="V133" s="104">
        <f t="shared" si="21"/>
        <v>2.80</v>
      </c>
      <c r="W133" s="26">
        <f t="shared" si="22"/>
        <v>94</v>
      </c>
      <c r="X133" s="194">
        <f t="shared" si="23"/>
        <v>18.80</v>
      </c>
      <c r="Y133" s="114">
        <v>72</v>
      </c>
      <c r="Z133" s="108">
        <f t="shared" si="24"/>
        <v>57.60</v>
      </c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09"/>
    </row>
    <row r="134" spans="1:44" s="107" customFormat="1" ht="20.25">
      <c r="A134" s="191">
        <v>128</v>
      </c>
      <c r="B134" s="125">
        <v>439692</v>
      </c>
      <c r="C134" s="126" t="s">
        <v>391</v>
      </c>
      <c r="D134" s="111">
        <v>15</v>
      </c>
      <c r="E134" s="111">
        <v>16</v>
      </c>
      <c r="F134" s="111">
        <v>18</v>
      </c>
      <c r="G134" s="196">
        <v>19</v>
      </c>
      <c r="H134" s="196">
        <v>16</v>
      </c>
      <c r="I134" s="196">
        <f t="shared" si="13"/>
        <v>84</v>
      </c>
      <c r="J134" s="196">
        <f t="shared" si="14"/>
        <v>12.60</v>
      </c>
      <c r="K134" s="197">
        <v>4</v>
      </c>
      <c r="L134" s="197">
        <v>6</v>
      </c>
      <c r="M134" s="197">
        <v>5</v>
      </c>
      <c r="N134" s="197">
        <v>6</v>
      </c>
      <c r="O134" s="197">
        <v>5</v>
      </c>
      <c r="P134" s="197">
        <f t="shared" si="15"/>
        <v>26</v>
      </c>
      <c r="Q134" s="197">
        <f t="shared" si="16"/>
        <v>1.30</v>
      </c>
      <c r="R134" s="104">
        <f t="shared" si="17"/>
        <v>2.4500000000000002</v>
      </c>
      <c r="S134" s="104">
        <f t="shared" si="18"/>
        <v>2.70</v>
      </c>
      <c r="T134" s="104">
        <f t="shared" si="19"/>
        <v>2.9499999999999997</v>
      </c>
      <c r="U134" s="104">
        <f t="shared" si="20"/>
        <v>3.1500000000000004</v>
      </c>
      <c r="V134" s="104">
        <f t="shared" si="21"/>
        <v>2.65</v>
      </c>
      <c r="W134" s="26">
        <f t="shared" si="22"/>
        <v>110</v>
      </c>
      <c r="X134" s="194">
        <f t="shared" si="23"/>
        <v>22</v>
      </c>
      <c r="Y134" s="114">
        <v>85</v>
      </c>
      <c r="Z134" s="108">
        <f t="shared" si="24"/>
        <v>68</v>
      </c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09"/>
    </row>
    <row r="135" spans="1:44" s="107" customFormat="1" ht="20.25">
      <c r="A135" s="191">
        <v>129</v>
      </c>
      <c r="B135" s="125">
        <v>439700</v>
      </c>
      <c r="C135" s="126" t="s">
        <v>526</v>
      </c>
      <c r="D135" s="111">
        <v>8</v>
      </c>
      <c r="E135" s="111">
        <v>9</v>
      </c>
      <c r="F135" s="111">
        <v>6</v>
      </c>
      <c r="G135" s="196">
        <v>13</v>
      </c>
      <c r="H135" s="196">
        <v>15</v>
      </c>
      <c r="I135" s="196">
        <f t="shared" si="13"/>
        <v>51</v>
      </c>
      <c r="J135" s="196">
        <f t="shared" si="14"/>
        <v>7.65</v>
      </c>
      <c r="K135" s="197">
        <v>2</v>
      </c>
      <c r="L135" s="197">
        <v>3</v>
      </c>
      <c r="M135" s="197">
        <v>2</v>
      </c>
      <c r="N135" s="197">
        <v>5</v>
      </c>
      <c r="O135" s="197">
        <v>3</v>
      </c>
      <c r="P135" s="197">
        <f t="shared" si="15"/>
        <v>15</v>
      </c>
      <c r="Q135" s="197">
        <f t="shared" si="16"/>
        <v>0.75</v>
      </c>
      <c r="R135" s="104">
        <f t="shared" si="17"/>
        <v>1.30</v>
      </c>
      <c r="S135" s="104">
        <f t="shared" si="18"/>
        <v>1.50</v>
      </c>
      <c r="T135" s="104">
        <f t="shared" si="19"/>
        <v>0.99999999999999989</v>
      </c>
      <c r="U135" s="104">
        <f t="shared" si="20"/>
        <v>2.2000000000000002</v>
      </c>
      <c r="V135" s="104">
        <f t="shared" si="21"/>
        <v>2.40</v>
      </c>
      <c r="W135" s="26">
        <f t="shared" si="22"/>
        <v>66</v>
      </c>
      <c r="X135" s="194">
        <f t="shared" si="23"/>
        <v>13.20</v>
      </c>
      <c r="Y135" s="114">
        <v>52</v>
      </c>
      <c r="Z135" s="108">
        <f t="shared" si="24"/>
        <v>41.60</v>
      </c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09"/>
    </row>
    <row r="136" spans="1:44" s="107" customFormat="1" ht="20.25">
      <c r="A136" s="191">
        <v>130</v>
      </c>
      <c r="B136" s="125">
        <v>439702</v>
      </c>
      <c r="C136" s="126" t="s">
        <v>393</v>
      </c>
      <c r="D136" s="111">
        <v>13</v>
      </c>
      <c r="E136" s="111">
        <v>11</v>
      </c>
      <c r="F136" s="111">
        <v>9</v>
      </c>
      <c r="G136" s="196">
        <v>8</v>
      </c>
      <c r="H136" s="196">
        <v>12</v>
      </c>
      <c r="I136" s="196">
        <f t="shared" si="25" ref="I136:I199">SUM(D136:H136)</f>
        <v>53</v>
      </c>
      <c r="J136" s="196">
        <f t="shared" si="26" ref="J136:J244">I136*0.15</f>
        <v>7.9499999999999993</v>
      </c>
      <c r="K136" s="197">
        <v>5</v>
      </c>
      <c r="L136" s="197">
        <v>2</v>
      </c>
      <c r="M136" s="197">
        <v>3</v>
      </c>
      <c r="N136" s="197">
        <v>3</v>
      </c>
      <c r="O136" s="197">
        <v>2</v>
      </c>
      <c r="P136" s="197">
        <f t="shared" si="27" ref="P136:P244">SUM(K136:O136)</f>
        <v>15</v>
      </c>
      <c r="Q136" s="197">
        <f t="shared" si="28" ref="Q136:Q245">P136*0.05</f>
        <v>0.75</v>
      </c>
      <c r="R136" s="104">
        <f t="shared" si="29" ref="R136:R199">D136*0.15+K136*0.05</f>
        <v>2.2000000000000002</v>
      </c>
      <c r="S136" s="104">
        <f t="shared" si="30" ref="S136:S199">E136*0.15+L136*0.05</f>
        <v>1.75</v>
      </c>
      <c r="T136" s="104">
        <f t="shared" si="31" ref="T136:T199">F136*0.15+M136*0.05</f>
        <v>1.50</v>
      </c>
      <c r="U136" s="104">
        <f t="shared" si="32" ref="U136:U199">G136*0.15+N136*0.05</f>
        <v>1.35</v>
      </c>
      <c r="V136" s="104">
        <f t="shared" si="33" ref="V136:V199">H136*0.15+O136*0.05</f>
        <v>1.90</v>
      </c>
      <c r="W136" s="26">
        <f t="shared" si="34" ref="W136:W183">I136+P136</f>
        <v>68</v>
      </c>
      <c r="X136" s="194">
        <f t="shared" si="35" ref="X136:X183">W136*0.2</f>
        <v>13.60</v>
      </c>
      <c r="Y136" s="114">
        <v>52</v>
      </c>
      <c r="Z136" s="108">
        <f t="shared" si="36" ref="Z136:Z199">Y136*0.8</f>
        <v>41.60</v>
      </c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  <c r="AR136" s="109"/>
    </row>
    <row r="137" spans="1:44" s="107" customFormat="1" ht="20.25">
      <c r="A137" s="191">
        <v>131</v>
      </c>
      <c r="B137" s="125">
        <v>439703</v>
      </c>
      <c r="C137" s="126" t="s">
        <v>394</v>
      </c>
      <c r="D137" s="111">
        <v>10</v>
      </c>
      <c r="E137" s="111">
        <v>15</v>
      </c>
      <c r="F137" s="111">
        <v>13</v>
      </c>
      <c r="G137" s="196">
        <v>14</v>
      </c>
      <c r="H137" s="196">
        <v>15</v>
      </c>
      <c r="I137" s="196">
        <f t="shared" si="25"/>
        <v>67</v>
      </c>
      <c r="J137" s="196">
        <f t="shared" si="26"/>
        <v>10.049999999999999</v>
      </c>
      <c r="K137" s="197">
        <v>4</v>
      </c>
      <c r="L137" s="197">
        <v>5</v>
      </c>
      <c r="M137" s="197">
        <v>3</v>
      </c>
      <c r="N137" s="197">
        <v>5</v>
      </c>
      <c r="O137" s="197">
        <v>6</v>
      </c>
      <c r="P137" s="197">
        <f t="shared" si="27"/>
        <v>23</v>
      </c>
      <c r="Q137" s="197">
        <f t="shared" si="28"/>
        <v>1.1500000000000001</v>
      </c>
      <c r="R137" s="104">
        <f t="shared" si="29"/>
        <v>1.70</v>
      </c>
      <c r="S137" s="104">
        <f t="shared" si="30"/>
        <v>2.50</v>
      </c>
      <c r="T137" s="104">
        <f t="shared" si="31"/>
        <v>2.10</v>
      </c>
      <c r="U137" s="104">
        <f t="shared" si="32"/>
        <v>2.35</v>
      </c>
      <c r="V137" s="104">
        <f t="shared" si="33"/>
        <v>2.5499999999999998</v>
      </c>
      <c r="W137" s="26">
        <f t="shared" si="34"/>
        <v>90</v>
      </c>
      <c r="X137" s="194">
        <f t="shared" si="35"/>
        <v>18</v>
      </c>
      <c r="Y137" s="114">
        <v>65</v>
      </c>
      <c r="Z137" s="108">
        <f t="shared" si="36"/>
        <v>52</v>
      </c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  <c r="AN137" s="110"/>
      <c r="AO137" s="110"/>
      <c r="AP137" s="110"/>
      <c r="AQ137" s="110"/>
      <c r="AR137" s="109"/>
    </row>
    <row r="138" spans="1:44" s="107" customFormat="1" ht="20.25">
      <c r="A138" s="191">
        <v>132</v>
      </c>
      <c r="B138" s="125">
        <v>439705</v>
      </c>
      <c r="C138" s="126" t="s">
        <v>396</v>
      </c>
      <c r="D138" s="111">
        <v>11</v>
      </c>
      <c r="E138" s="111">
        <v>9</v>
      </c>
      <c r="F138" s="111">
        <v>8</v>
      </c>
      <c r="G138" s="196">
        <v>6</v>
      </c>
      <c r="H138" s="196">
        <v>3</v>
      </c>
      <c r="I138" s="196">
        <f t="shared" si="25"/>
        <v>37</v>
      </c>
      <c r="J138" s="196">
        <f t="shared" si="26"/>
        <v>5.55</v>
      </c>
      <c r="K138" s="197">
        <v>3</v>
      </c>
      <c r="L138" s="197">
        <v>2</v>
      </c>
      <c r="M138" s="197">
        <v>1</v>
      </c>
      <c r="N138" s="197">
        <v>2</v>
      </c>
      <c r="O138" s="197">
        <v>4</v>
      </c>
      <c r="P138" s="197">
        <f t="shared" si="27"/>
        <v>12</v>
      </c>
      <c r="Q138" s="197">
        <f t="shared" si="28"/>
        <v>0.60000000000000009</v>
      </c>
      <c r="R138" s="104">
        <f t="shared" si="29"/>
        <v>1.7999999999999998</v>
      </c>
      <c r="S138" s="104">
        <f t="shared" si="30"/>
        <v>1.45</v>
      </c>
      <c r="T138" s="104">
        <f t="shared" si="31"/>
        <v>1.25</v>
      </c>
      <c r="U138" s="104">
        <f t="shared" si="32"/>
        <v>0.99999999999999989</v>
      </c>
      <c r="V138" s="104">
        <f t="shared" si="33"/>
        <v>0.64999999999999991</v>
      </c>
      <c r="W138" s="26">
        <f t="shared" si="34"/>
        <v>49</v>
      </c>
      <c r="X138" s="194">
        <f t="shared" si="35"/>
        <v>9.8000000000000007</v>
      </c>
      <c r="Y138" s="114">
        <v>36</v>
      </c>
      <c r="Z138" s="108">
        <f t="shared" si="36"/>
        <v>28.80</v>
      </c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09"/>
    </row>
    <row r="139" spans="1:44" s="107" customFormat="1" ht="20.25">
      <c r="A139" s="191">
        <v>133</v>
      </c>
      <c r="B139" s="125">
        <v>439706</v>
      </c>
      <c r="C139" s="126" t="s">
        <v>397</v>
      </c>
      <c r="D139" s="111">
        <v>16</v>
      </c>
      <c r="E139" s="111">
        <v>17</v>
      </c>
      <c r="F139" s="111">
        <v>15</v>
      </c>
      <c r="G139" s="196">
        <v>11</v>
      </c>
      <c r="H139" s="196">
        <v>15</v>
      </c>
      <c r="I139" s="196">
        <f t="shared" si="25"/>
        <v>74</v>
      </c>
      <c r="J139" s="196">
        <f t="shared" si="26"/>
        <v>11.10</v>
      </c>
      <c r="K139" s="197">
        <v>6</v>
      </c>
      <c r="L139" s="197">
        <v>5</v>
      </c>
      <c r="M139" s="197">
        <v>4</v>
      </c>
      <c r="N139" s="197">
        <v>2</v>
      </c>
      <c r="O139" s="197">
        <v>5</v>
      </c>
      <c r="P139" s="197">
        <f t="shared" si="27"/>
        <v>22</v>
      </c>
      <c r="Q139" s="197">
        <f t="shared" si="28"/>
        <v>1.1000000000000001</v>
      </c>
      <c r="R139" s="104">
        <f t="shared" si="29"/>
        <v>2.70</v>
      </c>
      <c r="S139" s="104">
        <f t="shared" si="30"/>
        <v>2.80</v>
      </c>
      <c r="T139" s="104">
        <f t="shared" si="31"/>
        <v>2.4500000000000002</v>
      </c>
      <c r="U139" s="104">
        <f t="shared" si="32"/>
        <v>1.75</v>
      </c>
      <c r="V139" s="104">
        <f t="shared" si="33"/>
        <v>2.50</v>
      </c>
      <c r="W139" s="26">
        <f t="shared" si="34"/>
        <v>96</v>
      </c>
      <c r="X139" s="194">
        <f t="shared" si="35"/>
        <v>19.200000000000003</v>
      </c>
      <c r="Y139" s="114">
        <v>72</v>
      </c>
      <c r="Z139" s="108">
        <f t="shared" si="36"/>
        <v>57.60</v>
      </c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  <c r="AR139" s="109"/>
    </row>
    <row r="140" spans="1:44" s="107" customFormat="1" ht="20.25">
      <c r="A140" s="191">
        <v>134</v>
      </c>
      <c r="B140" s="125">
        <v>439710</v>
      </c>
      <c r="C140" s="126" t="s">
        <v>400</v>
      </c>
      <c r="D140" s="111">
        <v>12</v>
      </c>
      <c r="E140" s="111">
        <v>13</v>
      </c>
      <c r="F140" s="111">
        <v>14</v>
      </c>
      <c r="G140" s="196">
        <v>15</v>
      </c>
      <c r="H140" s="196">
        <v>13</v>
      </c>
      <c r="I140" s="196">
        <f t="shared" si="25"/>
        <v>67</v>
      </c>
      <c r="J140" s="196">
        <f t="shared" si="26"/>
        <v>10.049999999999999</v>
      </c>
      <c r="K140" s="197">
        <v>4</v>
      </c>
      <c r="L140" s="197">
        <v>2</v>
      </c>
      <c r="M140" s="197">
        <v>5</v>
      </c>
      <c r="N140" s="197">
        <v>3</v>
      </c>
      <c r="O140" s="197">
        <v>5</v>
      </c>
      <c r="P140" s="197">
        <f t="shared" si="27"/>
        <v>19</v>
      </c>
      <c r="Q140" s="197">
        <f t="shared" si="28"/>
        <v>0.95</v>
      </c>
      <c r="R140" s="104">
        <f t="shared" si="29"/>
        <v>1.9999999999999998</v>
      </c>
      <c r="S140" s="104">
        <f t="shared" si="30"/>
        <v>2.0499999999999998</v>
      </c>
      <c r="T140" s="104">
        <f t="shared" si="31"/>
        <v>2.35</v>
      </c>
      <c r="U140" s="104">
        <f t="shared" si="32"/>
        <v>2.40</v>
      </c>
      <c r="V140" s="104">
        <f t="shared" si="33"/>
        <v>2.2000000000000002</v>
      </c>
      <c r="W140" s="26">
        <f t="shared" si="34"/>
        <v>86</v>
      </c>
      <c r="X140" s="194">
        <f t="shared" si="35"/>
        <v>17.20</v>
      </c>
      <c r="Y140" s="114">
        <v>63</v>
      </c>
      <c r="Z140" s="108">
        <f t="shared" si="36"/>
        <v>50.400000000000006</v>
      </c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/>
      <c r="AQ140" s="110"/>
      <c r="AR140" s="109"/>
    </row>
    <row r="141" spans="1:44" s="107" customFormat="1" ht="20.25">
      <c r="A141" s="191">
        <v>135</v>
      </c>
      <c r="B141" s="125">
        <v>439711</v>
      </c>
      <c r="C141" s="126" t="s">
        <v>401</v>
      </c>
      <c r="D141" s="111">
        <v>11</v>
      </c>
      <c r="E141" s="111">
        <v>10</v>
      </c>
      <c r="F141" s="111">
        <v>15</v>
      </c>
      <c r="G141" s="196">
        <v>14</v>
      </c>
      <c r="H141" s="196">
        <v>15</v>
      </c>
      <c r="I141" s="196">
        <f t="shared" si="25"/>
        <v>65</v>
      </c>
      <c r="J141" s="196">
        <f t="shared" si="26"/>
        <v>9.75</v>
      </c>
      <c r="K141" s="197">
        <v>3</v>
      </c>
      <c r="L141" s="197">
        <v>1</v>
      </c>
      <c r="M141" s="197">
        <v>6</v>
      </c>
      <c r="N141" s="197">
        <v>5</v>
      </c>
      <c r="O141" s="197">
        <v>6</v>
      </c>
      <c r="P141" s="197">
        <f t="shared" si="27"/>
        <v>21</v>
      </c>
      <c r="Q141" s="197">
        <f t="shared" si="28"/>
        <v>1.05</v>
      </c>
      <c r="R141" s="104">
        <f t="shared" si="29"/>
        <v>1.7999999999999998</v>
      </c>
      <c r="S141" s="104">
        <f t="shared" si="30"/>
        <v>1.55</v>
      </c>
      <c r="T141" s="104">
        <f t="shared" si="31"/>
        <v>2.5499999999999998</v>
      </c>
      <c r="U141" s="104">
        <f t="shared" si="32"/>
        <v>2.35</v>
      </c>
      <c r="V141" s="104">
        <f t="shared" si="33"/>
        <v>2.5499999999999998</v>
      </c>
      <c r="W141" s="26">
        <f t="shared" si="34"/>
        <v>86</v>
      </c>
      <c r="X141" s="194">
        <f t="shared" si="35"/>
        <v>17.20</v>
      </c>
      <c r="Y141" s="114">
        <v>64</v>
      </c>
      <c r="Z141" s="108">
        <f t="shared" si="36"/>
        <v>51.20</v>
      </c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10"/>
      <c r="AQ141" s="110"/>
      <c r="AR141" s="109"/>
    </row>
    <row r="142" spans="1:44" s="107" customFormat="1" ht="20.25">
      <c r="A142" s="191">
        <v>136</v>
      </c>
      <c r="B142" s="125">
        <v>439715</v>
      </c>
      <c r="C142" s="126" t="s">
        <v>218</v>
      </c>
      <c r="D142" s="111">
        <v>4</v>
      </c>
      <c r="E142" s="111">
        <v>16</v>
      </c>
      <c r="F142" s="111">
        <v>15</v>
      </c>
      <c r="G142" s="196">
        <v>10</v>
      </c>
      <c r="H142" s="196">
        <v>15</v>
      </c>
      <c r="I142" s="196">
        <f t="shared" si="25"/>
        <v>60</v>
      </c>
      <c r="J142" s="196">
        <f t="shared" si="26"/>
        <v>9</v>
      </c>
      <c r="K142" s="197">
        <v>2</v>
      </c>
      <c r="L142" s="197">
        <v>2</v>
      </c>
      <c r="M142" s="197">
        <v>6</v>
      </c>
      <c r="N142" s="197">
        <v>5</v>
      </c>
      <c r="O142" s="197">
        <v>3</v>
      </c>
      <c r="P142" s="197">
        <f t="shared" si="27"/>
        <v>18</v>
      </c>
      <c r="Q142" s="197">
        <f t="shared" si="28"/>
        <v>0.90</v>
      </c>
      <c r="R142" s="104">
        <f t="shared" si="29"/>
        <v>0.70</v>
      </c>
      <c r="S142" s="104">
        <f t="shared" si="30"/>
        <v>2.50</v>
      </c>
      <c r="T142" s="104">
        <f t="shared" si="31"/>
        <v>2.5499999999999998</v>
      </c>
      <c r="U142" s="104">
        <f t="shared" si="32"/>
        <v>1.75</v>
      </c>
      <c r="V142" s="104">
        <f t="shared" si="33"/>
        <v>2.40</v>
      </c>
      <c r="W142" s="26">
        <f t="shared" si="34"/>
        <v>78</v>
      </c>
      <c r="X142" s="194">
        <f t="shared" si="35"/>
        <v>15.60</v>
      </c>
      <c r="Y142" s="114">
        <v>57</v>
      </c>
      <c r="Z142" s="108">
        <f t="shared" si="36"/>
        <v>45.60</v>
      </c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09"/>
    </row>
    <row r="143" spans="1:44" s="107" customFormat="1" ht="20.25">
      <c r="A143" s="191">
        <v>137</v>
      </c>
      <c r="B143" s="125">
        <v>439716</v>
      </c>
      <c r="C143" s="126" t="s">
        <v>402</v>
      </c>
      <c r="D143" s="111">
        <v>6</v>
      </c>
      <c r="E143" s="111">
        <v>9</v>
      </c>
      <c r="F143" s="111">
        <v>13</v>
      </c>
      <c r="G143" s="196">
        <v>9</v>
      </c>
      <c r="H143" s="196">
        <v>10</v>
      </c>
      <c r="I143" s="196">
        <f t="shared" si="25"/>
        <v>47</v>
      </c>
      <c r="J143" s="196">
        <f t="shared" si="26"/>
        <v>7.05</v>
      </c>
      <c r="K143" s="197">
        <v>1</v>
      </c>
      <c r="L143" s="197">
        <v>2</v>
      </c>
      <c r="M143" s="197">
        <v>3</v>
      </c>
      <c r="N143" s="197">
        <v>5</v>
      </c>
      <c r="O143" s="197">
        <v>2</v>
      </c>
      <c r="P143" s="197">
        <f t="shared" si="27"/>
        <v>13</v>
      </c>
      <c r="Q143" s="197">
        <f t="shared" si="28"/>
        <v>0.65</v>
      </c>
      <c r="R143" s="104">
        <f t="shared" si="29"/>
        <v>0.95</v>
      </c>
      <c r="S143" s="104">
        <f t="shared" si="30"/>
        <v>1.45</v>
      </c>
      <c r="T143" s="104">
        <f t="shared" si="31"/>
        <v>2.10</v>
      </c>
      <c r="U143" s="104">
        <f t="shared" si="32"/>
        <v>1.60</v>
      </c>
      <c r="V143" s="104">
        <f t="shared" si="33"/>
        <v>1.60</v>
      </c>
      <c r="W143" s="26">
        <f t="shared" si="34"/>
        <v>60</v>
      </c>
      <c r="X143" s="194">
        <f t="shared" si="35"/>
        <v>12</v>
      </c>
      <c r="Y143" s="114">
        <v>47</v>
      </c>
      <c r="Z143" s="108">
        <f t="shared" si="36"/>
        <v>37.60</v>
      </c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0"/>
      <c r="AK143" s="110"/>
      <c r="AL143" s="110"/>
      <c r="AM143" s="110"/>
      <c r="AN143" s="110"/>
      <c r="AO143" s="110"/>
      <c r="AP143" s="110"/>
      <c r="AQ143" s="110"/>
      <c r="AR143" s="109"/>
    </row>
    <row r="144" spans="1:44" s="107" customFormat="1" ht="20.25">
      <c r="A144" s="191">
        <v>138</v>
      </c>
      <c r="B144" s="125">
        <v>439717</v>
      </c>
      <c r="C144" s="126" t="s">
        <v>403</v>
      </c>
      <c r="D144" s="111">
        <v>10</v>
      </c>
      <c r="E144" s="111">
        <v>15</v>
      </c>
      <c r="F144" s="111">
        <v>15</v>
      </c>
      <c r="G144" s="196">
        <v>6</v>
      </c>
      <c r="H144" s="196">
        <v>8</v>
      </c>
      <c r="I144" s="196">
        <f t="shared" si="25"/>
        <v>54</v>
      </c>
      <c r="J144" s="196">
        <f t="shared" si="26"/>
        <v>8.10</v>
      </c>
      <c r="K144" s="197">
        <v>3</v>
      </c>
      <c r="L144" s="197">
        <v>2</v>
      </c>
      <c r="M144" s="197">
        <v>2</v>
      </c>
      <c r="N144" s="197">
        <v>5</v>
      </c>
      <c r="O144" s="197">
        <v>3</v>
      </c>
      <c r="P144" s="197">
        <f t="shared" si="27"/>
        <v>15</v>
      </c>
      <c r="Q144" s="197">
        <f t="shared" si="28"/>
        <v>0.75</v>
      </c>
      <c r="R144" s="104"/>
      <c r="S144" s="104"/>
      <c r="T144" s="104"/>
      <c r="U144" s="104"/>
      <c r="V144" s="104"/>
      <c r="W144" s="26">
        <f t="shared" si="34"/>
        <v>69</v>
      </c>
      <c r="X144" s="194">
        <f t="shared" si="35"/>
        <v>13.80</v>
      </c>
      <c r="Y144" s="114">
        <v>51</v>
      </c>
      <c r="Z144" s="108">
        <f t="shared" si="36"/>
        <v>40.800000000000004</v>
      </c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  <c r="AO144" s="110"/>
      <c r="AP144" s="110"/>
      <c r="AQ144" s="110"/>
      <c r="AR144" s="109"/>
    </row>
    <row r="145" spans="1:44" s="107" customFormat="1" ht="20.25">
      <c r="A145" s="191">
        <v>139</v>
      </c>
      <c r="B145" s="125">
        <v>439720</v>
      </c>
      <c r="C145" s="126" t="s">
        <v>125</v>
      </c>
      <c r="D145" s="111">
        <v>6</v>
      </c>
      <c r="E145" s="111">
        <v>8</v>
      </c>
      <c r="F145" s="111">
        <v>9</v>
      </c>
      <c r="G145" s="196">
        <v>8</v>
      </c>
      <c r="H145" s="196">
        <v>15</v>
      </c>
      <c r="I145" s="196">
        <f t="shared" si="25"/>
        <v>46</v>
      </c>
      <c r="J145" s="196">
        <f t="shared" si="26"/>
        <v>6.90</v>
      </c>
      <c r="K145" s="197">
        <v>6</v>
      </c>
      <c r="L145" s="197">
        <v>2</v>
      </c>
      <c r="M145" s="197">
        <v>3</v>
      </c>
      <c r="N145" s="197">
        <v>5</v>
      </c>
      <c r="O145" s="197">
        <v>4</v>
      </c>
      <c r="P145" s="197">
        <f t="shared" si="27"/>
        <v>20</v>
      </c>
      <c r="Q145" s="197">
        <f t="shared" si="28"/>
        <v>1</v>
      </c>
      <c r="R145" s="104">
        <f t="shared" si="29"/>
        <v>1.20</v>
      </c>
      <c r="S145" s="104">
        <f t="shared" si="30"/>
        <v>1.30</v>
      </c>
      <c r="T145" s="104">
        <f t="shared" si="31"/>
        <v>1.50</v>
      </c>
      <c r="U145" s="104">
        <f t="shared" si="32"/>
        <v>1.45</v>
      </c>
      <c r="V145" s="104">
        <f t="shared" si="33"/>
        <v>2.4500000000000002</v>
      </c>
      <c r="W145" s="26">
        <f t="shared" si="34"/>
        <v>66</v>
      </c>
      <c r="X145" s="194">
        <f t="shared" si="35"/>
        <v>13.20</v>
      </c>
      <c r="Y145" s="114">
        <v>49</v>
      </c>
      <c r="Z145" s="108">
        <f t="shared" si="36"/>
        <v>39.200000000000003</v>
      </c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10"/>
      <c r="AM145" s="110"/>
      <c r="AN145" s="110"/>
      <c r="AO145" s="110"/>
      <c r="AP145" s="110"/>
      <c r="AQ145" s="110"/>
      <c r="AR145" s="109"/>
    </row>
    <row r="146" spans="1:44" s="107" customFormat="1" ht="20.25">
      <c r="A146" s="191">
        <v>140</v>
      </c>
      <c r="B146" s="125">
        <v>439721</v>
      </c>
      <c r="C146" s="126" t="s">
        <v>404</v>
      </c>
      <c r="D146" s="111">
        <v>10</v>
      </c>
      <c r="E146" s="111">
        <v>12</v>
      </c>
      <c r="F146" s="111">
        <v>8</v>
      </c>
      <c r="G146" s="196">
        <v>9</v>
      </c>
      <c r="H146" s="196">
        <v>18</v>
      </c>
      <c r="I146" s="196">
        <f t="shared" si="25"/>
        <v>57</v>
      </c>
      <c r="J146" s="196">
        <f t="shared" si="26"/>
        <v>8.5499999999999989</v>
      </c>
      <c r="K146" s="197">
        <v>2</v>
      </c>
      <c r="L146" s="197">
        <v>5</v>
      </c>
      <c r="M146" s="197">
        <v>2</v>
      </c>
      <c r="N146" s="197">
        <v>3</v>
      </c>
      <c r="O146" s="197">
        <v>5</v>
      </c>
      <c r="P146" s="197">
        <f t="shared" si="27"/>
        <v>17</v>
      </c>
      <c r="Q146" s="197">
        <f t="shared" si="28"/>
        <v>0.85000000000000009</v>
      </c>
      <c r="R146" s="104">
        <f t="shared" si="29"/>
        <v>1.60</v>
      </c>
      <c r="S146" s="104">
        <f t="shared" si="30"/>
        <v>2.0499999999999998</v>
      </c>
      <c r="T146" s="104">
        <f t="shared" si="31"/>
        <v>1.30</v>
      </c>
      <c r="U146" s="104">
        <f t="shared" si="32"/>
        <v>1.50</v>
      </c>
      <c r="V146" s="104">
        <f t="shared" si="33"/>
        <v>2.9499999999999997</v>
      </c>
      <c r="W146" s="26">
        <f t="shared" si="34"/>
        <v>74</v>
      </c>
      <c r="X146" s="194">
        <f t="shared" si="35"/>
        <v>14.80</v>
      </c>
      <c r="Y146" s="114">
        <v>55</v>
      </c>
      <c r="Z146" s="108">
        <f t="shared" si="36"/>
        <v>44</v>
      </c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110"/>
      <c r="AM146" s="110"/>
      <c r="AN146" s="110"/>
      <c r="AO146" s="110"/>
      <c r="AP146" s="110"/>
      <c r="AQ146" s="110"/>
      <c r="AR146" s="109"/>
    </row>
    <row r="147" spans="1:44" s="107" customFormat="1" ht="20.25">
      <c r="A147" s="191">
        <v>141</v>
      </c>
      <c r="B147" s="125">
        <v>439724</v>
      </c>
      <c r="C147" s="126" t="s">
        <v>406</v>
      </c>
      <c r="D147" s="111">
        <v>6</v>
      </c>
      <c r="E147" s="111">
        <v>8</v>
      </c>
      <c r="F147" s="111">
        <v>9</v>
      </c>
      <c r="G147" s="196">
        <v>12</v>
      </c>
      <c r="H147" s="196">
        <v>16</v>
      </c>
      <c r="I147" s="196">
        <f t="shared" si="25"/>
        <v>51</v>
      </c>
      <c r="J147" s="196">
        <f t="shared" si="26"/>
        <v>7.65</v>
      </c>
      <c r="K147" s="197">
        <v>3</v>
      </c>
      <c r="L147" s="197">
        <v>1</v>
      </c>
      <c r="M147" s="197">
        <v>3</v>
      </c>
      <c r="N147" s="197">
        <v>4</v>
      </c>
      <c r="O147" s="197">
        <v>3</v>
      </c>
      <c r="P147" s="197">
        <f t="shared" si="27"/>
        <v>14</v>
      </c>
      <c r="Q147" s="197">
        <f t="shared" si="28"/>
        <v>0.70</v>
      </c>
      <c r="R147" s="104"/>
      <c r="S147" s="104"/>
      <c r="T147" s="104"/>
      <c r="U147" s="104"/>
      <c r="V147" s="104"/>
      <c r="W147" s="26">
        <f t="shared" si="34"/>
        <v>65</v>
      </c>
      <c r="X147" s="194">
        <f t="shared" si="35"/>
        <v>13</v>
      </c>
      <c r="Y147" s="114">
        <v>48</v>
      </c>
      <c r="Z147" s="108">
        <f t="shared" si="36"/>
        <v>38.400000000000006</v>
      </c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  <c r="AN147" s="110"/>
      <c r="AO147" s="110"/>
      <c r="AP147" s="110"/>
      <c r="AQ147" s="110"/>
      <c r="AR147" s="109"/>
    </row>
    <row r="148" spans="1:44" s="107" customFormat="1" ht="20.25">
      <c r="A148" s="191">
        <v>142</v>
      </c>
      <c r="B148" s="125">
        <v>439727</v>
      </c>
      <c r="C148" s="126" t="s">
        <v>527</v>
      </c>
      <c r="D148" s="111">
        <v>10</v>
      </c>
      <c r="E148" s="111">
        <v>15</v>
      </c>
      <c r="F148" s="111">
        <v>13</v>
      </c>
      <c r="G148" s="196">
        <v>16</v>
      </c>
      <c r="H148" s="196">
        <v>8</v>
      </c>
      <c r="I148" s="196">
        <f t="shared" si="25"/>
        <v>62</v>
      </c>
      <c r="J148" s="196">
        <f t="shared" si="26"/>
        <v>9.2999999999999989</v>
      </c>
      <c r="K148" s="197">
        <v>6</v>
      </c>
      <c r="L148" s="197">
        <v>2</v>
      </c>
      <c r="M148" s="197">
        <v>3</v>
      </c>
      <c r="N148" s="197">
        <v>2</v>
      </c>
      <c r="O148" s="197">
        <v>4</v>
      </c>
      <c r="P148" s="197">
        <f t="shared" si="27"/>
        <v>17</v>
      </c>
      <c r="Q148" s="197">
        <f t="shared" si="28"/>
        <v>0.85000000000000009</v>
      </c>
      <c r="R148" s="104">
        <f t="shared" si="29"/>
        <v>1.80</v>
      </c>
      <c r="S148" s="104">
        <f t="shared" si="30"/>
        <v>2.35</v>
      </c>
      <c r="T148" s="104">
        <f t="shared" si="31"/>
        <v>2.10</v>
      </c>
      <c r="U148" s="104">
        <f t="shared" si="32"/>
        <v>2.50</v>
      </c>
      <c r="V148" s="104">
        <f t="shared" si="33"/>
        <v>1.40</v>
      </c>
      <c r="W148" s="26">
        <f t="shared" si="34"/>
        <v>79</v>
      </c>
      <c r="X148" s="194">
        <f t="shared" si="35"/>
        <v>15.80</v>
      </c>
      <c r="Y148" s="114">
        <v>57</v>
      </c>
      <c r="Z148" s="108">
        <f t="shared" si="36"/>
        <v>45.60</v>
      </c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  <c r="AO148" s="110"/>
      <c r="AP148" s="110"/>
      <c r="AQ148" s="110"/>
      <c r="AR148" s="109"/>
    </row>
    <row r="149" spans="1:44" s="107" customFormat="1" ht="20.25">
      <c r="A149" s="191">
        <v>143</v>
      </c>
      <c r="B149" s="125">
        <v>439733</v>
      </c>
      <c r="C149" s="126" t="s">
        <v>410</v>
      </c>
      <c r="D149" s="111">
        <v>6</v>
      </c>
      <c r="E149" s="111">
        <v>5</v>
      </c>
      <c r="F149" s="111">
        <v>8</v>
      </c>
      <c r="G149" s="196">
        <v>11</v>
      </c>
      <c r="H149" s="196">
        <v>15</v>
      </c>
      <c r="I149" s="196">
        <f t="shared" si="25"/>
        <v>45</v>
      </c>
      <c r="J149" s="196">
        <f t="shared" si="26"/>
        <v>6.75</v>
      </c>
      <c r="K149" s="197">
        <v>3</v>
      </c>
      <c r="L149" s="197">
        <v>2</v>
      </c>
      <c r="M149" s="197">
        <v>1</v>
      </c>
      <c r="N149" s="197">
        <v>4</v>
      </c>
      <c r="O149" s="197">
        <v>2</v>
      </c>
      <c r="P149" s="197">
        <f t="shared" si="27"/>
        <v>12</v>
      </c>
      <c r="Q149" s="197">
        <f t="shared" si="28"/>
        <v>0.60000000000000009</v>
      </c>
      <c r="R149" s="104">
        <f t="shared" si="29"/>
        <v>1.0499999999999998</v>
      </c>
      <c r="S149" s="104">
        <f t="shared" si="30"/>
        <v>0.85</v>
      </c>
      <c r="T149" s="104">
        <f t="shared" si="31"/>
        <v>1.25</v>
      </c>
      <c r="U149" s="104">
        <f t="shared" si="32"/>
        <v>1.85</v>
      </c>
      <c r="V149" s="104">
        <f t="shared" si="33"/>
        <v>2.35</v>
      </c>
      <c r="W149" s="26">
        <f t="shared" si="34"/>
        <v>57</v>
      </c>
      <c r="X149" s="194">
        <f t="shared" si="35"/>
        <v>11.40</v>
      </c>
      <c r="Y149" s="114">
        <v>41</v>
      </c>
      <c r="Z149" s="108">
        <f t="shared" si="36"/>
        <v>32.800000000000004</v>
      </c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/>
      <c r="AM149" s="110"/>
      <c r="AN149" s="110"/>
      <c r="AO149" s="110"/>
      <c r="AP149" s="110"/>
      <c r="AQ149" s="110"/>
      <c r="AR149" s="109"/>
    </row>
    <row r="150" spans="1:44" s="107" customFormat="1" ht="20.25">
      <c r="A150" s="191">
        <v>144</v>
      </c>
      <c r="B150" s="125">
        <v>439736</v>
      </c>
      <c r="C150" s="126" t="s">
        <v>528</v>
      </c>
      <c r="D150" s="111">
        <v>16</v>
      </c>
      <c r="E150" s="111">
        <v>15</v>
      </c>
      <c r="F150" s="111">
        <v>8</v>
      </c>
      <c r="G150" s="196">
        <v>6</v>
      </c>
      <c r="H150" s="196">
        <v>8</v>
      </c>
      <c r="I150" s="196">
        <f t="shared" si="25"/>
        <v>53</v>
      </c>
      <c r="J150" s="196">
        <f t="shared" si="26"/>
        <v>7.9499999999999993</v>
      </c>
      <c r="K150" s="197">
        <v>5</v>
      </c>
      <c r="L150" s="197">
        <v>2</v>
      </c>
      <c r="M150" s="197">
        <v>3</v>
      </c>
      <c r="N150" s="197">
        <v>2</v>
      </c>
      <c r="O150" s="197">
        <v>3</v>
      </c>
      <c r="P150" s="197">
        <f t="shared" si="27"/>
        <v>15</v>
      </c>
      <c r="Q150" s="197">
        <f t="shared" si="28"/>
        <v>0.75</v>
      </c>
      <c r="R150" s="104">
        <f t="shared" si="29"/>
        <v>2.65</v>
      </c>
      <c r="S150" s="104">
        <f t="shared" si="30"/>
        <v>2.35</v>
      </c>
      <c r="T150" s="104">
        <f t="shared" si="31"/>
        <v>1.35</v>
      </c>
      <c r="U150" s="104">
        <f t="shared" si="32"/>
        <v>0.99999999999999989</v>
      </c>
      <c r="V150" s="104">
        <f t="shared" si="33"/>
        <v>1.35</v>
      </c>
      <c r="W150" s="26">
        <f t="shared" si="34"/>
        <v>68</v>
      </c>
      <c r="X150" s="194">
        <f t="shared" si="35"/>
        <v>13.60</v>
      </c>
      <c r="Y150" s="114">
        <v>50</v>
      </c>
      <c r="Z150" s="108">
        <f t="shared" si="36"/>
        <v>40</v>
      </c>
      <c r="AA150" s="110"/>
      <c r="AB150" s="110"/>
      <c r="AC150" s="110"/>
      <c r="AD150" s="110"/>
      <c r="AE150" s="110"/>
      <c r="AF150" s="110"/>
      <c r="AG150" s="110"/>
      <c r="AH150" s="110"/>
      <c r="AI150" s="110"/>
      <c r="AJ150" s="110"/>
      <c r="AK150" s="110"/>
      <c r="AL150" s="110"/>
      <c r="AM150" s="110"/>
      <c r="AN150" s="110"/>
      <c r="AO150" s="110"/>
      <c r="AP150" s="110"/>
      <c r="AQ150" s="110"/>
      <c r="AR150" s="109"/>
    </row>
    <row r="151" spans="1:44" s="107" customFormat="1" ht="20.25">
      <c r="A151" s="191">
        <v>145</v>
      </c>
      <c r="B151" s="125">
        <v>439739</v>
      </c>
      <c r="C151" s="126" t="s">
        <v>224</v>
      </c>
      <c r="D151" s="111">
        <v>2</v>
      </c>
      <c r="E151" s="111">
        <v>1</v>
      </c>
      <c r="F151" s="111">
        <v>5</v>
      </c>
      <c r="G151" s="196">
        <v>6</v>
      </c>
      <c r="H151" s="196">
        <v>5</v>
      </c>
      <c r="I151" s="196">
        <f t="shared" si="25"/>
        <v>19</v>
      </c>
      <c r="J151" s="196">
        <f t="shared" si="26"/>
        <v>2.85</v>
      </c>
      <c r="K151" s="197">
        <v>1</v>
      </c>
      <c r="L151" s="197">
        <v>2</v>
      </c>
      <c r="M151" s="197">
        <v>3</v>
      </c>
      <c r="N151" s="197">
        <v>1</v>
      </c>
      <c r="O151" s="197">
        <v>1</v>
      </c>
      <c r="P151" s="197">
        <f t="shared" si="27"/>
        <v>8</v>
      </c>
      <c r="Q151" s="197">
        <f t="shared" si="28"/>
        <v>0.40</v>
      </c>
      <c r="R151" s="104">
        <f t="shared" si="29"/>
        <v>0.35</v>
      </c>
      <c r="S151" s="104">
        <f t="shared" si="30"/>
        <v>0.25</v>
      </c>
      <c r="T151" s="104">
        <f t="shared" si="31"/>
        <v>0.90</v>
      </c>
      <c r="U151" s="104">
        <f t="shared" si="32"/>
        <v>0.95</v>
      </c>
      <c r="V151" s="104">
        <f t="shared" si="33"/>
        <v>0.80</v>
      </c>
      <c r="W151" s="26">
        <f t="shared" si="34"/>
        <v>27</v>
      </c>
      <c r="X151" s="194">
        <f t="shared" si="35"/>
        <v>5.40</v>
      </c>
      <c r="Y151" s="114">
        <v>19</v>
      </c>
      <c r="Z151" s="108">
        <f t="shared" si="36"/>
        <v>15.20</v>
      </c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10"/>
      <c r="AM151" s="110"/>
      <c r="AN151" s="110"/>
      <c r="AO151" s="110"/>
      <c r="AP151" s="110"/>
      <c r="AQ151" s="110"/>
      <c r="AR151" s="109"/>
    </row>
    <row r="152" spans="1:44" s="107" customFormat="1" ht="20.25">
      <c r="A152" s="191">
        <v>146</v>
      </c>
      <c r="B152" s="125">
        <v>439742</v>
      </c>
      <c r="C152" s="126" t="s">
        <v>227</v>
      </c>
      <c r="D152" s="111">
        <v>6</v>
      </c>
      <c r="E152" s="111">
        <v>5</v>
      </c>
      <c r="F152" s="111">
        <v>9</v>
      </c>
      <c r="G152" s="196">
        <v>8</v>
      </c>
      <c r="H152" s="196">
        <v>9</v>
      </c>
      <c r="I152" s="196">
        <f t="shared" si="25"/>
        <v>37</v>
      </c>
      <c r="J152" s="196">
        <f t="shared" si="26"/>
        <v>5.55</v>
      </c>
      <c r="K152" s="197">
        <v>4</v>
      </c>
      <c r="L152" s="197">
        <v>2</v>
      </c>
      <c r="M152" s="197">
        <v>2</v>
      </c>
      <c r="N152" s="197">
        <v>1</v>
      </c>
      <c r="O152" s="197">
        <v>2</v>
      </c>
      <c r="P152" s="197">
        <f t="shared" si="27"/>
        <v>11</v>
      </c>
      <c r="Q152" s="197">
        <f t="shared" si="28"/>
        <v>0.55000000000000004</v>
      </c>
      <c r="R152" s="104">
        <f t="shared" si="29"/>
        <v>1.0999999999999999</v>
      </c>
      <c r="S152" s="104">
        <f t="shared" si="30"/>
        <v>0.85</v>
      </c>
      <c r="T152" s="104">
        <f t="shared" si="31"/>
        <v>1.45</v>
      </c>
      <c r="U152" s="104">
        <f t="shared" si="32"/>
        <v>1.25</v>
      </c>
      <c r="V152" s="104">
        <f t="shared" si="33"/>
        <v>1.45</v>
      </c>
      <c r="W152" s="26">
        <f t="shared" si="34"/>
        <v>48</v>
      </c>
      <c r="X152" s="194">
        <f t="shared" si="35"/>
        <v>9.6000000000000014</v>
      </c>
      <c r="Y152" s="114">
        <v>39</v>
      </c>
      <c r="Z152" s="108">
        <f t="shared" si="36"/>
        <v>31.200000000000003</v>
      </c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  <c r="AN152" s="110"/>
      <c r="AO152" s="110"/>
      <c r="AP152" s="110"/>
      <c r="AQ152" s="110"/>
      <c r="AR152" s="109"/>
    </row>
    <row r="153" spans="1:44" s="107" customFormat="1" ht="20.25">
      <c r="A153" s="191">
        <v>147</v>
      </c>
      <c r="B153" s="125">
        <v>439744</v>
      </c>
      <c r="C153" s="126" t="s">
        <v>412</v>
      </c>
      <c r="D153" s="111">
        <v>7</v>
      </c>
      <c r="E153" s="111">
        <v>8</v>
      </c>
      <c r="F153" s="111">
        <v>9</v>
      </c>
      <c r="G153" s="196">
        <v>8</v>
      </c>
      <c r="H153" s="196">
        <v>6</v>
      </c>
      <c r="I153" s="196">
        <f t="shared" si="25"/>
        <v>38</v>
      </c>
      <c r="J153" s="196">
        <f t="shared" si="26"/>
        <v>5.70</v>
      </c>
      <c r="K153" s="197">
        <v>2</v>
      </c>
      <c r="L153" s="197">
        <v>2</v>
      </c>
      <c r="M153" s="197">
        <v>4</v>
      </c>
      <c r="N153" s="197">
        <v>2</v>
      </c>
      <c r="O153" s="197">
        <v>1</v>
      </c>
      <c r="P153" s="197">
        <f t="shared" si="27"/>
        <v>11</v>
      </c>
      <c r="Q153" s="197">
        <f t="shared" si="28"/>
        <v>0.55000000000000004</v>
      </c>
      <c r="R153" s="104">
        <f t="shared" si="29"/>
        <v>1.1500000000000001</v>
      </c>
      <c r="S153" s="104">
        <f t="shared" si="30"/>
        <v>1.30</v>
      </c>
      <c r="T153" s="104">
        <f t="shared" si="31"/>
        <v>1.5499999999999998</v>
      </c>
      <c r="U153" s="104">
        <f t="shared" si="32"/>
        <v>1.30</v>
      </c>
      <c r="V153" s="104">
        <f t="shared" si="33"/>
        <v>0.95</v>
      </c>
      <c r="W153" s="26">
        <f t="shared" si="34"/>
        <v>49</v>
      </c>
      <c r="X153" s="194">
        <f t="shared" si="35"/>
        <v>9.8000000000000007</v>
      </c>
      <c r="Y153" s="114">
        <v>39</v>
      </c>
      <c r="Z153" s="108">
        <f t="shared" si="36"/>
        <v>31.200000000000003</v>
      </c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10"/>
      <c r="AQ153" s="110"/>
      <c r="AR153" s="109"/>
    </row>
    <row r="154" spans="1:44" s="107" customFormat="1" ht="20.25">
      <c r="A154" s="191">
        <v>148</v>
      </c>
      <c r="B154" s="125">
        <v>439750</v>
      </c>
      <c r="C154" s="126" t="s">
        <v>232</v>
      </c>
      <c r="D154" s="111">
        <v>6</v>
      </c>
      <c r="E154" s="111">
        <v>8</v>
      </c>
      <c r="F154" s="111">
        <v>15</v>
      </c>
      <c r="G154" s="196">
        <v>11</v>
      </c>
      <c r="H154" s="196">
        <v>4</v>
      </c>
      <c r="I154" s="196">
        <f t="shared" si="25"/>
        <v>44</v>
      </c>
      <c r="J154" s="196">
        <f t="shared" si="26"/>
        <v>6.60</v>
      </c>
      <c r="K154" s="197">
        <v>3</v>
      </c>
      <c r="L154" s="197">
        <v>2</v>
      </c>
      <c r="M154" s="197">
        <v>4</v>
      </c>
      <c r="N154" s="197">
        <v>2</v>
      </c>
      <c r="O154" s="197">
        <v>5</v>
      </c>
      <c r="P154" s="197">
        <f t="shared" si="27"/>
        <v>16</v>
      </c>
      <c r="Q154" s="197">
        <f t="shared" si="28"/>
        <v>0.80</v>
      </c>
      <c r="R154" s="104">
        <f t="shared" si="29"/>
        <v>1.0499999999999998</v>
      </c>
      <c r="S154" s="104">
        <f t="shared" si="30"/>
        <v>1.30</v>
      </c>
      <c r="T154" s="104">
        <f t="shared" si="31"/>
        <v>2.4500000000000002</v>
      </c>
      <c r="U154" s="104">
        <f t="shared" si="32"/>
        <v>1.75</v>
      </c>
      <c r="V154" s="104">
        <f t="shared" si="33"/>
        <v>0.85</v>
      </c>
      <c r="W154" s="26">
        <f t="shared" si="34"/>
        <v>60</v>
      </c>
      <c r="X154" s="194">
        <f t="shared" si="35"/>
        <v>12</v>
      </c>
      <c r="Y154" s="114">
        <v>48</v>
      </c>
      <c r="Z154" s="108">
        <f t="shared" si="36"/>
        <v>38.400000000000006</v>
      </c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  <c r="AN154" s="110"/>
      <c r="AO154" s="110"/>
      <c r="AP154" s="110"/>
      <c r="AQ154" s="110"/>
      <c r="AR154" s="109"/>
    </row>
    <row r="155" spans="1:44" s="107" customFormat="1" ht="20.25">
      <c r="A155" s="191">
        <v>149</v>
      </c>
      <c r="B155" s="125">
        <v>439752</v>
      </c>
      <c r="C155" s="126" t="s">
        <v>234</v>
      </c>
      <c r="D155" s="111">
        <v>12</v>
      </c>
      <c r="E155" s="111">
        <v>13</v>
      </c>
      <c r="F155" s="111">
        <v>14</v>
      </c>
      <c r="G155" s="196">
        <v>15</v>
      </c>
      <c r="H155" s="196">
        <v>10</v>
      </c>
      <c r="I155" s="196">
        <f t="shared" si="25"/>
        <v>64</v>
      </c>
      <c r="J155" s="196">
        <f t="shared" si="26"/>
        <v>9.60</v>
      </c>
      <c r="K155" s="197">
        <v>5</v>
      </c>
      <c r="L155" s="197">
        <v>4</v>
      </c>
      <c r="M155" s="197">
        <v>4</v>
      </c>
      <c r="N155" s="197">
        <v>3</v>
      </c>
      <c r="O155" s="197">
        <v>2</v>
      </c>
      <c r="P155" s="197">
        <f t="shared" si="27"/>
        <v>18</v>
      </c>
      <c r="Q155" s="197">
        <f t="shared" si="28"/>
        <v>0.90</v>
      </c>
      <c r="R155" s="104">
        <f t="shared" si="29"/>
        <v>2.0499999999999998</v>
      </c>
      <c r="S155" s="104">
        <f t="shared" si="30"/>
        <v>2.15</v>
      </c>
      <c r="T155" s="104">
        <f t="shared" si="31"/>
        <v>2.3000000000000003</v>
      </c>
      <c r="U155" s="104">
        <f t="shared" si="32"/>
        <v>2.40</v>
      </c>
      <c r="V155" s="104">
        <f t="shared" si="33"/>
        <v>1.60</v>
      </c>
      <c r="W155" s="26">
        <f t="shared" si="34"/>
        <v>82</v>
      </c>
      <c r="X155" s="194">
        <f t="shared" si="35"/>
        <v>16.400000000000002</v>
      </c>
      <c r="Y155" s="114">
        <v>60</v>
      </c>
      <c r="Z155" s="108">
        <f t="shared" si="36"/>
        <v>48</v>
      </c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10"/>
      <c r="AN155" s="110"/>
      <c r="AO155" s="110"/>
      <c r="AP155" s="110"/>
      <c r="AQ155" s="110"/>
      <c r="AR155" s="109"/>
    </row>
    <row r="156" spans="1:44" s="107" customFormat="1" ht="20.25">
      <c r="A156" s="191">
        <v>150</v>
      </c>
      <c r="B156" s="125">
        <v>439759</v>
      </c>
      <c r="C156" s="126" t="s">
        <v>419</v>
      </c>
      <c r="D156" s="111">
        <v>10</v>
      </c>
      <c r="E156" s="111">
        <v>11</v>
      </c>
      <c r="F156" s="111">
        <v>14</v>
      </c>
      <c r="G156" s="196">
        <v>15</v>
      </c>
      <c r="H156" s="196">
        <v>13</v>
      </c>
      <c r="I156" s="196">
        <f t="shared" si="25"/>
        <v>63</v>
      </c>
      <c r="J156" s="196">
        <f t="shared" si="26"/>
        <v>9.4499999999999993</v>
      </c>
      <c r="K156" s="197">
        <v>2</v>
      </c>
      <c r="L156" s="197">
        <v>4</v>
      </c>
      <c r="M156" s="197">
        <v>2</v>
      </c>
      <c r="N156" s="197">
        <v>5</v>
      </c>
      <c r="O156" s="197">
        <v>3</v>
      </c>
      <c r="P156" s="197">
        <f t="shared" si="27"/>
        <v>16</v>
      </c>
      <c r="Q156" s="197">
        <f t="shared" si="28"/>
        <v>0.80</v>
      </c>
      <c r="R156" s="104">
        <f t="shared" si="29"/>
        <v>1.60</v>
      </c>
      <c r="S156" s="104">
        <f t="shared" si="30"/>
        <v>1.85</v>
      </c>
      <c r="T156" s="104">
        <f t="shared" si="31"/>
        <v>2.2000000000000002</v>
      </c>
      <c r="U156" s="104">
        <f t="shared" si="32"/>
        <v>2.50</v>
      </c>
      <c r="V156" s="104">
        <f t="shared" si="33"/>
        <v>2.10</v>
      </c>
      <c r="W156" s="26">
        <f t="shared" si="34"/>
        <v>79</v>
      </c>
      <c r="X156" s="194">
        <f t="shared" si="35"/>
        <v>15.80</v>
      </c>
      <c r="Y156" s="114">
        <v>56</v>
      </c>
      <c r="Z156" s="108">
        <f t="shared" si="36"/>
        <v>44.80</v>
      </c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  <c r="AK156" s="110"/>
      <c r="AL156" s="110"/>
      <c r="AM156" s="110"/>
      <c r="AN156" s="110"/>
      <c r="AO156" s="110"/>
      <c r="AP156" s="110"/>
      <c r="AQ156" s="110"/>
      <c r="AR156" s="109"/>
    </row>
    <row r="157" spans="1:44" s="107" customFormat="1" ht="20.25">
      <c r="A157" s="191">
        <v>151</v>
      </c>
      <c r="B157" s="125">
        <v>439760</v>
      </c>
      <c r="C157" s="126" t="s">
        <v>420</v>
      </c>
      <c r="D157" s="111">
        <v>12</v>
      </c>
      <c r="E157" s="111">
        <v>13</v>
      </c>
      <c r="F157" s="111">
        <v>13</v>
      </c>
      <c r="G157" s="196">
        <v>10</v>
      </c>
      <c r="H157" s="196">
        <v>18</v>
      </c>
      <c r="I157" s="196">
        <f t="shared" si="25"/>
        <v>66</v>
      </c>
      <c r="J157" s="196">
        <f t="shared" si="26"/>
        <v>9.90</v>
      </c>
      <c r="K157" s="197">
        <v>3</v>
      </c>
      <c r="L157" s="197">
        <v>2</v>
      </c>
      <c r="M157" s="197">
        <v>4</v>
      </c>
      <c r="N157" s="197">
        <v>6</v>
      </c>
      <c r="O157" s="197">
        <v>5</v>
      </c>
      <c r="P157" s="197">
        <f t="shared" si="27"/>
        <v>20</v>
      </c>
      <c r="Q157" s="197">
        <f t="shared" si="28"/>
        <v>1</v>
      </c>
      <c r="R157" s="104">
        <f t="shared" si="29"/>
        <v>1.9499999999999997</v>
      </c>
      <c r="S157" s="104">
        <f t="shared" si="30"/>
        <v>2.0499999999999998</v>
      </c>
      <c r="T157" s="104">
        <f t="shared" si="31"/>
        <v>2.15</v>
      </c>
      <c r="U157" s="104">
        <f t="shared" si="32"/>
        <v>1.80</v>
      </c>
      <c r="V157" s="104">
        <f t="shared" si="33"/>
        <v>2.9499999999999997</v>
      </c>
      <c r="W157" s="26">
        <f t="shared" si="34"/>
        <v>86</v>
      </c>
      <c r="X157" s="194">
        <f t="shared" si="35"/>
        <v>17.20</v>
      </c>
      <c r="Y157" s="114">
        <v>67</v>
      </c>
      <c r="Z157" s="108">
        <f t="shared" si="36"/>
        <v>53.60</v>
      </c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0"/>
      <c r="AM157" s="110"/>
      <c r="AN157" s="110"/>
      <c r="AO157" s="110"/>
      <c r="AP157" s="110"/>
      <c r="AQ157" s="110"/>
      <c r="AR157" s="109"/>
    </row>
    <row r="158" spans="1:44" s="107" customFormat="1" ht="20.25">
      <c r="A158" s="191">
        <v>152</v>
      </c>
      <c r="B158" s="125">
        <v>439761</v>
      </c>
      <c r="C158" s="126" t="s">
        <v>131</v>
      </c>
      <c r="D158" s="111">
        <v>13</v>
      </c>
      <c r="E158" s="111">
        <v>12</v>
      </c>
      <c r="F158" s="111">
        <v>11</v>
      </c>
      <c r="G158" s="196">
        <v>14</v>
      </c>
      <c r="H158" s="196">
        <v>12</v>
      </c>
      <c r="I158" s="196">
        <f t="shared" si="25"/>
        <v>62</v>
      </c>
      <c r="J158" s="196">
        <f t="shared" si="26"/>
        <v>9.2999999999999989</v>
      </c>
      <c r="K158" s="197">
        <v>4</v>
      </c>
      <c r="L158" s="197">
        <v>2</v>
      </c>
      <c r="M158" s="197">
        <v>3</v>
      </c>
      <c r="N158" s="197">
        <v>3</v>
      </c>
      <c r="O158" s="197">
        <v>6</v>
      </c>
      <c r="P158" s="197">
        <f t="shared" si="27"/>
        <v>18</v>
      </c>
      <c r="Q158" s="197">
        <f t="shared" si="28"/>
        <v>0.90</v>
      </c>
      <c r="R158" s="104">
        <f t="shared" si="29"/>
        <v>2.15</v>
      </c>
      <c r="S158" s="104">
        <f t="shared" si="30"/>
        <v>1.90</v>
      </c>
      <c r="T158" s="104">
        <f t="shared" si="31"/>
        <v>1.7999999999999998</v>
      </c>
      <c r="U158" s="104">
        <f t="shared" si="32"/>
        <v>2.25</v>
      </c>
      <c r="V158" s="104">
        <f t="shared" si="33"/>
        <v>2.0999999999999996</v>
      </c>
      <c r="W158" s="26">
        <f t="shared" si="34"/>
        <v>80</v>
      </c>
      <c r="X158" s="194">
        <f t="shared" si="35"/>
        <v>16</v>
      </c>
      <c r="Y158" s="114">
        <v>63</v>
      </c>
      <c r="Z158" s="108">
        <f t="shared" si="36"/>
        <v>50.400000000000006</v>
      </c>
      <c r="AA158" s="110"/>
      <c r="AB158" s="110"/>
      <c r="AC158" s="110"/>
      <c r="AD158" s="110"/>
      <c r="AE158" s="110"/>
      <c r="AF158" s="110"/>
      <c r="AG158" s="110"/>
      <c r="AH158" s="110"/>
      <c r="AI158" s="110"/>
      <c r="AJ158" s="110"/>
      <c r="AK158" s="110"/>
      <c r="AL158" s="110"/>
      <c r="AM158" s="110"/>
      <c r="AN158" s="110"/>
      <c r="AO158" s="110"/>
      <c r="AP158" s="110"/>
      <c r="AQ158" s="110"/>
      <c r="AR158" s="109"/>
    </row>
    <row r="159" spans="1:44" s="107" customFormat="1" ht="20.25">
      <c r="A159" s="191">
        <v>153</v>
      </c>
      <c r="B159" s="125">
        <v>439762</v>
      </c>
      <c r="C159" s="126" t="s">
        <v>421</v>
      </c>
      <c r="D159" s="111">
        <v>5</v>
      </c>
      <c r="E159" s="111">
        <v>4</v>
      </c>
      <c r="F159" s="111">
        <v>3</v>
      </c>
      <c r="G159" s="196">
        <v>2</v>
      </c>
      <c r="H159" s="196">
        <v>1</v>
      </c>
      <c r="I159" s="196">
        <f t="shared" si="25"/>
        <v>15</v>
      </c>
      <c r="J159" s="196">
        <f t="shared" si="26"/>
        <v>2.25</v>
      </c>
      <c r="K159" s="197">
        <v>1</v>
      </c>
      <c r="L159" s="197">
        <v>1</v>
      </c>
      <c r="M159" s="197">
        <v>2</v>
      </c>
      <c r="N159" s="197">
        <v>0</v>
      </c>
      <c r="O159" s="197">
        <v>0</v>
      </c>
      <c r="P159" s="197">
        <f t="shared" si="27"/>
        <v>4</v>
      </c>
      <c r="Q159" s="197">
        <f t="shared" si="28"/>
        <v>0.20</v>
      </c>
      <c r="R159" s="104">
        <f t="shared" si="29"/>
        <v>0.80</v>
      </c>
      <c r="S159" s="104">
        <f t="shared" si="30"/>
        <v>0.65</v>
      </c>
      <c r="T159" s="104">
        <f t="shared" si="31"/>
        <v>0.54999999999999993</v>
      </c>
      <c r="U159" s="104">
        <f t="shared" si="32"/>
        <v>0.30</v>
      </c>
      <c r="V159" s="104">
        <f t="shared" si="33"/>
        <v>0.15</v>
      </c>
      <c r="W159" s="26">
        <f t="shared" si="34"/>
        <v>19</v>
      </c>
      <c r="X159" s="194">
        <f t="shared" si="35"/>
        <v>3.8000000000000003</v>
      </c>
      <c r="Y159" s="114">
        <v>13</v>
      </c>
      <c r="Z159" s="108">
        <f t="shared" si="36"/>
        <v>10.40</v>
      </c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10"/>
      <c r="AM159" s="110"/>
      <c r="AN159" s="110"/>
      <c r="AO159" s="110"/>
      <c r="AP159" s="110"/>
      <c r="AQ159" s="110"/>
      <c r="AR159" s="109"/>
    </row>
    <row r="160" spans="1:44" s="107" customFormat="1" ht="20.25">
      <c r="A160" s="191">
        <v>154</v>
      </c>
      <c r="B160" s="125">
        <v>439764</v>
      </c>
      <c r="C160" s="126" t="s">
        <v>422</v>
      </c>
      <c r="D160" s="111">
        <v>6</v>
      </c>
      <c r="E160" s="111">
        <v>4</v>
      </c>
      <c r="F160" s="111">
        <v>5</v>
      </c>
      <c r="G160" s="196">
        <v>9</v>
      </c>
      <c r="H160" s="196">
        <v>8</v>
      </c>
      <c r="I160" s="196">
        <f t="shared" si="25"/>
        <v>32</v>
      </c>
      <c r="J160" s="196">
        <f t="shared" si="26"/>
        <v>4.80</v>
      </c>
      <c r="K160" s="197">
        <v>2</v>
      </c>
      <c r="L160" s="197">
        <v>3</v>
      </c>
      <c r="M160" s="197">
        <v>1</v>
      </c>
      <c r="N160" s="197">
        <v>2</v>
      </c>
      <c r="O160" s="197">
        <v>2</v>
      </c>
      <c r="P160" s="197">
        <f t="shared" si="27"/>
        <v>10</v>
      </c>
      <c r="Q160" s="197">
        <f t="shared" si="28"/>
        <v>0.50</v>
      </c>
      <c r="R160" s="104">
        <f t="shared" si="29"/>
        <v>0.99999999999999989</v>
      </c>
      <c r="S160" s="104">
        <f t="shared" si="30"/>
        <v>0.75</v>
      </c>
      <c r="T160" s="104">
        <f t="shared" si="31"/>
        <v>0.80</v>
      </c>
      <c r="U160" s="104">
        <f t="shared" si="32"/>
        <v>1.45</v>
      </c>
      <c r="V160" s="104">
        <f t="shared" si="33"/>
        <v>1.30</v>
      </c>
      <c r="W160" s="26">
        <f t="shared" si="34"/>
        <v>42</v>
      </c>
      <c r="X160" s="194">
        <f t="shared" si="35"/>
        <v>8.40</v>
      </c>
      <c r="Y160" s="114">
        <v>26</v>
      </c>
      <c r="Z160" s="108">
        <f t="shared" si="36"/>
        <v>20.80</v>
      </c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0"/>
      <c r="AK160" s="110"/>
      <c r="AL160" s="110"/>
      <c r="AM160" s="110"/>
      <c r="AN160" s="110"/>
      <c r="AO160" s="110"/>
      <c r="AP160" s="110"/>
      <c r="AQ160" s="110"/>
      <c r="AR160" s="109"/>
    </row>
    <row r="161" spans="1:44" s="107" customFormat="1" ht="20.25">
      <c r="A161" s="191">
        <v>155</v>
      </c>
      <c r="B161" s="125">
        <v>439768</v>
      </c>
      <c r="C161" s="126" t="s">
        <v>236</v>
      </c>
      <c r="D161" s="111">
        <v>12</v>
      </c>
      <c r="E161" s="111">
        <v>11</v>
      </c>
      <c r="F161" s="111">
        <v>10</v>
      </c>
      <c r="G161" s="196">
        <v>8</v>
      </c>
      <c r="H161" s="196">
        <v>9</v>
      </c>
      <c r="I161" s="196">
        <f t="shared" si="25"/>
        <v>50</v>
      </c>
      <c r="J161" s="196">
        <f t="shared" si="26"/>
        <v>7.50</v>
      </c>
      <c r="K161" s="197">
        <v>3</v>
      </c>
      <c r="L161" s="197">
        <v>3</v>
      </c>
      <c r="M161" s="197">
        <v>1</v>
      </c>
      <c r="N161" s="197">
        <v>2</v>
      </c>
      <c r="O161" s="197">
        <v>4</v>
      </c>
      <c r="P161" s="197">
        <f t="shared" si="27"/>
        <v>13</v>
      </c>
      <c r="Q161" s="197">
        <f t="shared" si="28"/>
        <v>0.65</v>
      </c>
      <c r="R161" s="104">
        <f t="shared" si="29"/>
        <v>1.9499999999999997</v>
      </c>
      <c r="S161" s="104">
        <f t="shared" si="30"/>
        <v>1.7999999999999998</v>
      </c>
      <c r="T161" s="104">
        <f t="shared" si="31"/>
        <v>1.55</v>
      </c>
      <c r="U161" s="104">
        <f t="shared" si="32"/>
        <v>1.30</v>
      </c>
      <c r="V161" s="104">
        <f t="shared" si="33"/>
        <v>1.5499999999999998</v>
      </c>
      <c r="W161" s="26">
        <f t="shared" si="34"/>
        <v>63</v>
      </c>
      <c r="X161" s="194">
        <f t="shared" si="35"/>
        <v>12.60</v>
      </c>
      <c r="Y161" s="114">
        <v>46</v>
      </c>
      <c r="Z161" s="108">
        <f t="shared" si="36"/>
        <v>36.800000000000004</v>
      </c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110"/>
      <c r="AM161" s="110"/>
      <c r="AN161" s="110"/>
      <c r="AO161" s="110"/>
      <c r="AP161" s="110"/>
      <c r="AQ161" s="110"/>
      <c r="AR161" s="109"/>
    </row>
    <row r="162" spans="1:44" s="107" customFormat="1" ht="20.25">
      <c r="A162" s="191">
        <v>156</v>
      </c>
      <c r="B162" s="125">
        <v>439769</v>
      </c>
      <c r="C162" s="126" t="s">
        <v>423</v>
      </c>
      <c r="D162" s="111">
        <v>10</v>
      </c>
      <c r="E162" s="111">
        <v>13</v>
      </c>
      <c r="F162" s="111">
        <v>8</v>
      </c>
      <c r="G162" s="196">
        <v>9</v>
      </c>
      <c r="H162" s="196">
        <v>6</v>
      </c>
      <c r="I162" s="196">
        <f t="shared" si="25"/>
        <v>46</v>
      </c>
      <c r="J162" s="196">
        <f t="shared" si="26"/>
        <v>6.90</v>
      </c>
      <c r="K162" s="197">
        <v>2</v>
      </c>
      <c r="L162" s="197">
        <v>3</v>
      </c>
      <c r="M162" s="197">
        <v>2</v>
      </c>
      <c r="N162" s="197">
        <v>5</v>
      </c>
      <c r="O162" s="197">
        <v>2</v>
      </c>
      <c r="P162" s="197">
        <f t="shared" si="27"/>
        <v>14</v>
      </c>
      <c r="Q162" s="197">
        <f t="shared" si="28"/>
        <v>0.70</v>
      </c>
      <c r="R162" s="104">
        <f t="shared" si="29"/>
        <v>1.60</v>
      </c>
      <c r="S162" s="104">
        <f t="shared" si="30"/>
        <v>2.10</v>
      </c>
      <c r="T162" s="104">
        <f t="shared" si="31"/>
        <v>1.30</v>
      </c>
      <c r="U162" s="104">
        <f t="shared" si="32"/>
        <v>1.60</v>
      </c>
      <c r="V162" s="104">
        <f t="shared" si="33"/>
        <v>0.99999999999999989</v>
      </c>
      <c r="W162" s="26">
        <f t="shared" si="34"/>
        <v>60</v>
      </c>
      <c r="X162" s="194">
        <f t="shared" si="35"/>
        <v>12</v>
      </c>
      <c r="Y162" s="114">
        <v>36</v>
      </c>
      <c r="Z162" s="108">
        <f t="shared" si="36"/>
        <v>28.80</v>
      </c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  <c r="AK162" s="110"/>
      <c r="AL162" s="110"/>
      <c r="AM162" s="110"/>
      <c r="AN162" s="110"/>
      <c r="AO162" s="110"/>
      <c r="AP162" s="110"/>
      <c r="AQ162" s="110"/>
      <c r="AR162" s="109"/>
    </row>
    <row r="163" spans="1:44" s="107" customFormat="1" ht="20.25">
      <c r="A163" s="191">
        <v>157</v>
      </c>
      <c r="B163" s="125">
        <v>439771</v>
      </c>
      <c r="C163" s="126" t="s">
        <v>425</v>
      </c>
      <c r="D163" s="111">
        <v>8</v>
      </c>
      <c r="E163" s="111">
        <v>9</v>
      </c>
      <c r="F163" s="111">
        <v>13</v>
      </c>
      <c r="G163" s="196">
        <v>15</v>
      </c>
      <c r="H163" s="196">
        <v>11</v>
      </c>
      <c r="I163" s="196">
        <f t="shared" si="25"/>
        <v>56</v>
      </c>
      <c r="J163" s="196">
        <f t="shared" si="26"/>
        <v>8.40</v>
      </c>
      <c r="K163" s="197">
        <v>3</v>
      </c>
      <c r="L163" s="197">
        <v>2</v>
      </c>
      <c r="M163" s="197">
        <v>2</v>
      </c>
      <c r="N163" s="197">
        <v>5</v>
      </c>
      <c r="O163" s="197">
        <v>4</v>
      </c>
      <c r="P163" s="197">
        <f t="shared" si="27"/>
        <v>16</v>
      </c>
      <c r="Q163" s="197">
        <f t="shared" si="28"/>
        <v>0.80</v>
      </c>
      <c r="R163" s="104">
        <f t="shared" si="29"/>
        <v>1.35</v>
      </c>
      <c r="S163" s="104">
        <f t="shared" si="30"/>
        <v>1.45</v>
      </c>
      <c r="T163" s="104">
        <f t="shared" si="31"/>
        <v>2.0499999999999998</v>
      </c>
      <c r="U163" s="104">
        <f t="shared" si="32"/>
        <v>2.50</v>
      </c>
      <c r="V163" s="104">
        <f t="shared" si="33"/>
        <v>1.85</v>
      </c>
      <c r="W163" s="26">
        <f t="shared" si="34"/>
        <v>72</v>
      </c>
      <c r="X163" s="194">
        <f t="shared" si="35"/>
        <v>14.40</v>
      </c>
      <c r="Y163" s="114">
        <v>53</v>
      </c>
      <c r="Z163" s="108">
        <f t="shared" si="36"/>
        <v>42.400000000000006</v>
      </c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10"/>
      <c r="AN163" s="110"/>
      <c r="AO163" s="110"/>
      <c r="AP163" s="110"/>
      <c r="AQ163" s="110"/>
      <c r="AR163" s="109"/>
    </row>
    <row r="164" spans="1:44" s="107" customFormat="1" ht="20.25">
      <c r="A164" s="191">
        <v>158</v>
      </c>
      <c r="B164" s="125">
        <v>439772</v>
      </c>
      <c r="C164" s="126" t="s">
        <v>426</v>
      </c>
      <c r="D164" s="111">
        <v>13</v>
      </c>
      <c r="E164" s="111">
        <v>5</v>
      </c>
      <c r="F164" s="111">
        <v>6</v>
      </c>
      <c r="G164" s="196">
        <v>8</v>
      </c>
      <c r="H164" s="196">
        <v>9</v>
      </c>
      <c r="I164" s="196">
        <f t="shared" si="25"/>
        <v>41</v>
      </c>
      <c r="J164" s="196">
        <f t="shared" si="26"/>
        <v>6.15</v>
      </c>
      <c r="K164" s="197">
        <v>2</v>
      </c>
      <c r="L164" s="197">
        <v>3</v>
      </c>
      <c r="M164" s="197">
        <v>4</v>
      </c>
      <c r="N164" s="197">
        <v>3</v>
      </c>
      <c r="O164" s="197">
        <v>2</v>
      </c>
      <c r="P164" s="197">
        <f t="shared" si="27"/>
        <v>14</v>
      </c>
      <c r="Q164" s="197">
        <f t="shared" si="28"/>
        <v>0.70</v>
      </c>
      <c r="R164" s="104">
        <f t="shared" si="29"/>
        <v>2.0499999999999998</v>
      </c>
      <c r="S164" s="104">
        <f t="shared" si="30"/>
        <v>0.90</v>
      </c>
      <c r="T164" s="104">
        <f t="shared" si="31"/>
        <v>1.0999999999999999</v>
      </c>
      <c r="U164" s="104">
        <f t="shared" si="32"/>
        <v>1.35</v>
      </c>
      <c r="V164" s="104">
        <f t="shared" si="33"/>
        <v>1.45</v>
      </c>
      <c r="W164" s="26">
        <f t="shared" si="34"/>
        <v>55</v>
      </c>
      <c r="X164" s="194">
        <f t="shared" si="35"/>
        <v>11</v>
      </c>
      <c r="Y164" s="114">
        <v>42</v>
      </c>
      <c r="Z164" s="108">
        <f t="shared" si="36"/>
        <v>33.60</v>
      </c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0"/>
      <c r="AK164" s="110"/>
      <c r="AL164" s="110"/>
      <c r="AM164" s="110"/>
      <c r="AN164" s="110"/>
      <c r="AO164" s="110"/>
      <c r="AP164" s="110"/>
      <c r="AQ164" s="110"/>
      <c r="AR164" s="109"/>
    </row>
    <row r="165" spans="1:44" s="107" customFormat="1" ht="20.25">
      <c r="A165" s="191">
        <v>159</v>
      </c>
      <c r="B165" s="125">
        <v>439776</v>
      </c>
      <c r="C165" s="126" t="s">
        <v>428</v>
      </c>
      <c r="D165" s="111">
        <v>8</v>
      </c>
      <c r="E165" s="111">
        <v>9</v>
      </c>
      <c r="F165" s="111">
        <v>11</v>
      </c>
      <c r="G165" s="196">
        <v>9</v>
      </c>
      <c r="H165" s="196">
        <v>8</v>
      </c>
      <c r="I165" s="196">
        <f t="shared" si="25"/>
        <v>45</v>
      </c>
      <c r="J165" s="196">
        <f t="shared" si="26"/>
        <v>6.75</v>
      </c>
      <c r="K165" s="197">
        <v>4</v>
      </c>
      <c r="L165" s="197">
        <v>5</v>
      </c>
      <c r="M165" s="197">
        <v>2</v>
      </c>
      <c r="N165" s="197">
        <v>2</v>
      </c>
      <c r="O165" s="197">
        <v>3</v>
      </c>
      <c r="P165" s="197">
        <f t="shared" si="27"/>
        <v>16</v>
      </c>
      <c r="Q165" s="197">
        <f t="shared" si="28"/>
        <v>0.80</v>
      </c>
      <c r="R165" s="104">
        <f t="shared" si="29"/>
        <v>1.40</v>
      </c>
      <c r="S165" s="104">
        <f t="shared" si="30"/>
        <v>1.60</v>
      </c>
      <c r="T165" s="104">
        <f t="shared" si="31"/>
        <v>1.75</v>
      </c>
      <c r="U165" s="104">
        <f t="shared" si="32"/>
        <v>1.45</v>
      </c>
      <c r="V165" s="104">
        <f t="shared" si="33"/>
        <v>1.35</v>
      </c>
      <c r="W165" s="26">
        <f t="shared" si="34"/>
        <v>61</v>
      </c>
      <c r="X165" s="194">
        <f t="shared" si="35"/>
        <v>12.20</v>
      </c>
      <c r="Y165" s="114">
        <v>47</v>
      </c>
      <c r="Z165" s="108">
        <f t="shared" si="36"/>
        <v>37.60</v>
      </c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0"/>
      <c r="AK165" s="110"/>
      <c r="AL165" s="110"/>
      <c r="AM165" s="110"/>
      <c r="AN165" s="110"/>
      <c r="AO165" s="110"/>
      <c r="AP165" s="110"/>
      <c r="AQ165" s="110"/>
      <c r="AR165" s="109"/>
    </row>
    <row r="166" spans="1:44" s="107" customFormat="1" ht="20.25">
      <c r="A166" s="191">
        <v>160</v>
      </c>
      <c r="B166" s="125">
        <v>439779</v>
      </c>
      <c r="C166" s="126" t="s">
        <v>430</v>
      </c>
      <c r="D166" s="111">
        <v>11</v>
      </c>
      <c r="E166" s="111">
        <v>12</v>
      </c>
      <c r="F166" s="111">
        <v>16</v>
      </c>
      <c r="G166" s="196">
        <v>9</v>
      </c>
      <c r="H166" s="196">
        <v>8</v>
      </c>
      <c r="I166" s="196">
        <f t="shared" si="25"/>
        <v>56</v>
      </c>
      <c r="J166" s="196">
        <f t="shared" si="26"/>
        <v>8.40</v>
      </c>
      <c r="K166" s="197">
        <v>5</v>
      </c>
      <c r="L166" s="197">
        <v>3</v>
      </c>
      <c r="M166" s="197">
        <v>2</v>
      </c>
      <c r="N166" s="197">
        <v>2</v>
      </c>
      <c r="O166" s="197">
        <v>3</v>
      </c>
      <c r="P166" s="197">
        <f t="shared" si="27"/>
        <v>15</v>
      </c>
      <c r="Q166" s="197">
        <f t="shared" si="28"/>
        <v>0.75</v>
      </c>
      <c r="R166" s="104">
        <f t="shared" si="29"/>
        <v>1.90</v>
      </c>
      <c r="S166" s="104">
        <f t="shared" si="30"/>
        <v>1.9499999999999997</v>
      </c>
      <c r="T166" s="104">
        <f t="shared" si="31"/>
        <v>2.50</v>
      </c>
      <c r="U166" s="104">
        <f t="shared" si="32"/>
        <v>1.45</v>
      </c>
      <c r="V166" s="104">
        <f t="shared" si="33"/>
        <v>1.35</v>
      </c>
      <c r="W166" s="26">
        <f t="shared" si="34"/>
        <v>71</v>
      </c>
      <c r="X166" s="194">
        <f t="shared" si="35"/>
        <v>14.20</v>
      </c>
      <c r="Y166" s="114">
        <v>50</v>
      </c>
      <c r="Z166" s="108">
        <f t="shared" si="36"/>
        <v>40</v>
      </c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0"/>
      <c r="AK166" s="110"/>
      <c r="AL166" s="110"/>
      <c r="AM166" s="110"/>
      <c r="AN166" s="110"/>
      <c r="AO166" s="110"/>
      <c r="AP166" s="110"/>
      <c r="AQ166" s="110"/>
      <c r="AR166" s="109"/>
    </row>
    <row r="167" spans="1:44" s="107" customFormat="1" ht="20.25">
      <c r="A167" s="191">
        <v>161</v>
      </c>
      <c r="B167" s="125">
        <v>439780</v>
      </c>
      <c r="C167" s="126" t="s">
        <v>238</v>
      </c>
      <c r="D167" s="111">
        <v>8</v>
      </c>
      <c r="E167" s="111">
        <v>11</v>
      </c>
      <c r="F167" s="111">
        <v>10</v>
      </c>
      <c r="G167" s="196">
        <v>12</v>
      </c>
      <c r="H167" s="196">
        <v>13</v>
      </c>
      <c r="I167" s="196">
        <f t="shared" si="25"/>
        <v>54</v>
      </c>
      <c r="J167" s="196">
        <f t="shared" si="26"/>
        <v>8.10</v>
      </c>
      <c r="K167" s="197">
        <v>2</v>
      </c>
      <c r="L167" s="197">
        <v>3</v>
      </c>
      <c r="M167" s="197">
        <v>4</v>
      </c>
      <c r="N167" s="197">
        <v>2</v>
      </c>
      <c r="O167" s="197">
        <v>6</v>
      </c>
      <c r="P167" s="197">
        <f t="shared" si="27"/>
        <v>17</v>
      </c>
      <c r="Q167" s="197">
        <f t="shared" si="28"/>
        <v>0.85000000000000009</v>
      </c>
      <c r="R167" s="104">
        <f t="shared" si="29"/>
        <v>1.30</v>
      </c>
      <c r="S167" s="104">
        <f t="shared" si="30"/>
        <v>1.7999999999999998</v>
      </c>
      <c r="T167" s="104">
        <f t="shared" si="31"/>
        <v>1.70</v>
      </c>
      <c r="U167" s="104">
        <f t="shared" si="32"/>
        <v>1.90</v>
      </c>
      <c r="V167" s="104">
        <f t="shared" si="33"/>
        <v>2.25</v>
      </c>
      <c r="W167" s="26">
        <f t="shared" si="34"/>
        <v>71</v>
      </c>
      <c r="X167" s="194">
        <f t="shared" si="35"/>
        <v>14.20</v>
      </c>
      <c r="Y167" s="114">
        <v>58</v>
      </c>
      <c r="Z167" s="108">
        <f t="shared" si="36"/>
        <v>46.400000000000006</v>
      </c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0"/>
      <c r="AK167" s="110"/>
      <c r="AL167" s="110"/>
      <c r="AM167" s="110"/>
      <c r="AN167" s="110"/>
      <c r="AO167" s="110"/>
      <c r="AP167" s="110"/>
      <c r="AQ167" s="110"/>
      <c r="AR167" s="109"/>
    </row>
    <row r="168" spans="1:44" s="107" customFormat="1" ht="20.25">
      <c r="A168" s="191">
        <v>162</v>
      </c>
      <c r="B168" s="125">
        <v>439783</v>
      </c>
      <c r="C168" s="126" t="s">
        <v>432</v>
      </c>
      <c r="D168" s="111">
        <v>15</v>
      </c>
      <c r="E168" s="111">
        <v>18</v>
      </c>
      <c r="F168" s="111">
        <v>16</v>
      </c>
      <c r="G168" s="196">
        <v>14</v>
      </c>
      <c r="H168" s="196">
        <v>15</v>
      </c>
      <c r="I168" s="196">
        <f t="shared" si="25"/>
        <v>78</v>
      </c>
      <c r="J168" s="196">
        <f t="shared" si="26"/>
        <v>11.70</v>
      </c>
      <c r="K168" s="197">
        <v>6</v>
      </c>
      <c r="L168" s="197">
        <v>5</v>
      </c>
      <c r="M168" s="197">
        <v>3</v>
      </c>
      <c r="N168" s="197">
        <v>2</v>
      </c>
      <c r="O168" s="197">
        <v>4</v>
      </c>
      <c r="P168" s="197">
        <f t="shared" si="27"/>
        <v>20</v>
      </c>
      <c r="Q168" s="197">
        <f t="shared" si="28"/>
        <v>1</v>
      </c>
      <c r="R168" s="104">
        <f t="shared" si="29"/>
        <v>2.5499999999999998</v>
      </c>
      <c r="S168" s="104">
        <f t="shared" si="30"/>
        <v>2.9499999999999997</v>
      </c>
      <c r="T168" s="104">
        <f t="shared" si="31"/>
        <v>2.5499999999999998</v>
      </c>
      <c r="U168" s="104">
        <f t="shared" si="32"/>
        <v>2.2000000000000002</v>
      </c>
      <c r="V168" s="104">
        <f t="shared" si="33"/>
        <v>2.4500000000000002</v>
      </c>
      <c r="W168" s="26">
        <f t="shared" si="34"/>
        <v>98</v>
      </c>
      <c r="X168" s="194">
        <f t="shared" si="35"/>
        <v>19.60</v>
      </c>
      <c r="Y168" s="114">
        <v>70</v>
      </c>
      <c r="Z168" s="108">
        <f t="shared" si="36"/>
        <v>56</v>
      </c>
      <c r="AA168" s="110"/>
      <c r="AB168" s="110"/>
      <c r="AC168" s="110"/>
      <c r="AD168" s="110"/>
      <c r="AE168" s="110"/>
      <c r="AF168" s="110"/>
      <c r="AG168" s="110"/>
      <c r="AH168" s="110"/>
      <c r="AI168" s="110"/>
      <c r="AJ168" s="110"/>
      <c r="AK168" s="110"/>
      <c r="AL168" s="110"/>
      <c r="AM168" s="110"/>
      <c r="AN168" s="110"/>
      <c r="AO168" s="110"/>
      <c r="AP168" s="110"/>
      <c r="AQ168" s="110"/>
      <c r="AR168" s="109"/>
    </row>
    <row r="169" spans="1:44" s="107" customFormat="1" ht="20.25">
      <c r="A169" s="191">
        <v>163</v>
      </c>
      <c r="B169" s="125">
        <v>439789</v>
      </c>
      <c r="C169" s="126" t="s">
        <v>435</v>
      </c>
      <c r="D169" s="111">
        <v>8</v>
      </c>
      <c r="E169" s="111">
        <v>10</v>
      </c>
      <c r="F169" s="111">
        <v>9</v>
      </c>
      <c r="G169" s="196">
        <v>9</v>
      </c>
      <c r="H169" s="196">
        <v>6</v>
      </c>
      <c r="I169" s="196">
        <f t="shared" si="25"/>
        <v>42</v>
      </c>
      <c r="J169" s="196">
        <f t="shared" si="26"/>
        <v>6.30</v>
      </c>
      <c r="K169" s="197">
        <v>2</v>
      </c>
      <c r="L169" s="197">
        <v>5</v>
      </c>
      <c r="M169" s="197">
        <v>2</v>
      </c>
      <c r="N169" s="197">
        <v>2</v>
      </c>
      <c r="O169" s="197">
        <v>2</v>
      </c>
      <c r="P169" s="197">
        <f t="shared" si="27"/>
        <v>13</v>
      </c>
      <c r="Q169" s="197">
        <f t="shared" si="28"/>
        <v>0.65</v>
      </c>
      <c r="R169" s="104">
        <f t="shared" si="29"/>
        <v>1.30</v>
      </c>
      <c r="S169" s="104">
        <f t="shared" si="30"/>
        <v>1.75</v>
      </c>
      <c r="T169" s="104">
        <f t="shared" si="31"/>
        <v>1.45</v>
      </c>
      <c r="U169" s="104">
        <f t="shared" si="32"/>
        <v>1.45</v>
      </c>
      <c r="V169" s="104">
        <f t="shared" si="33"/>
        <v>0.99999999999999989</v>
      </c>
      <c r="W169" s="26">
        <f t="shared" si="34"/>
        <v>55</v>
      </c>
      <c r="X169" s="194">
        <f t="shared" si="35"/>
        <v>11</v>
      </c>
      <c r="Y169" s="114">
        <v>41</v>
      </c>
      <c r="Z169" s="108">
        <f t="shared" si="36"/>
        <v>32.800000000000004</v>
      </c>
      <c r="AA169" s="110"/>
      <c r="AB169" s="110"/>
      <c r="AC169" s="110"/>
      <c r="AD169" s="110"/>
      <c r="AE169" s="110"/>
      <c r="AF169" s="110"/>
      <c r="AG169" s="110"/>
      <c r="AH169" s="110"/>
      <c r="AI169" s="110"/>
      <c r="AJ169" s="110"/>
      <c r="AK169" s="110"/>
      <c r="AL169" s="110"/>
      <c r="AM169" s="110"/>
      <c r="AN169" s="110"/>
      <c r="AO169" s="110"/>
      <c r="AP169" s="110"/>
      <c r="AQ169" s="110"/>
      <c r="AR169" s="109"/>
    </row>
    <row r="170" spans="1:44" s="107" customFormat="1" ht="20.25">
      <c r="A170" s="191">
        <v>164</v>
      </c>
      <c r="B170" s="125">
        <v>439790</v>
      </c>
      <c r="C170" s="126" t="s">
        <v>436</v>
      </c>
      <c r="D170" s="111">
        <v>5</v>
      </c>
      <c r="E170" s="111">
        <v>4</v>
      </c>
      <c r="F170" s="111">
        <v>8</v>
      </c>
      <c r="G170" s="196">
        <v>9</v>
      </c>
      <c r="H170" s="196">
        <v>8</v>
      </c>
      <c r="I170" s="196">
        <f t="shared" si="25"/>
        <v>34</v>
      </c>
      <c r="J170" s="196">
        <f t="shared" si="26"/>
        <v>5.0999999999999996</v>
      </c>
      <c r="K170" s="197">
        <v>3</v>
      </c>
      <c r="L170" s="197">
        <v>2</v>
      </c>
      <c r="M170" s="197">
        <v>1</v>
      </c>
      <c r="N170" s="197">
        <v>3</v>
      </c>
      <c r="O170" s="197">
        <v>2</v>
      </c>
      <c r="P170" s="197">
        <f t="shared" si="27"/>
        <v>11</v>
      </c>
      <c r="Q170" s="197">
        <f t="shared" si="28"/>
        <v>0.55000000000000004</v>
      </c>
      <c r="R170" s="104">
        <f t="shared" si="29"/>
        <v>0.90</v>
      </c>
      <c r="S170" s="104">
        <f t="shared" si="30"/>
        <v>0.70</v>
      </c>
      <c r="T170" s="104">
        <f t="shared" si="31"/>
        <v>1.25</v>
      </c>
      <c r="U170" s="104">
        <f t="shared" si="32"/>
        <v>1.50</v>
      </c>
      <c r="V170" s="104">
        <f t="shared" si="33"/>
        <v>1.30</v>
      </c>
      <c r="W170" s="26">
        <f t="shared" si="34"/>
        <v>45</v>
      </c>
      <c r="X170" s="194">
        <f t="shared" si="35"/>
        <v>9</v>
      </c>
      <c r="Y170" s="114">
        <v>36</v>
      </c>
      <c r="Z170" s="108">
        <f t="shared" si="36"/>
        <v>28.80</v>
      </c>
      <c r="AA170" s="110"/>
      <c r="AB170" s="110"/>
      <c r="AC170" s="110"/>
      <c r="AD170" s="110"/>
      <c r="AE170" s="110"/>
      <c r="AF170" s="110"/>
      <c r="AG170" s="110"/>
      <c r="AH170" s="110"/>
      <c r="AI170" s="110"/>
      <c r="AJ170" s="110"/>
      <c r="AK170" s="110"/>
      <c r="AL170" s="110"/>
      <c r="AM170" s="110"/>
      <c r="AN170" s="110"/>
      <c r="AO170" s="110"/>
      <c r="AP170" s="110"/>
      <c r="AQ170" s="110"/>
      <c r="AR170" s="109"/>
    </row>
    <row r="171" spans="1:44" s="107" customFormat="1" ht="20.25">
      <c r="A171" s="191">
        <v>165</v>
      </c>
      <c r="B171" s="125">
        <v>439791</v>
      </c>
      <c r="C171" s="126" t="s">
        <v>436</v>
      </c>
      <c r="D171" s="111">
        <v>6</v>
      </c>
      <c r="E171" s="111">
        <v>12</v>
      </c>
      <c r="F171" s="111">
        <v>11</v>
      </c>
      <c r="G171" s="196">
        <v>10</v>
      </c>
      <c r="H171" s="196">
        <v>11</v>
      </c>
      <c r="I171" s="196">
        <f t="shared" si="25"/>
        <v>50</v>
      </c>
      <c r="J171" s="196">
        <f t="shared" si="26"/>
        <v>7.50</v>
      </c>
      <c r="K171" s="197">
        <v>2</v>
      </c>
      <c r="L171" s="197">
        <v>5</v>
      </c>
      <c r="M171" s="197">
        <v>1</v>
      </c>
      <c r="N171" s="197">
        <v>2</v>
      </c>
      <c r="O171" s="197">
        <v>5</v>
      </c>
      <c r="P171" s="197">
        <f t="shared" si="27"/>
        <v>15</v>
      </c>
      <c r="Q171" s="197">
        <f t="shared" si="28"/>
        <v>0.75</v>
      </c>
      <c r="R171" s="104">
        <f t="shared" si="29"/>
        <v>0.99999999999999989</v>
      </c>
      <c r="S171" s="104">
        <f t="shared" si="30"/>
        <v>2.0499999999999998</v>
      </c>
      <c r="T171" s="104">
        <f t="shared" si="31"/>
        <v>1.70</v>
      </c>
      <c r="U171" s="104">
        <f t="shared" si="32"/>
        <v>1.60</v>
      </c>
      <c r="V171" s="104">
        <f t="shared" si="33"/>
        <v>1.90</v>
      </c>
      <c r="W171" s="26">
        <f t="shared" si="34"/>
        <v>65</v>
      </c>
      <c r="X171" s="194">
        <f t="shared" si="35"/>
        <v>13</v>
      </c>
      <c r="Y171" s="114">
        <v>50</v>
      </c>
      <c r="Z171" s="108">
        <f t="shared" si="36"/>
        <v>40</v>
      </c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10"/>
      <c r="AK171" s="110"/>
      <c r="AL171" s="110"/>
      <c r="AM171" s="110"/>
      <c r="AN171" s="110"/>
      <c r="AO171" s="110"/>
      <c r="AP171" s="110"/>
      <c r="AQ171" s="110"/>
      <c r="AR171" s="109"/>
    </row>
    <row r="172" spans="1:44" s="107" customFormat="1" ht="20.25">
      <c r="A172" s="191">
        <v>166</v>
      </c>
      <c r="B172" s="125">
        <v>439792</v>
      </c>
      <c r="C172" s="126" t="s">
        <v>437</v>
      </c>
      <c r="D172" s="111">
        <v>14</v>
      </c>
      <c r="E172" s="111">
        <v>13</v>
      </c>
      <c r="F172" s="111">
        <v>14</v>
      </c>
      <c r="G172" s="196">
        <v>8</v>
      </c>
      <c r="H172" s="196">
        <v>9</v>
      </c>
      <c r="I172" s="196">
        <f t="shared" si="25"/>
        <v>58</v>
      </c>
      <c r="J172" s="196">
        <f t="shared" si="26"/>
        <v>8.6999999999999993</v>
      </c>
      <c r="K172" s="197">
        <v>1</v>
      </c>
      <c r="L172" s="197">
        <v>3</v>
      </c>
      <c r="M172" s="197">
        <v>5</v>
      </c>
      <c r="N172" s="197">
        <v>4</v>
      </c>
      <c r="O172" s="197">
        <v>3</v>
      </c>
      <c r="P172" s="197">
        <f t="shared" si="27"/>
        <v>16</v>
      </c>
      <c r="Q172" s="197">
        <f t="shared" si="28"/>
        <v>0.80</v>
      </c>
      <c r="R172" s="104">
        <f t="shared" si="29"/>
        <v>2.15</v>
      </c>
      <c r="S172" s="104">
        <f t="shared" si="30"/>
        <v>2.10</v>
      </c>
      <c r="T172" s="104">
        <f t="shared" si="31"/>
        <v>2.35</v>
      </c>
      <c r="U172" s="104">
        <f t="shared" si="32"/>
        <v>1.40</v>
      </c>
      <c r="V172" s="104">
        <f t="shared" si="33"/>
        <v>1.50</v>
      </c>
      <c r="W172" s="26">
        <f t="shared" si="34"/>
        <v>74</v>
      </c>
      <c r="X172" s="194">
        <f t="shared" si="35"/>
        <v>14.80</v>
      </c>
      <c r="Y172" s="114">
        <v>54</v>
      </c>
      <c r="Z172" s="108">
        <f t="shared" si="36"/>
        <v>43.20</v>
      </c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0"/>
      <c r="AK172" s="110"/>
      <c r="AL172" s="110"/>
      <c r="AM172" s="110"/>
      <c r="AN172" s="110"/>
      <c r="AO172" s="110"/>
      <c r="AP172" s="110"/>
      <c r="AQ172" s="110"/>
      <c r="AR172" s="109"/>
    </row>
    <row r="173" spans="1:44" s="107" customFormat="1" ht="20.25">
      <c r="A173" s="191">
        <v>167</v>
      </c>
      <c r="B173" s="125">
        <v>439793</v>
      </c>
      <c r="C173" s="126" t="s">
        <v>438</v>
      </c>
      <c r="D173" s="111">
        <v>2</v>
      </c>
      <c r="E173" s="111">
        <v>3</v>
      </c>
      <c r="F173" s="111">
        <v>9</v>
      </c>
      <c r="G173" s="196">
        <v>8</v>
      </c>
      <c r="H173" s="196">
        <v>6</v>
      </c>
      <c r="I173" s="196">
        <f t="shared" si="25"/>
        <v>28</v>
      </c>
      <c r="J173" s="196">
        <f t="shared" si="26"/>
        <v>4.20</v>
      </c>
      <c r="K173" s="197">
        <v>2</v>
      </c>
      <c r="L173" s="197">
        <v>3</v>
      </c>
      <c r="M173" s="197">
        <v>1</v>
      </c>
      <c r="N173" s="197">
        <v>1</v>
      </c>
      <c r="O173" s="197">
        <v>1</v>
      </c>
      <c r="P173" s="197">
        <f t="shared" si="27"/>
        <v>8</v>
      </c>
      <c r="Q173" s="197">
        <f t="shared" si="28"/>
        <v>0.40</v>
      </c>
      <c r="R173" s="104">
        <f t="shared" si="29"/>
        <v>0.40</v>
      </c>
      <c r="S173" s="104">
        <f t="shared" si="30"/>
        <v>0.60</v>
      </c>
      <c r="T173" s="104">
        <f t="shared" si="31"/>
        <v>1.40</v>
      </c>
      <c r="U173" s="104">
        <f t="shared" si="32"/>
        <v>1.25</v>
      </c>
      <c r="V173" s="104">
        <f t="shared" si="33"/>
        <v>0.95</v>
      </c>
      <c r="W173" s="26">
        <f t="shared" si="34"/>
        <v>36</v>
      </c>
      <c r="X173" s="194">
        <f t="shared" si="35"/>
        <v>7.20</v>
      </c>
      <c r="Y173" s="114">
        <v>28</v>
      </c>
      <c r="Z173" s="108">
        <f t="shared" si="36"/>
        <v>22.40</v>
      </c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0"/>
      <c r="AK173" s="110"/>
      <c r="AL173" s="110"/>
      <c r="AM173" s="110"/>
      <c r="AN173" s="110"/>
      <c r="AO173" s="110"/>
      <c r="AP173" s="110"/>
      <c r="AQ173" s="110"/>
      <c r="AR173" s="109"/>
    </row>
    <row r="174" spans="1:44" s="107" customFormat="1" ht="20.25">
      <c r="A174" s="191">
        <v>168</v>
      </c>
      <c r="B174" s="125">
        <v>439795</v>
      </c>
      <c r="C174" s="126" t="s">
        <v>439</v>
      </c>
      <c r="D174" s="111">
        <v>12</v>
      </c>
      <c r="E174" s="111">
        <v>10</v>
      </c>
      <c r="F174" s="111">
        <v>8</v>
      </c>
      <c r="G174" s="196">
        <v>13</v>
      </c>
      <c r="H174" s="196">
        <v>15</v>
      </c>
      <c r="I174" s="196">
        <f t="shared" si="25"/>
        <v>58</v>
      </c>
      <c r="J174" s="196">
        <f t="shared" si="26"/>
        <v>8.6999999999999993</v>
      </c>
      <c r="K174" s="197">
        <v>2</v>
      </c>
      <c r="L174" s="197">
        <v>3</v>
      </c>
      <c r="M174" s="197">
        <v>6</v>
      </c>
      <c r="N174" s="197">
        <v>3</v>
      </c>
      <c r="O174" s="197">
        <v>3</v>
      </c>
      <c r="P174" s="197">
        <f t="shared" si="27"/>
        <v>17</v>
      </c>
      <c r="Q174" s="197">
        <f t="shared" si="28"/>
        <v>0.85000000000000009</v>
      </c>
      <c r="R174" s="104">
        <f t="shared" si="29"/>
        <v>1.90</v>
      </c>
      <c r="S174" s="104">
        <f t="shared" si="30"/>
        <v>1.65</v>
      </c>
      <c r="T174" s="104">
        <f t="shared" si="31"/>
        <v>1.50</v>
      </c>
      <c r="U174" s="104">
        <f t="shared" si="32"/>
        <v>2.10</v>
      </c>
      <c r="V174" s="104">
        <f t="shared" si="33"/>
        <v>2.40</v>
      </c>
      <c r="W174" s="26">
        <f t="shared" si="34"/>
        <v>75</v>
      </c>
      <c r="X174" s="194">
        <f t="shared" si="35"/>
        <v>15</v>
      </c>
      <c r="Y174" s="114">
        <v>57</v>
      </c>
      <c r="Z174" s="108">
        <f t="shared" si="36"/>
        <v>45.60</v>
      </c>
      <c r="AA174" s="110"/>
      <c r="AB174" s="110"/>
      <c r="AC174" s="110"/>
      <c r="AD174" s="110"/>
      <c r="AE174" s="110"/>
      <c r="AF174" s="110"/>
      <c r="AG174" s="110"/>
      <c r="AH174" s="110"/>
      <c r="AI174" s="110"/>
      <c r="AJ174" s="110"/>
      <c r="AK174" s="110"/>
      <c r="AL174" s="110"/>
      <c r="AM174" s="110"/>
      <c r="AN174" s="110"/>
      <c r="AO174" s="110"/>
      <c r="AP174" s="110"/>
      <c r="AQ174" s="110"/>
      <c r="AR174" s="109"/>
    </row>
    <row r="175" spans="1:44" s="107" customFormat="1" ht="20.25">
      <c r="A175" s="191">
        <v>169</v>
      </c>
      <c r="B175" s="125">
        <v>439796</v>
      </c>
      <c r="C175" s="126" t="s">
        <v>440</v>
      </c>
      <c r="D175" s="266">
        <v>13</v>
      </c>
      <c r="E175" s="266">
        <v>14</v>
      </c>
      <c r="F175" s="266">
        <v>15</v>
      </c>
      <c r="G175" s="196">
        <v>14</v>
      </c>
      <c r="H175" s="196">
        <v>9</v>
      </c>
      <c r="I175" s="196">
        <f t="shared" si="25"/>
        <v>65</v>
      </c>
      <c r="J175" s="196">
        <f t="shared" si="26"/>
        <v>9.75</v>
      </c>
      <c r="K175" s="197">
        <v>5</v>
      </c>
      <c r="L175" s="197">
        <v>4</v>
      </c>
      <c r="M175" s="197">
        <v>3</v>
      </c>
      <c r="N175" s="197">
        <v>2</v>
      </c>
      <c r="O175" s="197">
        <v>5</v>
      </c>
      <c r="P175" s="197">
        <f t="shared" si="27"/>
        <v>19</v>
      </c>
      <c r="Q175" s="197">
        <f t="shared" si="28"/>
        <v>0.95</v>
      </c>
      <c r="R175" s="104">
        <f t="shared" si="29"/>
        <v>2.2000000000000002</v>
      </c>
      <c r="S175" s="104">
        <f t="shared" si="30"/>
        <v>2.3000000000000003</v>
      </c>
      <c r="T175" s="104">
        <f t="shared" si="31"/>
        <v>2.40</v>
      </c>
      <c r="U175" s="104">
        <f t="shared" si="32"/>
        <v>2.2000000000000002</v>
      </c>
      <c r="V175" s="104">
        <f t="shared" si="33"/>
        <v>1.60</v>
      </c>
      <c r="W175" s="26">
        <f t="shared" si="34"/>
        <v>84</v>
      </c>
      <c r="X175" s="194">
        <f t="shared" si="35"/>
        <v>16.80</v>
      </c>
      <c r="Y175" s="114">
        <v>62</v>
      </c>
      <c r="Z175" s="108">
        <f t="shared" si="36"/>
        <v>49.60</v>
      </c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10"/>
      <c r="AK175" s="110"/>
      <c r="AL175" s="110"/>
      <c r="AM175" s="110"/>
      <c r="AN175" s="110"/>
      <c r="AO175" s="110"/>
      <c r="AP175" s="110"/>
      <c r="AQ175" s="110"/>
      <c r="AR175" s="109"/>
    </row>
    <row r="176" spans="1:44" s="107" customFormat="1" ht="20.25">
      <c r="A176" s="191">
        <v>170</v>
      </c>
      <c r="B176" s="125">
        <v>439798</v>
      </c>
      <c r="C176" s="126" t="s">
        <v>441</v>
      </c>
      <c r="D176" s="113">
        <v>8</v>
      </c>
      <c r="E176" s="113">
        <v>8</v>
      </c>
      <c r="F176" s="113">
        <v>9</v>
      </c>
      <c r="G176" s="196">
        <v>9</v>
      </c>
      <c r="H176" s="196">
        <v>8</v>
      </c>
      <c r="I176" s="196">
        <f t="shared" si="25"/>
        <v>42</v>
      </c>
      <c r="J176" s="196">
        <f t="shared" si="26"/>
        <v>6.30</v>
      </c>
      <c r="K176" s="197">
        <v>2</v>
      </c>
      <c r="L176" s="197">
        <v>3</v>
      </c>
      <c r="M176" s="197">
        <v>5</v>
      </c>
      <c r="N176" s="197">
        <v>2</v>
      </c>
      <c r="O176" s="197">
        <v>1</v>
      </c>
      <c r="P176" s="197">
        <f t="shared" si="27"/>
        <v>13</v>
      </c>
      <c r="Q176" s="197">
        <f t="shared" si="28"/>
        <v>0.65</v>
      </c>
      <c r="R176" s="104">
        <f t="shared" si="29"/>
        <v>1.30</v>
      </c>
      <c r="S176" s="104">
        <f t="shared" si="30"/>
        <v>1.35</v>
      </c>
      <c r="T176" s="104">
        <f t="shared" si="31"/>
        <v>1.60</v>
      </c>
      <c r="U176" s="104">
        <f t="shared" si="32"/>
        <v>1.45</v>
      </c>
      <c r="V176" s="104">
        <f t="shared" si="33"/>
        <v>1.25</v>
      </c>
      <c r="W176" s="26">
        <f t="shared" si="34"/>
        <v>55</v>
      </c>
      <c r="X176" s="194">
        <f t="shared" si="35"/>
        <v>11</v>
      </c>
      <c r="Y176" s="114">
        <v>41</v>
      </c>
      <c r="Z176" s="108">
        <f t="shared" si="36"/>
        <v>32.800000000000004</v>
      </c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  <c r="AK176" s="110"/>
      <c r="AL176" s="110"/>
      <c r="AM176" s="110"/>
      <c r="AN176" s="110"/>
      <c r="AO176" s="110"/>
      <c r="AP176" s="110"/>
      <c r="AQ176" s="110"/>
      <c r="AR176" s="109"/>
    </row>
    <row r="177" spans="1:44" s="107" customFormat="1" ht="20.25">
      <c r="A177" s="191">
        <v>171</v>
      </c>
      <c r="B177" s="125">
        <v>439799</v>
      </c>
      <c r="C177" s="126" t="s">
        <v>442</v>
      </c>
      <c r="D177" s="113">
        <v>5</v>
      </c>
      <c r="E177" s="113">
        <v>12</v>
      </c>
      <c r="F177" s="113">
        <v>11</v>
      </c>
      <c r="G177" s="196">
        <v>16</v>
      </c>
      <c r="H177" s="196">
        <v>15</v>
      </c>
      <c r="I177" s="196">
        <f t="shared" si="25"/>
        <v>59</v>
      </c>
      <c r="J177" s="196">
        <f t="shared" si="26"/>
        <v>8.85</v>
      </c>
      <c r="K177" s="197">
        <v>3</v>
      </c>
      <c r="L177" s="197">
        <v>2</v>
      </c>
      <c r="M177" s="197">
        <v>4</v>
      </c>
      <c r="N177" s="197">
        <v>5</v>
      </c>
      <c r="O177" s="197">
        <v>3</v>
      </c>
      <c r="P177" s="197">
        <f t="shared" si="27"/>
        <v>17</v>
      </c>
      <c r="Q177" s="197">
        <f t="shared" si="28"/>
        <v>0.85000000000000009</v>
      </c>
      <c r="R177" s="104">
        <f t="shared" si="29"/>
        <v>0.90</v>
      </c>
      <c r="S177" s="104">
        <f t="shared" si="30"/>
        <v>1.90</v>
      </c>
      <c r="T177" s="104">
        <f t="shared" si="31"/>
        <v>1.85</v>
      </c>
      <c r="U177" s="104">
        <f t="shared" si="32"/>
        <v>2.65</v>
      </c>
      <c r="V177" s="104">
        <f t="shared" si="33"/>
        <v>2.40</v>
      </c>
      <c r="W177" s="26">
        <f t="shared" si="34"/>
        <v>76</v>
      </c>
      <c r="X177" s="194">
        <f t="shared" si="35"/>
        <v>15.20</v>
      </c>
      <c r="Y177" s="114">
        <v>58</v>
      </c>
      <c r="Z177" s="108">
        <f t="shared" si="36"/>
        <v>46.400000000000006</v>
      </c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10"/>
      <c r="AK177" s="110"/>
      <c r="AL177" s="110"/>
      <c r="AM177" s="110"/>
      <c r="AN177" s="110"/>
      <c r="AO177" s="110"/>
      <c r="AP177" s="110"/>
      <c r="AQ177" s="110"/>
      <c r="AR177" s="109"/>
    </row>
    <row r="178" spans="1:44" s="107" customFormat="1" ht="20.25">
      <c r="A178" s="191">
        <v>172</v>
      </c>
      <c r="B178" s="125">
        <v>439800</v>
      </c>
      <c r="C178" s="126" t="s">
        <v>443</v>
      </c>
      <c r="D178" s="113">
        <v>13</v>
      </c>
      <c r="E178" s="113">
        <v>11</v>
      </c>
      <c r="F178" s="113">
        <v>12</v>
      </c>
      <c r="G178" s="196">
        <v>14</v>
      </c>
      <c r="H178" s="196">
        <v>12</v>
      </c>
      <c r="I178" s="196">
        <f t="shared" si="25"/>
        <v>62</v>
      </c>
      <c r="J178" s="196">
        <f t="shared" si="26"/>
        <v>9.2999999999999989</v>
      </c>
      <c r="K178" s="197">
        <v>4</v>
      </c>
      <c r="L178" s="197">
        <v>2</v>
      </c>
      <c r="M178" s="197">
        <v>5</v>
      </c>
      <c r="N178" s="197">
        <v>3</v>
      </c>
      <c r="O178" s="197">
        <v>3</v>
      </c>
      <c r="P178" s="197">
        <f t="shared" si="27"/>
        <v>17</v>
      </c>
      <c r="Q178" s="197">
        <f t="shared" si="28"/>
        <v>0.85000000000000009</v>
      </c>
      <c r="R178" s="104">
        <f t="shared" si="29"/>
        <v>2.15</v>
      </c>
      <c r="S178" s="104">
        <f t="shared" si="30"/>
        <v>1.75</v>
      </c>
      <c r="T178" s="104">
        <f t="shared" si="31"/>
        <v>2.0499999999999998</v>
      </c>
      <c r="U178" s="104">
        <f t="shared" si="32"/>
        <v>2.25</v>
      </c>
      <c r="V178" s="104">
        <f t="shared" si="33"/>
        <v>1.9499999999999997</v>
      </c>
      <c r="W178" s="26">
        <f t="shared" si="34"/>
        <v>79</v>
      </c>
      <c r="X178" s="194">
        <f t="shared" si="35"/>
        <v>15.80</v>
      </c>
      <c r="Y178" s="114">
        <v>59</v>
      </c>
      <c r="Z178" s="108">
        <f t="shared" si="36"/>
        <v>47.20</v>
      </c>
      <c r="AA178" s="110"/>
      <c r="AB178" s="110"/>
      <c r="AC178" s="110"/>
      <c r="AD178" s="110"/>
      <c r="AE178" s="110"/>
      <c r="AF178" s="110"/>
      <c r="AG178" s="110"/>
      <c r="AH178" s="110"/>
      <c r="AI178" s="110"/>
      <c r="AJ178" s="110"/>
      <c r="AK178" s="110"/>
      <c r="AL178" s="110"/>
      <c r="AM178" s="110"/>
      <c r="AN178" s="110"/>
      <c r="AO178" s="110"/>
      <c r="AP178" s="110"/>
      <c r="AQ178" s="110"/>
      <c r="AR178" s="109"/>
    </row>
    <row r="179" spans="1:44" s="107" customFormat="1" ht="20.25">
      <c r="A179" s="191">
        <v>173</v>
      </c>
      <c r="B179" s="125">
        <v>439802</v>
      </c>
      <c r="C179" s="126" t="s">
        <v>444</v>
      </c>
      <c r="D179" s="113">
        <v>11</v>
      </c>
      <c r="E179" s="113">
        <v>12</v>
      </c>
      <c r="F179" s="113">
        <v>13</v>
      </c>
      <c r="G179" s="196">
        <v>14</v>
      </c>
      <c r="H179" s="196">
        <v>15</v>
      </c>
      <c r="I179" s="196">
        <f t="shared" si="25"/>
        <v>65</v>
      </c>
      <c r="J179" s="196">
        <f t="shared" si="26"/>
        <v>9.75</v>
      </c>
      <c r="K179" s="197">
        <v>6</v>
      </c>
      <c r="L179" s="197">
        <v>5</v>
      </c>
      <c r="M179" s="197">
        <v>2</v>
      </c>
      <c r="N179" s="197">
        <v>2</v>
      </c>
      <c r="O179" s="197">
        <v>4</v>
      </c>
      <c r="P179" s="197">
        <f t="shared" si="27"/>
        <v>19</v>
      </c>
      <c r="Q179" s="197">
        <f t="shared" si="28"/>
        <v>0.95</v>
      </c>
      <c r="R179" s="104">
        <f t="shared" si="29"/>
        <v>1.95</v>
      </c>
      <c r="S179" s="104">
        <f t="shared" si="30"/>
        <v>2.0499999999999998</v>
      </c>
      <c r="T179" s="104">
        <f t="shared" si="31"/>
        <v>2.0499999999999998</v>
      </c>
      <c r="U179" s="104">
        <f t="shared" si="32"/>
        <v>2.2000000000000002</v>
      </c>
      <c r="V179" s="104">
        <f t="shared" si="33"/>
        <v>2.4500000000000002</v>
      </c>
      <c r="W179" s="26">
        <f t="shared" si="34"/>
        <v>84</v>
      </c>
      <c r="X179" s="194">
        <f t="shared" si="35"/>
        <v>16.80</v>
      </c>
      <c r="Y179" s="114">
        <v>67</v>
      </c>
      <c r="Z179" s="108">
        <f t="shared" si="36"/>
        <v>53.60</v>
      </c>
      <c r="AA179" s="110"/>
      <c r="AB179" s="110"/>
      <c r="AC179" s="110"/>
      <c r="AD179" s="110"/>
      <c r="AE179" s="110"/>
      <c r="AF179" s="110"/>
      <c r="AG179" s="110"/>
      <c r="AH179" s="110"/>
      <c r="AI179" s="110"/>
      <c r="AJ179" s="110"/>
      <c r="AK179" s="110"/>
      <c r="AL179" s="110"/>
      <c r="AM179" s="110"/>
      <c r="AN179" s="110"/>
      <c r="AO179" s="110"/>
      <c r="AP179" s="110"/>
      <c r="AQ179" s="110"/>
      <c r="AR179" s="109"/>
    </row>
    <row r="180" spans="1:44" s="107" customFormat="1" ht="20.25">
      <c r="A180" s="191">
        <v>174</v>
      </c>
      <c r="B180" s="125">
        <v>439806</v>
      </c>
      <c r="C180" s="126" t="s">
        <v>529</v>
      </c>
      <c r="D180" s="113">
        <v>6</v>
      </c>
      <c r="E180" s="113">
        <v>9</v>
      </c>
      <c r="F180" s="113">
        <v>12</v>
      </c>
      <c r="G180" s="196">
        <v>10</v>
      </c>
      <c r="H180" s="196">
        <v>11</v>
      </c>
      <c r="I180" s="196">
        <f t="shared" si="25"/>
        <v>48</v>
      </c>
      <c r="J180" s="196">
        <f t="shared" si="26"/>
        <v>7.1999999999999993</v>
      </c>
      <c r="K180" s="197">
        <v>2</v>
      </c>
      <c r="L180" s="197">
        <v>3</v>
      </c>
      <c r="M180" s="197">
        <v>2</v>
      </c>
      <c r="N180" s="197">
        <v>3</v>
      </c>
      <c r="O180" s="197">
        <v>4</v>
      </c>
      <c r="P180" s="197">
        <f t="shared" si="27"/>
        <v>14</v>
      </c>
      <c r="Q180" s="197">
        <f t="shared" si="28"/>
        <v>0.70</v>
      </c>
      <c r="R180" s="104">
        <f t="shared" si="29"/>
        <v>0.99999999999999989</v>
      </c>
      <c r="S180" s="104">
        <f t="shared" si="30"/>
        <v>1.50</v>
      </c>
      <c r="T180" s="104">
        <f t="shared" si="31"/>
        <v>1.90</v>
      </c>
      <c r="U180" s="104">
        <f t="shared" si="32"/>
        <v>1.65</v>
      </c>
      <c r="V180" s="104">
        <f t="shared" si="33"/>
        <v>1.85</v>
      </c>
      <c r="W180" s="26">
        <f t="shared" si="34"/>
        <v>62</v>
      </c>
      <c r="X180" s="194">
        <f t="shared" si="35"/>
        <v>12.40</v>
      </c>
      <c r="Y180" s="114">
        <v>48</v>
      </c>
      <c r="Z180" s="108">
        <f t="shared" si="36"/>
        <v>38.400000000000006</v>
      </c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  <c r="AL180" s="110"/>
      <c r="AM180" s="110"/>
      <c r="AN180" s="110"/>
      <c r="AO180" s="110"/>
      <c r="AP180" s="110"/>
      <c r="AQ180" s="110"/>
      <c r="AR180" s="109"/>
    </row>
    <row r="181" spans="1:44" s="107" customFormat="1" ht="20.25">
      <c r="A181" s="191">
        <v>175</v>
      </c>
      <c r="B181" s="125">
        <v>439808</v>
      </c>
      <c r="C181" s="126" t="s">
        <v>446</v>
      </c>
      <c r="D181" s="113">
        <v>8</v>
      </c>
      <c r="E181" s="113">
        <v>7</v>
      </c>
      <c r="F181" s="113">
        <v>8</v>
      </c>
      <c r="G181" s="196">
        <v>9</v>
      </c>
      <c r="H181" s="196">
        <v>9</v>
      </c>
      <c r="I181" s="196">
        <f t="shared" si="25"/>
        <v>41</v>
      </c>
      <c r="J181" s="196">
        <f t="shared" si="26"/>
        <v>6.15</v>
      </c>
      <c r="K181" s="197">
        <v>3</v>
      </c>
      <c r="L181" s="197">
        <v>2</v>
      </c>
      <c r="M181" s="197">
        <v>1</v>
      </c>
      <c r="N181" s="197">
        <v>3</v>
      </c>
      <c r="O181" s="197">
        <v>3</v>
      </c>
      <c r="P181" s="197">
        <f t="shared" si="27"/>
        <v>12</v>
      </c>
      <c r="Q181" s="197">
        <f t="shared" si="28"/>
        <v>0.60000000000000009</v>
      </c>
      <c r="R181" s="104">
        <f t="shared" si="29"/>
        <v>1.35</v>
      </c>
      <c r="S181" s="104">
        <f t="shared" si="30"/>
        <v>1.1500000000000001</v>
      </c>
      <c r="T181" s="104">
        <f t="shared" si="31"/>
        <v>1.25</v>
      </c>
      <c r="U181" s="104">
        <f t="shared" si="32"/>
        <v>1.50</v>
      </c>
      <c r="V181" s="104">
        <f t="shared" si="33"/>
        <v>1.50</v>
      </c>
      <c r="W181" s="26">
        <f t="shared" si="34"/>
        <v>53</v>
      </c>
      <c r="X181" s="194">
        <f t="shared" si="35"/>
        <v>10.60</v>
      </c>
      <c r="Y181" s="114">
        <v>41</v>
      </c>
      <c r="Z181" s="108">
        <f t="shared" si="36"/>
        <v>32.800000000000004</v>
      </c>
      <c r="AA181" s="110"/>
      <c r="AB181" s="110"/>
      <c r="AC181" s="110"/>
      <c r="AD181" s="110"/>
      <c r="AE181" s="110"/>
      <c r="AF181" s="110"/>
      <c r="AG181" s="110"/>
      <c r="AH181" s="110"/>
      <c r="AI181" s="110"/>
      <c r="AJ181" s="110"/>
      <c r="AK181" s="110"/>
      <c r="AL181" s="110"/>
      <c r="AM181" s="110"/>
      <c r="AN181" s="110"/>
      <c r="AO181" s="110"/>
      <c r="AP181" s="110"/>
      <c r="AQ181" s="110"/>
      <c r="AR181" s="109"/>
    </row>
    <row r="182" spans="1:44" s="107" customFormat="1" ht="20.25">
      <c r="A182" s="191">
        <v>176</v>
      </c>
      <c r="B182" s="125">
        <v>439811</v>
      </c>
      <c r="C182" s="126" t="s">
        <v>447</v>
      </c>
      <c r="D182" s="113">
        <v>6</v>
      </c>
      <c r="E182" s="113">
        <v>8</v>
      </c>
      <c r="F182" s="113">
        <v>15</v>
      </c>
      <c r="G182" s="196">
        <v>10</v>
      </c>
      <c r="H182" s="196">
        <v>15</v>
      </c>
      <c r="I182" s="196">
        <f t="shared" si="25"/>
        <v>54</v>
      </c>
      <c r="J182" s="196">
        <f t="shared" si="26"/>
        <v>8.10</v>
      </c>
      <c r="K182" s="197">
        <v>2</v>
      </c>
      <c r="L182" s="197">
        <v>3</v>
      </c>
      <c r="M182" s="197">
        <v>3</v>
      </c>
      <c r="N182" s="197">
        <v>5</v>
      </c>
      <c r="O182" s="197">
        <v>3</v>
      </c>
      <c r="P182" s="197">
        <f t="shared" si="27"/>
        <v>16</v>
      </c>
      <c r="Q182" s="197">
        <f t="shared" si="28"/>
        <v>0.80</v>
      </c>
      <c r="R182" s="104">
        <f t="shared" si="29"/>
        <v>0.99999999999999989</v>
      </c>
      <c r="S182" s="104">
        <f t="shared" si="30"/>
        <v>1.35</v>
      </c>
      <c r="T182" s="104">
        <f t="shared" si="31"/>
        <v>2.40</v>
      </c>
      <c r="U182" s="104">
        <f t="shared" si="32"/>
        <v>1.75</v>
      </c>
      <c r="V182" s="104">
        <f t="shared" si="33"/>
        <v>2.40</v>
      </c>
      <c r="W182" s="26">
        <f t="shared" si="34"/>
        <v>70</v>
      </c>
      <c r="X182" s="194">
        <f t="shared" si="35"/>
        <v>14</v>
      </c>
      <c r="Y182" s="114">
        <v>54</v>
      </c>
      <c r="Z182" s="108">
        <f t="shared" si="36"/>
        <v>43.20</v>
      </c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10"/>
      <c r="AK182" s="110"/>
      <c r="AL182" s="110"/>
      <c r="AM182" s="110"/>
      <c r="AN182" s="110"/>
      <c r="AO182" s="110"/>
      <c r="AP182" s="110"/>
      <c r="AQ182" s="110"/>
      <c r="AR182" s="109"/>
    </row>
    <row r="183" spans="1:44" s="107" customFormat="1" ht="20.25">
      <c r="A183" s="191">
        <v>177</v>
      </c>
      <c r="B183" s="125">
        <v>439813</v>
      </c>
      <c r="C183" s="126" t="s">
        <v>139</v>
      </c>
      <c r="D183" s="113">
        <v>11</v>
      </c>
      <c r="E183" s="113">
        <v>12</v>
      </c>
      <c r="F183" s="113">
        <v>15</v>
      </c>
      <c r="G183" s="196">
        <v>13</v>
      </c>
      <c r="H183" s="196">
        <v>14</v>
      </c>
      <c r="I183" s="196">
        <f t="shared" si="25"/>
        <v>65</v>
      </c>
      <c r="J183" s="196">
        <f t="shared" si="26"/>
        <v>9.75</v>
      </c>
      <c r="K183" s="197">
        <v>5</v>
      </c>
      <c r="L183" s="197">
        <v>3</v>
      </c>
      <c r="M183" s="197">
        <v>2</v>
      </c>
      <c r="N183" s="197">
        <v>5</v>
      </c>
      <c r="O183" s="197">
        <v>4</v>
      </c>
      <c r="P183" s="197">
        <f t="shared" si="27"/>
        <v>19</v>
      </c>
      <c r="Q183" s="197">
        <f t="shared" si="28"/>
        <v>0.95</v>
      </c>
      <c r="R183" s="104">
        <f t="shared" si="29"/>
        <v>1.90</v>
      </c>
      <c r="S183" s="104">
        <f t="shared" si="30"/>
        <v>1.9499999999999997</v>
      </c>
      <c r="T183" s="104">
        <f t="shared" si="31"/>
        <v>2.35</v>
      </c>
      <c r="U183" s="104">
        <f t="shared" si="32"/>
        <v>2.2000000000000002</v>
      </c>
      <c r="V183" s="104">
        <f t="shared" si="33"/>
        <v>2.3000000000000003</v>
      </c>
      <c r="W183" s="26">
        <f t="shared" si="34"/>
        <v>84</v>
      </c>
      <c r="X183" s="194">
        <f t="shared" si="35"/>
        <v>16.80</v>
      </c>
      <c r="Y183" s="114">
        <v>65</v>
      </c>
      <c r="Z183" s="108">
        <f t="shared" si="36"/>
        <v>52</v>
      </c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  <c r="AK183" s="110"/>
      <c r="AL183" s="110"/>
      <c r="AM183" s="110"/>
      <c r="AN183" s="110"/>
      <c r="AO183" s="110"/>
      <c r="AP183" s="110"/>
      <c r="AQ183" s="110"/>
      <c r="AR183" s="109"/>
    </row>
    <row r="184" spans="1:44" s="107" customFormat="1" ht="20.25">
      <c r="A184" s="191">
        <v>178</v>
      </c>
      <c r="B184" s="125">
        <v>439815</v>
      </c>
      <c r="C184" s="126" t="s">
        <v>448</v>
      </c>
      <c r="D184" s="113">
        <v>16</v>
      </c>
      <c r="E184" s="113">
        <v>18</v>
      </c>
      <c r="F184" s="113">
        <v>17</v>
      </c>
      <c r="G184" s="196">
        <v>15</v>
      </c>
      <c r="H184" s="196">
        <v>9</v>
      </c>
      <c r="I184" s="196">
        <f t="shared" si="25"/>
        <v>75</v>
      </c>
      <c r="J184" s="196">
        <f t="shared" si="26"/>
        <v>11.25</v>
      </c>
      <c r="K184" s="197">
        <v>4</v>
      </c>
      <c r="L184" s="197">
        <v>2</v>
      </c>
      <c r="M184" s="197">
        <v>3</v>
      </c>
      <c r="N184" s="197">
        <v>2</v>
      </c>
      <c r="O184" s="197">
        <v>5</v>
      </c>
      <c r="P184" s="197">
        <f t="shared" si="27"/>
        <v>16</v>
      </c>
      <c r="Q184" s="197">
        <f t="shared" si="28"/>
        <v>0.80</v>
      </c>
      <c r="R184" s="104">
        <f t="shared" si="29"/>
        <v>2.60</v>
      </c>
      <c r="S184" s="104">
        <f t="shared" si="30"/>
        <v>2.80</v>
      </c>
      <c r="T184" s="104">
        <f t="shared" si="31"/>
        <v>2.6999999999999997</v>
      </c>
      <c r="U184" s="104">
        <f t="shared" si="32"/>
        <v>2.35</v>
      </c>
      <c r="V184" s="104">
        <f t="shared" si="33"/>
        <v>1.60</v>
      </c>
      <c r="W184" s="26">
        <f t="shared" si="37" ref="W184:W245">I184+P184</f>
        <v>91</v>
      </c>
      <c r="X184" s="194">
        <f t="shared" si="38" ref="X184:X245">W184*0.2</f>
        <v>18.20</v>
      </c>
      <c r="Y184" s="114">
        <v>74</v>
      </c>
      <c r="Z184" s="108">
        <f t="shared" si="36"/>
        <v>59.20</v>
      </c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0"/>
      <c r="AK184" s="110"/>
      <c r="AL184" s="110"/>
      <c r="AM184" s="110"/>
      <c r="AN184" s="110"/>
      <c r="AO184" s="110"/>
      <c r="AP184" s="110"/>
      <c r="AQ184" s="110"/>
      <c r="AR184" s="109"/>
    </row>
    <row r="185" spans="1:44" s="107" customFormat="1" ht="20.25">
      <c r="A185" s="191">
        <v>179</v>
      </c>
      <c r="B185" s="125">
        <v>439816</v>
      </c>
      <c r="C185" s="126" t="s">
        <v>449</v>
      </c>
      <c r="D185" s="113">
        <v>8</v>
      </c>
      <c r="E185" s="113">
        <v>5</v>
      </c>
      <c r="F185" s="113">
        <v>19</v>
      </c>
      <c r="G185" s="196">
        <v>9</v>
      </c>
      <c r="H185" s="196">
        <v>6</v>
      </c>
      <c r="I185" s="196">
        <f t="shared" si="25"/>
        <v>47</v>
      </c>
      <c r="J185" s="196">
        <f t="shared" si="26"/>
        <v>7.05</v>
      </c>
      <c r="K185" s="197">
        <v>2</v>
      </c>
      <c r="L185" s="197">
        <v>3</v>
      </c>
      <c r="M185" s="197">
        <v>2</v>
      </c>
      <c r="N185" s="197">
        <v>4</v>
      </c>
      <c r="O185" s="197">
        <v>2</v>
      </c>
      <c r="P185" s="197">
        <f t="shared" si="27"/>
        <v>13</v>
      </c>
      <c r="Q185" s="197">
        <f t="shared" si="28"/>
        <v>0.65</v>
      </c>
      <c r="R185" s="104">
        <f t="shared" si="29"/>
        <v>1.30</v>
      </c>
      <c r="S185" s="104">
        <f t="shared" si="30"/>
        <v>0.90</v>
      </c>
      <c r="T185" s="104">
        <f t="shared" si="31"/>
        <v>2.95</v>
      </c>
      <c r="U185" s="104">
        <f t="shared" si="32"/>
        <v>1.5499999999999998</v>
      </c>
      <c r="V185" s="104">
        <f t="shared" si="33"/>
        <v>0.99999999999999989</v>
      </c>
      <c r="W185" s="26">
        <f t="shared" si="37"/>
        <v>60</v>
      </c>
      <c r="X185" s="194">
        <f t="shared" si="38"/>
        <v>12</v>
      </c>
      <c r="Y185" s="114">
        <v>43</v>
      </c>
      <c r="Z185" s="108">
        <f t="shared" si="36"/>
        <v>34.40</v>
      </c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0"/>
      <c r="AK185" s="110"/>
      <c r="AL185" s="110"/>
      <c r="AM185" s="110"/>
      <c r="AN185" s="110"/>
      <c r="AO185" s="110"/>
      <c r="AP185" s="110"/>
      <c r="AQ185" s="110"/>
      <c r="AR185" s="109"/>
    </row>
    <row r="186" spans="1:44" s="107" customFormat="1" ht="20.25">
      <c r="A186" s="191">
        <v>180</v>
      </c>
      <c r="B186" s="125">
        <v>439818</v>
      </c>
      <c r="C186" s="126" t="s">
        <v>451</v>
      </c>
      <c r="D186" s="113">
        <v>16</v>
      </c>
      <c r="E186" s="113">
        <v>14</v>
      </c>
      <c r="F186" s="113">
        <v>15</v>
      </c>
      <c r="G186" s="196">
        <v>11</v>
      </c>
      <c r="H186" s="196">
        <v>12</v>
      </c>
      <c r="I186" s="196">
        <f t="shared" si="25"/>
        <v>68</v>
      </c>
      <c r="J186" s="196">
        <f t="shared" si="26"/>
        <v>10.199999999999999</v>
      </c>
      <c r="K186" s="197">
        <v>5</v>
      </c>
      <c r="L186" s="197">
        <v>6</v>
      </c>
      <c r="M186" s="197">
        <v>2</v>
      </c>
      <c r="N186" s="197">
        <v>4</v>
      </c>
      <c r="O186" s="197">
        <v>3</v>
      </c>
      <c r="P186" s="197">
        <f t="shared" si="27"/>
        <v>20</v>
      </c>
      <c r="Q186" s="197">
        <f t="shared" si="28"/>
        <v>1</v>
      </c>
      <c r="R186" s="104">
        <f t="shared" si="29"/>
        <v>2.65</v>
      </c>
      <c r="S186" s="104">
        <f t="shared" si="30"/>
        <v>2.4000000000000004</v>
      </c>
      <c r="T186" s="104">
        <f t="shared" si="31"/>
        <v>2.35</v>
      </c>
      <c r="U186" s="104">
        <f t="shared" si="32"/>
        <v>1.85</v>
      </c>
      <c r="V186" s="104">
        <f t="shared" si="33"/>
        <v>1.9499999999999997</v>
      </c>
      <c r="W186" s="26">
        <f t="shared" si="37"/>
        <v>88</v>
      </c>
      <c r="X186" s="194">
        <f t="shared" si="38"/>
        <v>17.60</v>
      </c>
      <c r="Y186" s="114">
        <v>64</v>
      </c>
      <c r="Z186" s="108">
        <f t="shared" si="36"/>
        <v>51.20</v>
      </c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  <c r="AK186" s="110"/>
      <c r="AL186" s="110"/>
      <c r="AM186" s="110"/>
      <c r="AN186" s="110"/>
      <c r="AO186" s="110"/>
      <c r="AP186" s="110"/>
      <c r="AQ186" s="110"/>
      <c r="AR186" s="109"/>
    </row>
    <row r="187" spans="1:44" s="107" customFormat="1" ht="20.25">
      <c r="A187" s="191">
        <v>181</v>
      </c>
      <c r="B187" s="125">
        <v>439819</v>
      </c>
      <c r="C187" s="126" t="s">
        <v>452</v>
      </c>
      <c r="D187" s="113"/>
      <c r="E187" s="113"/>
      <c r="F187" s="113"/>
      <c r="G187" s="196"/>
      <c r="H187" s="196"/>
      <c r="I187" s="196"/>
      <c r="J187" s="196"/>
      <c r="K187" s="197"/>
      <c r="L187" s="197"/>
      <c r="M187" s="197"/>
      <c r="N187" s="197"/>
      <c r="O187" s="197"/>
      <c r="P187" s="197"/>
      <c r="Q187" s="197">
        <f t="shared" si="28"/>
        <v>0</v>
      </c>
      <c r="R187" s="104">
        <f t="shared" si="29"/>
        <v>0</v>
      </c>
      <c r="S187" s="104">
        <f t="shared" si="30"/>
        <v>0</v>
      </c>
      <c r="T187" s="104">
        <f t="shared" si="31"/>
        <v>0</v>
      </c>
      <c r="U187" s="104">
        <f t="shared" si="32"/>
        <v>0</v>
      </c>
      <c r="V187" s="104">
        <f t="shared" si="33"/>
        <v>0</v>
      </c>
      <c r="W187" s="26">
        <f t="shared" si="37"/>
        <v>0</v>
      </c>
      <c r="X187" s="194">
        <f t="shared" si="38"/>
        <v>0</v>
      </c>
      <c r="Y187" s="114" t="s">
        <v>147</v>
      </c>
      <c r="Z187" s="108" t="e">
        <f t="shared" si="36"/>
        <v>#VALUE!</v>
      </c>
      <c r="AA187" s="110"/>
      <c r="AB187" s="110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10"/>
      <c r="AN187" s="110"/>
      <c r="AO187" s="110"/>
      <c r="AP187" s="110"/>
      <c r="AQ187" s="110"/>
      <c r="AR187" s="109"/>
    </row>
    <row r="188" spans="1:44" s="107" customFormat="1" ht="20.25">
      <c r="A188" s="191">
        <v>182</v>
      </c>
      <c r="B188" s="125">
        <v>439821</v>
      </c>
      <c r="C188" s="126" t="s">
        <v>453</v>
      </c>
      <c r="D188" s="113">
        <v>9</v>
      </c>
      <c r="E188" s="113">
        <v>11</v>
      </c>
      <c r="F188" s="113">
        <v>15</v>
      </c>
      <c r="G188" s="196">
        <v>12</v>
      </c>
      <c r="H188" s="196">
        <v>11</v>
      </c>
      <c r="I188" s="196">
        <f t="shared" si="25"/>
        <v>58</v>
      </c>
      <c r="J188" s="196">
        <f t="shared" si="26"/>
        <v>8.6999999999999993</v>
      </c>
      <c r="K188" s="197">
        <v>2</v>
      </c>
      <c r="L188" s="197">
        <v>3</v>
      </c>
      <c r="M188" s="197">
        <v>4</v>
      </c>
      <c r="N188" s="197">
        <v>5</v>
      </c>
      <c r="O188" s="197">
        <v>3</v>
      </c>
      <c r="P188" s="197">
        <f t="shared" si="27"/>
        <v>17</v>
      </c>
      <c r="Q188" s="197">
        <f t="shared" si="28"/>
        <v>0.85000000000000009</v>
      </c>
      <c r="R188" s="104">
        <f t="shared" si="29"/>
        <v>1.45</v>
      </c>
      <c r="S188" s="104">
        <f t="shared" si="30"/>
        <v>1.7999999999999998</v>
      </c>
      <c r="T188" s="104">
        <f t="shared" si="31"/>
        <v>2.4500000000000002</v>
      </c>
      <c r="U188" s="104">
        <f t="shared" si="32"/>
        <v>2.0499999999999998</v>
      </c>
      <c r="V188" s="104">
        <f t="shared" si="33"/>
        <v>1.7999999999999998</v>
      </c>
      <c r="W188" s="26">
        <f t="shared" si="37"/>
        <v>75</v>
      </c>
      <c r="X188" s="194">
        <f t="shared" si="38"/>
        <v>15</v>
      </c>
      <c r="Y188" s="114">
        <v>58</v>
      </c>
      <c r="Z188" s="108">
        <f t="shared" si="36"/>
        <v>46.400000000000006</v>
      </c>
      <c r="AA188" s="110"/>
      <c r="AB188" s="110"/>
      <c r="AC188" s="110"/>
      <c r="AD188" s="110"/>
      <c r="AE188" s="110"/>
      <c r="AF188" s="110"/>
      <c r="AG188" s="110"/>
      <c r="AH188" s="110"/>
      <c r="AI188" s="110"/>
      <c r="AJ188" s="110"/>
      <c r="AK188" s="110"/>
      <c r="AL188" s="110"/>
      <c r="AM188" s="110"/>
      <c r="AN188" s="110"/>
      <c r="AO188" s="110"/>
      <c r="AP188" s="110"/>
      <c r="AQ188" s="110"/>
      <c r="AR188" s="109"/>
    </row>
    <row r="189" spans="1:44" s="107" customFormat="1" ht="20.25">
      <c r="A189" s="191">
        <v>183</v>
      </c>
      <c r="B189" s="125">
        <v>439822</v>
      </c>
      <c r="C189" s="126" t="s">
        <v>454</v>
      </c>
      <c r="D189" s="113">
        <v>11</v>
      </c>
      <c r="E189" s="113">
        <v>5</v>
      </c>
      <c r="F189" s="113">
        <v>15</v>
      </c>
      <c r="G189" s="196">
        <v>16</v>
      </c>
      <c r="H189" s="196">
        <v>8</v>
      </c>
      <c r="I189" s="196">
        <f t="shared" si="25"/>
        <v>55</v>
      </c>
      <c r="J189" s="196">
        <f t="shared" si="26"/>
        <v>8.25</v>
      </c>
      <c r="K189" s="197">
        <v>3</v>
      </c>
      <c r="L189" s="197">
        <v>2</v>
      </c>
      <c r="M189" s="197">
        <v>3</v>
      </c>
      <c r="N189" s="197">
        <v>3</v>
      </c>
      <c r="O189" s="197">
        <v>4</v>
      </c>
      <c r="P189" s="197">
        <f t="shared" si="27"/>
        <v>15</v>
      </c>
      <c r="Q189" s="197">
        <f t="shared" si="28"/>
        <v>0.75</v>
      </c>
      <c r="R189" s="104">
        <f t="shared" si="29"/>
        <v>1.7999999999999998</v>
      </c>
      <c r="S189" s="104">
        <f t="shared" si="30"/>
        <v>0.85</v>
      </c>
      <c r="T189" s="104">
        <f t="shared" si="31"/>
        <v>2.40</v>
      </c>
      <c r="U189" s="104">
        <f t="shared" si="32"/>
        <v>2.5499999999999998</v>
      </c>
      <c r="V189" s="104">
        <f t="shared" si="33"/>
        <v>1.40</v>
      </c>
      <c r="W189" s="26">
        <f t="shared" si="37"/>
        <v>70</v>
      </c>
      <c r="X189" s="194">
        <f t="shared" si="38"/>
        <v>14</v>
      </c>
      <c r="Y189" s="114">
        <v>51</v>
      </c>
      <c r="Z189" s="108">
        <f t="shared" si="36"/>
        <v>40.800000000000004</v>
      </c>
      <c r="AA189" s="110"/>
      <c r="AB189" s="110"/>
      <c r="AC189" s="110"/>
      <c r="AD189" s="110"/>
      <c r="AE189" s="110"/>
      <c r="AF189" s="110"/>
      <c r="AG189" s="110"/>
      <c r="AH189" s="110"/>
      <c r="AI189" s="110"/>
      <c r="AJ189" s="110"/>
      <c r="AK189" s="110"/>
      <c r="AL189" s="110"/>
      <c r="AM189" s="110"/>
      <c r="AN189" s="110"/>
      <c r="AO189" s="110"/>
      <c r="AP189" s="110"/>
      <c r="AQ189" s="110"/>
      <c r="AR189" s="109"/>
    </row>
    <row r="190" spans="1:44" s="107" customFormat="1" ht="20.25">
      <c r="A190" s="191">
        <v>184</v>
      </c>
      <c r="B190" s="125">
        <v>439825</v>
      </c>
      <c r="C190" s="126" t="s">
        <v>455</v>
      </c>
      <c r="D190" s="113">
        <v>12</v>
      </c>
      <c r="E190" s="113">
        <v>15</v>
      </c>
      <c r="F190" s="113">
        <v>14</v>
      </c>
      <c r="G190" s="196">
        <v>13</v>
      </c>
      <c r="H190" s="196">
        <v>14</v>
      </c>
      <c r="I190" s="196">
        <f t="shared" si="25"/>
        <v>68</v>
      </c>
      <c r="J190" s="196">
        <f t="shared" si="26"/>
        <v>10.199999999999999</v>
      </c>
      <c r="K190" s="197">
        <v>4</v>
      </c>
      <c r="L190" s="197">
        <v>2</v>
      </c>
      <c r="M190" s="197">
        <v>5</v>
      </c>
      <c r="N190" s="197">
        <v>4</v>
      </c>
      <c r="O190" s="197">
        <v>3</v>
      </c>
      <c r="P190" s="197">
        <f t="shared" si="27"/>
        <v>18</v>
      </c>
      <c r="Q190" s="197">
        <f t="shared" si="28"/>
        <v>0.90</v>
      </c>
      <c r="R190" s="104">
        <f t="shared" si="29"/>
        <v>1.9999999999999998</v>
      </c>
      <c r="S190" s="104">
        <f t="shared" si="30"/>
        <v>2.35</v>
      </c>
      <c r="T190" s="104">
        <f t="shared" si="31"/>
        <v>2.35</v>
      </c>
      <c r="U190" s="104">
        <f t="shared" si="32"/>
        <v>2.15</v>
      </c>
      <c r="V190" s="104">
        <f t="shared" si="33"/>
        <v>2.25</v>
      </c>
      <c r="W190" s="26">
        <f t="shared" si="37"/>
        <v>86</v>
      </c>
      <c r="X190" s="194">
        <f t="shared" si="38"/>
        <v>17.20</v>
      </c>
      <c r="Y190" s="114">
        <v>60</v>
      </c>
      <c r="Z190" s="108">
        <f t="shared" si="36"/>
        <v>48</v>
      </c>
      <c r="AA190" s="110"/>
      <c r="AB190" s="110"/>
      <c r="AC190" s="110"/>
      <c r="AD190" s="110"/>
      <c r="AE190" s="110"/>
      <c r="AF190" s="110"/>
      <c r="AG190" s="110"/>
      <c r="AH190" s="110"/>
      <c r="AI190" s="110"/>
      <c r="AJ190" s="110"/>
      <c r="AK190" s="110"/>
      <c r="AL190" s="110"/>
      <c r="AM190" s="110"/>
      <c r="AN190" s="110"/>
      <c r="AO190" s="110"/>
      <c r="AP190" s="110"/>
      <c r="AQ190" s="110"/>
      <c r="AR190" s="109"/>
    </row>
    <row r="191" spans="1:44" s="107" customFormat="1" ht="20.25">
      <c r="A191" s="191">
        <v>185</v>
      </c>
      <c r="B191" s="125">
        <v>439831</v>
      </c>
      <c r="C191" s="126" t="s">
        <v>254</v>
      </c>
      <c r="D191" s="113">
        <v>15</v>
      </c>
      <c r="E191" s="113">
        <v>12</v>
      </c>
      <c r="F191" s="113">
        <v>13</v>
      </c>
      <c r="G191" s="196">
        <v>14</v>
      </c>
      <c r="H191" s="196">
        <v>15</v>
      </c>
      <c r="I191" s="196">
        <f t="shared" si="25"/>
        <v>69</v>
      </c>
      <c r="J191" s="196">
        <f t="shared" si="26"/>
        <v>10.35</v>
      </c>
      <c r="K191" s="197">
        <v>5</v>
      </c>
      <c r="L191" s="197">
        <v>4</v>
      </c>
      <c r="M191" s="197">
        <v>2</v>
      </c>
      <c r="N191" s="197">
        <v>3</v>
      </c>
      <c r="O191" s="197">
        <v>4</v>
      </c>
      <c r="P191" s="197">
        <f t="shared" si="27"/>
        <v>18</v>
      </c>
      <c r="Q191" s="197">
        <f t="shared" si="28"/>
        <v>0.90</v>
      </c>
      <c r="R191" s="104">
        <f t="shared" si="29"/>
        <v>2.50</v>
      </c>
      <c r="S191" s="104">
        <f t="shared" si="30"/>
        <v>1.9999999999999998</v>
      </c>
      <c r="T191" s="104">
        <f t="shared" si="31"/>
        <v>2.0499999999999998</v>
      </c>
      <c r="U191" s="104">
        <f t="shared" si="32"/>
        <v>2.25</v>
      </c>
      <c r="V191" s="104">
        <f t="shared" si="33"/>
        <v>2.4500000000000002</v>
      </c>
      <c r="W191" s="26">
        <f t="shared" si="37"/>
        <v>87</v>
      </c>
      <c r="X191" s="194">
        <f t="shared" si="38"/>
        <v>17.400000000000002</v>
      </c>
      <c r="Y191" s="114">
        <v>60</v>
      </c>
      <c r="Z191" s="108">
        <f t="shared" si="36"/>
        <v>48</v>
      </c>
      <c r="AA191" s="110"/>
      <c r="AB191" s="110"/>
      <c r="AC191" s="110"/>
      <c r="AD191" s="110"/>
      <c r="AE191" s="110"/>
      <c r="AF191" s="110"/>
      <c r="AG191" s="110"/>
      <c r="AH191" s="110"/>
      <c r="AI191" s="110"/>
      <c r="AJ191" s="110"/>
      <c r="AK191" s="110"/>
      <c r="AL191" s="110"/>
      <c r="AM191" s="110"/>
      <c r="AN191" s="110"/>
      <c r="AO191" s="110"/>
      <c r="AP191" s="110"/>
      <c r="AQ191" s="110"/>
      <c r="AR191" s="109"/>
    </row>
    <row r="192" spans="1:44" s="107" customFormat="1" ht="20.25">
      <c r="A192" s="191">
        <v>186</v>
      </c>
      <c r="B192" s="125">
        <v>439834</v>
      </c>
      <c r="C192" s="126" t="s">
        <v>456</v>
      </c>
      <c r="D192" s="113">
        <v>8</v>
      </c>
      <c r="E192" s="113">
        <v>9</v>
      </c>
      <c r="F192" s="113">
        <v>9</v>
      </c>
      <c r="G192" s="196">
        <v>13</v>
      </c>
      <c r="H192" s="196">
        <v>15</v>
      </c>
      <c r="I192" s="196">
        <f t="shared" si="25"/>
        <v>54</v>
      </c>
      <c r="J192" s="196">
        <f t="shared" si="26"/>
        <v>8.10</v>
      </c>
      <c r="K192" s="197">
        <v>2</v>
      </c>
      <c r="L192" s="197">
        <v>3</v>
      </c>
      <c r="M192" s="197">
        <v>5</v>
      </c>
      <c r="N192" s="197">
        <v>4</v>
      </c>
      <c r="O192" s="197">
        <v>3</v>
      </c>
      <c r="P192" s="197">
        <f t="shared" si="27"/>
        <v>17</v>
      </c>
      <c r="Q192" s="197">
        <f t="shared" si="28"/>
        <v>0.85000000000000009</v>
      </c>
      <c r="R192" s="104">
        <f t="shared" si="29"/>
        <v>1.30</v>
      </c>
      <c r="S192" s="104">
        <f t="shared" si="30"/>
        <v>1.50</v>
      </c>
      <c r="T192" s="104">
        <f t="shared" si="31"/>
        <v>1.60</v>
      </c>
      <c r="U192" s="104">
        <f t="shared" si="32"/>
        <v>2.15</v>
      </c>
      <c r="V192" s="104">
        <f t="shared" si="33"/>
        <v>2.40</v>
      </c>
      <c r="W192" s="26">
        <f t="shared" si="37"/>
        <v>71</v>
      </c>
      <c r="X192" s="194">
        <f t="shared" si="38"/>
        <v>14.20</v>
      </c>
      <c r="Y192" s="114">
        <v>56</v>
      </c>
      <c r="Z192" s="108">
        <f t="shared" si="36"/>
        <v>44.80</v>
      </c>
      <c r="AA192" s="110"/>
      <c r="AB192" s="110"/>
      <c r="AC192" s="110"/>
      <c r="AD192" s="110"/>
      <c r="AE192" s="110"/>
      <c r="AF192" s="110"/>
      <c r="AG192" s="110"/>
      <c r="AH192" s="110"/>
      <c r="AI192" s="110"/>
      <c r="AJ192" s="110"/>
      <c r="AK192" s="110"/>
      <c r="AL192" s="110"/>
      <c r="AM192" s="110"/>
      <c r="AN192" s="110"/>
      <c r="AO192" s="110"/>
      <c r="AP192" s="110"/>
      <c r="AQ192" s="110"/>
      <c r="AR192" s="109"/>
    </row>
    <row r="193" spans="1:44" s="107" customFormat="1" ht="20.25">
      <c r="A193" s="191">
        <v>187</v>
      </c>
      <c r="B193" s="125">
        <v>439835</v>
      </c>
      <c r="C193" s="126" t="s">
        <v>457</v>
      </c>
      <c r="D193" s="113">
        <v>5</v>
      </c>
      <c r="E193" s="113">
        <v>8</v>
      </c>
      <c r="F193" s="113">
        <v>6</v>
      </c>
      <c r="G193" s="196">
        <v>8</v>
      </c>
      <c r="H193" s="196">
        <v>8</v>
      </c>
      <c r="I193" s="196">
        <f t="shared" si="25"/>
        <v>35</v>
      </c>
      <c r="J193" s="196">
        <f t="shared" si="26"/>
        <v>5.25</v>
      </c>
      <c r="K193" s="197">
        <v>1</v>
      </c>
      <c r="L193" s="197">
        <v>2</v>
      </c>
      <c r="M193" s="197">
        <v>3</v>
      </c>
      <c r="N193" s="197">
        <v>5</v>
      </c>
      <c r="O193" s="197">
        <v>4</v>
      </c>
      <c r="P193" s="197">
        <f t="shared" si="27"/>
        <v>15</v>
      </c>
      <c r="Q193" s="197">
        <f t="shared" si="28"/>
        <v>0.75</v>
      </c>
      <c r="R193" s="104">
        <f t="shared" si="29"/>
        <v>0.80</v>
      </c>
      <c r="S193" s="104">
        <f t="shared" si="30"/>
        <v>1.30</v>
      </c>
      <c r="T193" s="104">
        <f t="shared" si="31"/>
        <v>1.0499999999999998</v>
      </c>
      <c r="U193" s="104">
        <f t="shared" si="32"/>
        <v>1.45</v>
      </c>
      <c r="V193" s="104">
        <f t="shared" si="33"/>
        <v>1.40</v>
      </c>
      <c r="W193" s="26">
        <f t="shared" si="37"/>
        <v>50</v>
      </c>
      <c r="X193" s="194">
        <f t="shared" si="38"/>
        <v>10</v>
      </c>
      <c r="Y193" s="114">
        <v>44</v>
      </c>
      <c r="Z193" s="108">
        <f t="shared" si="36"/>
        <v>35.200000000000003</v>
      </c>
      <c r="AA193" s="110"/>
      <c r="AB193" s="110"/>
      <c r="AC193" s="110"/>
      <c r="AD193" s="110"/>
      <c r="AE193" s="110"/>
      <c r="AF193" s="110"/>
      <c r="AG193" s="110"/>
      <c r="AH193" s="110"/>
      <c r="AI193" s="110"/>
      <c r="AJ193" s="110"/>
      <c r="AK193" s="110"/>
      <c r="AL193" s="110"/>
      <c r="AM193" s="110"/>
      <c r="AN193" s="110"/>
      <c r="AO193" s="110"/>
      <c r="AP193" s="110"/>
      <c r="AQ193" s="110"/>
      <c r="AR193" s="109"/>
    </row>
    <row r="194" spans="1:44" s="107" customFormat="1" ht="20.25">
      <c r="A194" s="191">
        <v>188</v>
      </c>
      <c r="B194" s="125">
        <v>439837</v>
      </c>
      <c r="C194" s="126" t="s">
        <v>458</v>
      </c>
      <c r="D194" s="113">
        <v>15</v>
      </c>
      <c r="E194" s="113">
        <v>18</v>
      </c>
      <c r="F194" s="113">
        <v>16</v>
      </c>
      <c r="G194" s="196">
        <v>14</v>
      </c>
      <c r="H194" s="196">
        <v>15</v>
      </c>
      <c r="I194" s="196">
        <f t="shared" si="25"/>
        <v>78</v>
      </c>
      <c r="J194" s="196">
        <f t="shared" si="26"/>
        <v>11.70</v>
      </c>
      <c r="K194" s="197">
        <v>5</v>
      </c>
      <c r="L194" s="197">
        <v>5</v>
      </c>
      <c r="M194" s="197">
        <v>6</v>
      </c>
      <c r="N194" s="197">
        <v>5</v>
      </c>
      <c r="O194" s="197">
        <v>3</v>
      </c>
      <c r="P194" s="197">
        <f t="shared" si="27"/>
        <v>24</v>
      </c>
      <c r="Q194" s="197">
        <f t="shared" si="28"/>
        <v>1.2000000000000002</v>
      </c>
      <c r="R194" s="104">
        <f t="shared" si="29"/>
        <v>2.50</v>
      </c>
      <c r="S194" s="104">
        <f t="shared" si="30"/>
        <v>2.9499999999999997</v>
      </c>
      <c r="T194" s="104">
        <f t="shared" si="31"/>
        <v>2.70</v>
      </c>
      <c r="U194" s="104">
        <f t="shared" si="32"/>
        <v>2.35</v>
      </c>
      <c r="V194" s="104">
        <f t="shared" si="33"/>
        <v>2.40</v>
      </c>
      <c r="W194" s="26">
        <f t="shared" si="37"/>
        <v>102</v>
      </c>
      <c r="X194" s="194">
        <f t="shared" si="38"/>
        <v>20.400000000000002</v>
      </c>
      <c r="Y194" s="114">
        <v>80</v>
      </c>
      <c r="Z194" s="108">
        <f t="shared" si="36"/>
        <v>64</v>
      </c>
      <c r="AA194" s="110"/>
      <c r="AB194" s="110"/>
      <c r="AC194" s="110"/>
      <c r="AD194" s="110"/>
      <c r="AE194" s="110"/>
      <c r="AF194" s="110"/>
      <c r="AG194" s="110"/>
      <c r="AH194" s="110"/>
      <c r="AI194" s="110"/>
      <c r="AJ194" s="110"/>
      <c r="AK194" s="110"/>
      <c r="AL194" s="110"/>
      <c r="AM194" s="110"/>
      <c r="AN194" s="110"/>
      <c r="AO194" s="110"/>
      <c r="AP194" s="110"/>
      <c r="AQ194" s="110"/>
      <c r="AR194" s="109"/>
    </row>
    <row r="195" spans="1:44" s="107" customFormat="1" ht="20.25">
      <c r="A195" s="191">
        <v>189</v>
      </c>
      <c r="B195" s="125">
        <v>439839</v>
      </c>
      <c r="C195" s="126" t="s">
        <v>459</v>
      </c>
      <c r="D195" s="113"/>
      <c r="E195" s="113"/>
      <c r="F195" s="113"/>
      <c r="G195" s="196"/>
      <c r="H195" s="196"/>
      <c r="I195" s="196"/>
      <c r="J195" s="196"/>
      <c r="K195" s="197"/>
      <c r="L195" s="197"/>
      <c r="M195" s="197"/>
      <c r="N195" s="197"/>
      <c r="O195" s="197"/>
      <c r="P195" s="197"/>
      <c r="Q195" s="197">
        <f t="shared" si="28"/>
        <v>0</v>
      </c>
      <c r="R195" s="104">
        <f t="shared" si="29"/>
        <v>0</v>
      </c>
      <c r="S195" s="104">
        <f t="shared" si="30"/>
        <v>0</v>
      </c>
      <c r="T195" s="104">
        <f t="shared" si="31"/>
        <v>0</v>
      </c>
      <c r="U195" s="104">
        <f t="shared" si="32"/>
        <v>0</v>
      </c>
      <c r="V195" s="104">
        <f t="shared" si="33"/>
        <v>0</v>
      </c>
      <c r="W195" s="26">
        <f t="shared" si="37"/>
        <v>0</v>
      </c>
      <c r="X195" s="194">
        <f t="shared" si="38"/>
        <v>0</v>
      </c>
      <c r="Y195" s="114" t="s">
        <v>147</v>
      </c>
      <c r="Z195" s="108" t="e">
        <f t="shared" si="36"/>
        <v>#VALUE!</v>
      </c>
      <c r="AA195" s="110"/>
      <c r="AB195" s="110"/>
      <c r="AC195" s="110"/>
      <c r="AD195" s="110"/>
      <c r="AE195" s="110"/>
      <c r="AF195" s="110"/>
      <c r="AG195" s="110"/>
      <c r="AH195" s="110"/>
      <c r="AI195" s="110"/>
      <c r="AJ195" s="110"/>
      <c r="AK195" s="110"/>
      <c r="AL195" s="110"/>
      <c r="AM195" s="110"/>
      <c r="AN195" s="110"/>
      <c r="AO195" s="110"/>
      <c r="AP195" s="110"/>
      <c r="AQ195" s="110"/>
      <c r="AR195" s="109"/>
    </row>
    <row r="196" spans="1:44" s="107" customFormat="1" ht="20.25">
      <c r="A196" s="191">
        <v>190</v>
      </c>
      <c r="B196" s="125">
        <v>439842</v>
      </c>
      <c r="C196" s="126" t="s">
        <v>258</v>
      </c>
      <c r="D196" s="113">
        <v>5</v>
      </c>
      <c r="E196" s="113">
        <v>11</v>
      </c>
      <c r="F196" s="113">
        <v>15</v>
      </c>
      <c r="G196" s="196">
        <v>8</v>
      </c>
      <c r="H196" s="196">
        <v>9</v>
      </c>
      <c r="I196" s="196">
        <f t="shared" si="25"/>
        <v>48</v>
      </c>
      <c r="J196" s="196">
        <f t="shared" si="26"/>
        <v>7.1999999999999993</v>
      </c>
      <c r="K196" s="197">
        <v>5</v>
      </c>
      <c r="L196" s="197">
        <v>2</v>
      </c>
      <c r="M196" s="197">
        <v>4</v>
      </c>
      <c r="N196" s="197">
        <v>2</v>
      </c>
      <c r="O196" s="197">
        <v>3</v>
      </c>
      <c r="P196" s="197">
        <f t="shared" si="27"/>
        <v>16</v>
      </c>
      <c r="Q196" s="197">
        <f t="shared" si="28"/>
        <v>0.80</v>
      </c>
      <c r="R196" s="104">
        <f t="shared" si="29"/>
        <v>1</v>
      </c>
      <c r="S196" s="104">
        <f t="shared" si="30"/>
        <v>1.75</v>
      </c>
      <c r="T196" s="104">
        <f t="shared" si="31"/>
        <v>2.4500000000000002</v>
      </c>
      <c r="U196" s="104">
        <f t="shared" si="32"/>
        <v>1.30</v>
      </c>
      <c r="V196" s="104">
        <f t="shared" si="33"/>
        <v>1.50</v>
      </c>
      <c r="W196" s="26">
        <f t="shared" si="37"/>
        <v>64</v>
      </c>
      <c r="X196" s="194">
        <f t="shared" si="38"/>
        <v>12.80</v>
      </c>
      <c r="Y196" s="114">
        <v>48</v>
      </c>
      <c r="Z196" s="108">
        <f t="shared" si="36"/>
        <v>38.400000000000006</v>
      </c>
      <c r="AA196" s="110"/>
      <c r="AB196" s="110"/>
      <c r="AC196" s="110"/>
      <c r="AD196" s="110"/>
      <c r="AE196" s="110"/>
      <c r="AF196" s="110"/>
      <c r="AG196" s="110"/>
      <c r="AH196" s="110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09"/>
    </row>
    <row r="197" spans="1:44" s="107" customFormat="1" ht="20.25">
      <c r="A197" s="191">
        <v>191</v>
      </c>
      <c r="B197" s="125">
        <v>439844</v>
      </c>
      <c r="C197" s="126" t="s">
        <v>460</v>
      </c>
      <c r="D197" s="113">
        <v>8</v>
      </c>
      <c r="E197" s="113">
        <v>9</v>
      </c>
      <c r="F197" s="113">
        <v>8</v>
      </c>
      <c r="G197" s="196">
        <v>5</v>
      </c>
      <c r="H197" s="196">
        <v>6</v>
      </c>
      <c r="I197" s="196">
        <f t="shared" si="25"/>
        <v>36</v>
      </c>
      <c r="J197" s="196">
        <f t="shared" si="26"/>
        <v>5.40</v>
      </c>
      <c r="K197" s="197">
        <v>1</v>
      </c>
      <c r="L197" s="197">
        <v>3</v>
      </c>
      <c r="M197" s="197">
        <v>2</v>
      </c>
      <c r="N197" s="197">
        <v>4</v>
      </c>
      <c r="O197" s="197">
        <v>2</v>
      </c>
      <c r="P197" s="197">
        <f t="shared" si="27"/>
        <v>12</v>
      </c>
      <c r="Q197" s="197">
        <f t="shared" si="28"/>
        <v>0.60000000000000009</v>
      </c>
      <c r="R197" s="104">
        <f t="shared" si="29"/>
        <v>1.25</v>
      </c>
      <c r="S197" s="104">
        <f t="shared" si="30"/>
        <v>1.50</v>
      </c>
      <c r="T197" s="104">
        <f t="shared" si="31"/>
        <v>1.30</v>
      </c>
      <c r="U197" s="104">
        <f t="shared" si="32"/>
        <v>0.95</v>
      </c>
      <c r="V197" s="104">
        <f t="shared" si="33"/>
        <v>0.99999999999999989</v>
      </c>
      <c r="W197" s="26">
        <f t="shared" si="37"/>
        <v>48</v>
      </c>
      <c r="X197" s="194">
        <f t="shared" si="38"/>
        <v>9.6000000000000014</v>
      </c>
      <c r="Y197" s="114">
        <v>33</v>
      </c>
      <c r="Z197" s="108">
        <f t="shared" si="36"/>
        <v>26.40</v>
      </c>
      <c r="AA197" s="110"/>
      <c r="AB197" s="110"/>
      <c r="AC197" s="110"/>
      <c r="AD197" s="110"/>
      <c r="AE197" s="110"/>
      <c r="AF197" s="110"/>
      <c r="AG197" s="110"/>
      <c r="AH197" s="110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09"/>
    </row>
    <row r="198" spans="1:44" s="107" customFormat="1" ht="20.25">
      <c r="A198" s="191">
        <v>192</v>
      </c>
      <c r="B198" s="125">
        <v>439846</v>
      </c>
      <c r="C198" s="126" t="s">
        <v>461</v>
      </c>
      <c r="D198" s="113">
        <v>14</v>
      </c>
      <c r="E198" s="113">
        <v>13</v>
      </c>
      <c r="F198" s="113">
        <v>12</v>
      </c>
      <c r="G198" s="196">
        <v>11</v>
      </c>
      <c r="H198" s="196">
        <v>5</v>
      </c>
      <c r="I198" s="196">
        <f t="shared" si="25"/>
        <v>55</v>
      </c>
      <c r="J198" s="196">
        <f t="shared" si="26"/>
        <v>8.25</v>
      </c>
      <c r="K198" s="197">
        <v>6</v>
      </c>
      <c r="L198" s="197">
        <v>2</v>
      </c>
      <c r="M198" s="197">
        <v>4</v>
      </c>
      <c r="N198" s="197">
        <v>2</v>
      </c>
      <c r="O198" s="197">
        <v>3</v>
      </c>
      <c r="P198" s="197">
        <f t="shared" si="27"/>
        <v>17</v>
      </c>
      <c r="Q198" s="197">
        <f t="shared" si="28"/>
        <v>0.85000000000000009</v>
      </c>
      <c r="R198" s="104">
        <f t="shared" si="29"/>
        <v>2.4000000000000004</v>
      </c>
      <c r="S198" s="104">
        <f t="shared" si="30"/>
        <v>2.0499999999999998</v>
      </c>
      <c r="T198" s="104">
        <f t="shared" si="31"/>
        <v>1.9999999999999998</v>
      </c>
      <c r="U198" s="104">
        <f t="shared" si="32"/>
        <v>1.75</v>
      </c>
      <c r="V198" s="104">
        <f t="shared" si="33"/>
        <v>0.90</v>
      </c>
      <c r="W198" s="26">
        <f t="shared" si="37"/>
        <v>72</v>
      </c>
      <c r="X198" s="194">
        <f t="shared" si="38"/>
        <v>14.40</v>
      </c>
      <c r="Y198" s="114">
        <v>55</v>
      </c>
      <c r="Z198" s="108">
        <f t="shared" si="36"/>
        <v>44</v>
      </c>
      <c r="AA198" s="110"/>
      <c r="AB198" s="110"/>
      <c r="AC198" s="110"/>
      <c r="AD198" s="110"/>
      <c r="AE198" s="110"/>
      <c r="AF198" s="110"/>
      <c r="AG198" s="110"/>
      <c r="AH198" s="110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09"/>
    </row>
    <row r="199" spans="1:44" s="107" customFormat="1" ht="20.25">
      <c r="A199" s="191">
        <v>193</v>
      </c>
      <c r="B199" s="125">
        <v>439847</v>
      </c>
      <c r="C199" s="126" t="s">
        <v>462</v>
      </c>
      <c r="D199" s="113">
        <v>5</v>
      </c>
      <c r="E199" s="113">
        <v>16</v>
      </c>
      <c r="F199" s="113">
        <v>15</v>
      </c>
      <c r="G199" s="196">
        <v>9</v>
      </c>
      <c r="H199" s="196">
        <v>8</v>
      </c>
      <c r="I199" s="196">
        <f t="shared" si="25"/>
        <v>53</v>
      </c>
      <c r="J199" s="196">
        <f t="shared" si="26"/>
        <v>7.9499999999999993</v>
      </c>
      <c r="K199" s="197">
        <v>4</v>
      </c>
      <c r="L199" s="197">
        <v>2</v>
      </c>
      <c r="M199" s="197">
        <v>3</v>
      </c>
      <c r="N199" s="197">
        <v>2</v>
      </c>
      <c r="O199" s="197">
        <v>3</v>
      </c>
      <c r="P199" s="197">
        <f t="shared" si="27"/>
        <v>14</v>
      </c>
      <c r="Q199" s="197">
        <f t="shared" si="28"/>
        <v>0.70</v>
      </c>
      <c r="R199" s="104">
        <f t="shared" si="29"/>
        <v>0.95</v>
      </c>
      <c r="S199" s="104">
        <f t="shared" si="30"/>
        <v>2.50</v>
      </c>
      <c r="T199" s="104">
        <f t="shared" si="31"/>
        <v>2.40</v>
      </c>
      <c r="U199" s="104">
        <f t="shared" si="32"/>
        <v>1.45</v>
      </c>
      <c r="V199" s="104">
        <f t="shared" si="33"/>
        <v>1.35</v>
      </c>
      <c r="W199" s="26">
        <f t="shared" si="37"/>
        <v>67</v>
      </c>
      <c r="X199" s="194">
        <f t="shared" si="38"/>
        <v>13.40</v>
      </c>
      <c r="Y199" s="114">
        <v>49</v>
      </c>
      <c r="Z199" s="108">
        <f t="shared" si="36"/>
        <v>39.200000000000003</v>
      </c>
      <c r="AA199" s="110"/>
      <c r="AB199" s="110"/>
      <c r="AC199" s="110"/>
      <c r="AD199" s="110"/>
      <c r="AE199" s="110"/>
      <c r="AF199" s="110"/>
      <c r="AG199" s="110"/>
      <c r="AH199" s="110"/>
      <c r="AI199" s="110"/>
      <c r="AJ199" s="110"/>
      <c r="AK199" s="110"/>
      <c r="AL199" s="110"/>
      <c r="AM199" s="110"/>
      <c r="AN199" s="110"/>
      <c r="AO199" s="110"/>
      <c r="AP199" s="110"/>
      <c r="AQ199" s="110"/>
      <c r="AR199" s="109"/>
    </row>
    <row r="200" spans="1:44" s="107" customFormat="1" ht="20.25">
      <c r="A200" s="191">
        <v>194</v>
      </c>
      <c r="B200" s="125">
        <v>439848</v>
      </c>
      <c r="C200" s="126" t="s">
        <v>463</v>
      </c>
      <c r="D200" s="113">
        <v>15</v>
      </c>
      <c r="E200" s="113">
        <v>14</v>
      </c>
      <c r="F200" s="113">
        <v>13</v>
      </c>
      <c r="G200" s="196">
        <v>14</v>
      </c>
      <c r="H200" s="196">
        <v>12</v>
      </c>
      <c r="I200" s="196">
        <f t="shared" si="39" ref="I200:I216">SUM(D200:H200)</f>
        <v>68</v>
      </c>
      <c r="J200" s="196">
        <f t="shared" si="26"/>
        <v>10.199999999999999</v>
      </c>
      <c r="K200" s="197">
        <v>4</v>
      </c>
      <c r="L200" s="197">
        <v>2</v>
      </c>
      <c r="M200" s="197">
        <v>5</v>
      </c>
      <c r="N200" s="197">
        <v>3</v>
      </c>
      <c r="O200" s="197">
        <v>5</v>
      </c>
      <c r="P200" s="197">
        <f t="shared" si="27"/>
        <v>19</v>
      </c>
      <c r="Q200" s="197">
        <f t="shared" si="28"/>
        <v>0.95</v>
      </c>
      <c r="R200" s="104">
        <f t="shared" si="40" ref="R200:R245">D200*0.15+K200*0.05</f>
        <v>2.4500000000000002</v>
      </c>
      <c r="S200" s="104">
        <f t="shared" si="41" ref="S200:S245">E200*0.15+L200*0.05</f>
        <v>2.2000000000000002</v>
      </c>
      <c r="T200" s="104">
        <f t="shared" si="42" ref="T200:T245">F200*0.15+M200*0.05</f>
        <v>2.2000000000000002</v>
      </c>
      <c r="U200" s="104">
        <f t="shared" si="43" ref="U200:U245">G200*0.15+N200*0.05</f>
        <v>2.25</v>
      </c>
      <c r="V200" s="104">
        <f t="shared" si="44" ref="V200:V245">H200*0.15+O200*0.05</f>
        <v>2.0499999999999998</v>
      </c>
      <c r="W200" s="26">
        <f t="shared" si="37"/>
        <v>87</v>
      </c>
      <c r="X200" s="194">
        <f t="shared" si="38"/>
        <v>17.400000000000002</v>
      </c>
      <c r="Y200" s="114">
        <v>61</v>
      </c>
      <c r="Z200" s="108">
        <f t="shared" si="45" ref="Z200:Z245">Y200*0.8</f>
        <v>48.80</v>
      </c>
      <c r="AA200" s="110"/>
      <c r="AB200" s="110"/>
      <c r="AC200" s="110"/>
      <c r="AD200" s="110"/>
      <c r="AE200" s="110"/>
      <c r="AF200" s="110"/>
      <c r="AG200" s="110"/>
      <c r="AH200" s="110"/>
      <c r="AI200" s="110"/>
      <c r="AJ200" s="110"/>
      <c r="AK200" s="110"/>
      <c r="AL200" s="110"/>
      <c r="AM200" s="110"/>
      <c r="AN200" s="110"/>
      <c r="AO200" s="110"/>
      <c r="AP200" s="110"/>
      <c r="AQ200" s="110"/>
      <c r="AR200" s="109"/>
    </row>
    <row r="201" spans="1:44" s="107" customFormat="1" ht="20.25">
      <c r="A201" s="191">
        <v>195</v>
      </c>
      <c r="B201" s="125">
        <v>439851</v>
      </c>
      <c r="C201" s="126" t="s">
        <v>261</v>
      </c>
      <c r="D201" s="113">
        <v>9</v>
      </c>
      <c r="E201" s="113">
        <v>8</v>
      </c>
      <c r="F201" s="113">
        <v>9</v>
      </c>
      <c r="G201" s="196">
        <v>8</v>
      </c>
      <c r="H201" s="196">
        <v>6</v>
      </c>
      <c r="I201" s="196">
        <f t="shared" si="39"/>
        <v>40</v>
      </c>
      <c r="J201" s="196">
        <f t="shared" si="26"/>
        <v>6</v>
      </c>
      <c r="K201" s="197">
        <v>2</v>
      </c>
      <c r="L201" s="197">
        <v>3</v>
      </c>
      <c r="M201" s="197">
        <v>2</v>
      </c>
      <c r="N201" s="197">
        <v>3</v>
      </c>
      <c r="O201" s="197">
        <v>2</v>
      </c>
      <c r="P201" s="197">
        <f t="shared" si="27"/>
        <v>12</v>
      </c>
      <c r="Q201" s="197">
        <f t="shared" si="28"/>
        <v>0.60000000000000009</v>
      </c>
      <c r="R201" s="104">
        <f t="shared" si="40"/>
        <v>1.45</v>
      </c>
      <c r="S201" s="104">
        <f t="shared" si="41"/>
        <v>1.35</v>
      </c>
      <c r="T201" s="104">
        <f t="shared" si="42"/>
        <v>1.45</v>
      </c>
      <c r="U201" s="104">
        <f t="shared" si="43"/>
        <v>1.35</v>
      </c>
      <c r="V201" s="104">
        <f t="shared" si="44"/>
        <v>0.99999999999999989</v>
      </c>
      <c r="W201" s="26">
        <f t="shared" si="37"/>
        <v>52</v>
      </c>
      <c r="X201" s="194">
        <f t="shared" si="38"/>
        <v>10.40</v>
      </c>
      <c r="Y201" s="114">
        <v>41</v>
      </c>
      <c r="Z201" s="108">
        <f t="shared" si="45"/>
        <v>32.800000000000004</v>
      </c>
      <c r="AA201" s="110"/>
      <c r="AB201" s="110"/>
      <c r="AC201" s="110"/>
      <c r="AD201" s="110"/>
      <c r="AE201" s="110"/>
      <c r="AF201" s="110"/>
      <c r="AG201" s="110"/>
      <c r="AH201" s="110"/>
      <c r="AI201" s="110"/>
      <c r="AJ201" s="110"/>
      <c r="AK201" s="110"/>
      <c r="AL201" s="110"/>
      <c r="AM201" s="110"/>
      <c r="AN201" s="110"/>
      <c r="AO201" s="110"/>
      <c r="AP201" s="110"/>
      <c r="AQ201" s="110"/>
      <c r="AR201" s="109"/>
    </row>
    <row r="202" spans="1:44" s="107" customFormat="1" ht="20.25">
      <c r="A202" s="191">
        <v>196</v>
      </c>
      <c r="B202" s="125">
        <v>439853</v>
      </c>
      <c r="C202" s="126" t="s">
        <v>466</v>
      </c>
      <c r="D202" s="113">
        <v>9</v>
      </c>
      <c r="E202" s="113">
        <v>9</v>
      </c>
      <c r="F202" s="113">
        <v>6</v>
      </c>
      <c r="G202" s="196">
        <v>9</v>
      </c>
      <c r="H202" s="196">
        <v>9</v>
      </c>
      <c r="I202" s="196">
        <f t="shared" si="39"/>
        <v>42</v>
      </c>
      <c r="J202" s="196">
        <f t="shared" si="26"/>
        <v>6.30</v>
      </c>
      <c r="K202" s="197">
        <v>3</v>
      </c>
      <c r="L202" s="197">
        <v>2</v>
      </c>
      <c r="M202" s="197">
        <v>1</v>
      </c>
      <c r="N202" s="197">
        <v>4</v>
      </c>
      <c r="O202" s="197">
        <v>3</v>
      </c>
      <c r="P202" s="197">
        <f t="shared" si="27"/>
        <v>13</v>
      </c>
      <c r="Q202" s="197">
        <f t="shared" si="28"/>
        <v>0.65</v>
      </c>
      <c r="R202" s="104">
        <f t="shared" si="40"/>
        <v>1.50</v>
      </c>
      <c r="S202" s="104">
        <f t="shared" si="41"/>
        <v>1.45</v>
      </c>
      <c r="T202" s="104">
        <f t="shared" si="42"/>
        <v>0.95</v>
      </c>
      <c r="U202" s="104">
        <f t="shared" si="43"/>
        <v>1.5499999999999998</v>
      </c>
      <c r="V202" s="104">
        <f t="shared" si="44"/>
        <v>1.50</v>
      </c>
      <c r="W202" s="26">
        <f t="shared" si="37"/>
        <v>55</v>
      </c>
      <c r="X202" s="194">
        <f t="shared" si="38"/>
        <v>11</v>
      </c>
      <c r="Y202" s="114">
        <v>42</v>
      </c>
      <c r="Z202" s="108">
        <f t="shared" si="45"/>
        <v>33.60</v>
      </c>
      <c r="AA202" s="110"/>
      <c r="AB202" s="110"/>
      <c r="AC202" s="110"/>
      <c r="AD202" s="110"/>
      <c r="AE202" s="110"/>
      <c r="AF202" s="110"/>
      <c r="AG202" s="110"/>
      <c r="AH202" s="110"/>
      <c r="AI202" s="110"/>
      <c r="AJ202" s="110"/>
      <c r="AK202" s="110"/>
      <c r="AL202" s="110"/>
      <c r="AM202" s="110"/>
      <c r="AN202" s="110"/>
      <c r="AO202" s="110"/>
      <c r="AP202" s="110"/>
      <c r="AQ202" s="110"/>
      <c r="AR202" s="109"/>
    </row>
    <row r="203" spans="1:44" s="107" customFormat="1" ht="20.25">
      <c r="A203" s="191">
        <v>197</v>
      </c>
      <c r="B203" s="125">
        <v>439854</v>
      </c>
      <c r="C203" s="126" t="s">
        <v>467</v>
      </c>
      <c r="D203" s="113">
        <v>0</v>
      </c>
      <c r="E203" s="113">
        <v>0</v>
      </c>
      <c r="F203" s="113">
        <v>1</v>
      </c>
      <c r="G203" s="196">
        <v>1</v>
      </c>
      <c r="H203" s="196">
        <v>0</v>
      </c>
      <c r="I203" s="196">
        <f t="shared" si="39"/>
        <v>2</v>
      </c>
      <c r="J203" s="196">
        <f t="shared" si="26"/>
        <v>0.30</v>
      </c>
      <c r="K203" s="197">
        <v>0</v>
      </c>
      <c r="L203" s="197">
        <v>0</v>
      </c>
      <c r="M203" s="197">
        <v>1</v>
      </c>
      <c r="N203" s="197">
        <v>1</v>
      </c>
      <c r="O203" s="197">
        <v>0</v>
      </c>
      <c r="P203" s="197">
        <f t="shared" si="27"/>
        <v>2</v>
      </c>
      <c r="Q203" s="197">
        <f t="shared" si="28"/>
        <v>0.10</v>
      </c>
      <c r="R203" s="104">
        <f t="shared" si="40"/>
        <v>0</v>
      </c>
      <c r="S203" s="104">
        <f t="shared" si="41"/>
        <v>0</v>
      </c>
      <c r="T203" s="104">
        <f t="shared" si="42"/>
        <v>0.20</v>
      </c>
      <c r="U203" s="104">
        <f t="shared" si="43"/>
        <v>0.20</v>
      </c>
      <c r="V203" s="104">
        <f t="shared" si="44"/>
        <v>0</v>
      </c>
      <c r="W203" s="26">
        <f t="shared" si="37"/>
        <v>4</v>
      </c>
      <c r="X203" s="194">
        <f t="shared" si="38"/>
        <v>0.80</v>
      </c>
      <c r="Y203" s="114">
        <v>1</v>
      </c>
      <c r="Z203" s="108">
        <f t="shared" si="45"/>
        <v>0.80</v>
      </c>
      <c r="AA203" s="110"/>
      <c r="AB203" s="110"/>
      <c r="AC203" s="110"/>
      <c r="AD203" s="110"/>
      <c r="AE203" s="110"/>
      <c r="AF203" s="110"/>
      <c r="AG203" s="110"/>
      <c r="AH203" s="110"/>
      <c r="AI203" s="110"/>
      <c r="AJ203" s="110"/>
      <c r="AK203" s="110"/>
      <c r="AL203" s="110"/>
      <c r="AM203" s="110"/>
      <c r="AN203" s="110"/>
      <c r="AO203" s="110"/>
      <c r="AP203" s="110"/>
      <c r="AQ203" s="110"/>
      <c r="AR203" s="109"/>
    </row>
    <row r="204" spans="1:44" s="107" customFormat="1" ht="20.25">
      <c r="A204" s="191">
        <v>198</v>
      </c>
      <c r="B204" s="125">
        <v>439855</v>
      </c>
      <c r="C204" s="126" t="s">
        <v>530</v>
      </c>
      <c r="D204" s="113">
        <v>15</v>
      </c>
      <c r="E204" s="113">
        <v>16</v>
      </c>
      <c r="F204" s="113">
        <v>14</v>
      </c>
      <c r="G204" s="196">
        <v>9</v>
      </c>
      <c r="H204" s="196">
        <v>8</v>
      </c>
      <c r="I204" s="196">
        <f t="shared" si="39"/>
        <v>62</v>
      </c>
      <c r="J204" s="196">
        <f t="shared" si="26"/>
        <v>9.2999999999999989</v>
      </c>
      <c r="K204" s="197">
        <v>5</v>
      </c>
      <c r="L204" s="197">
        <v>2</v>
      </c>
      <c r="M204" s="197">
        <v>4</v>
      </c>
      <c r="N204" s="197">
        <v>4</v>
      </c>
      <c r="O204" s="197">
        <v>3</v>
      </c>
      <c r="P204" s="197">
        <f t="shared" si="27"/>
        <v>18</v>
      </c>
      <c r="Q204" s="197">
        <f t="shared" si="28"/>
        <v>0.90</v>
      </c>
      <c r="R204" s="104">
        <f t="shared" si="40"/>
        <v>2.50</v>
      </c>
      <c r="S204" s="104">
        <f t="shared" si="41"/>
        <v>2.50</v>
      </c>
      <c r="T204" s="104">
        <f t="shared" si="42"/>
        <v>2.3000000000000003</v>
      </c>
      <c r="U204" s="104">
        <f t="shared" si="43"/>
        <v>1.5499999999999998</v>
      </c>
      <c r="V204" s="104">
        <f t="shared" si="44"/>
        <v>1.35</v>
      </c>
      <c r="W204" s="26">
        <f t="shared" si="37"/>
        <v>80</v>
      </c>
      <c r="X204" s="194">
        <f t="shared" si="38"/>
        <v>16</v>
      </c>
      <c r="Y204" s="114">
        <v>62</v>
      </c>
      <c r="Z204" s="108">
        <f t="shared" si="45"/>
        <v>49.60</v>
      </c>
      <c r="AA204" s="110"/>
      <c r="AB204" s="110"/>
      <c r="AC204" s="110"/>
      <c r="AD204" s="110"/>
      <c r="AE204" s="110"/>
      <c r="AF204" s="110"/>
      <c r="AG204" s="110"/>
      <c r="AH204" s="110"/>
      <c r="AI204" s="110"/>
      <c r="AJ204" s="110"/>
      <c r="AK204" s="110"/>
      <c r="AL204" s="110"/>
      <c r="AM204" s="110"/>
      <c r="AN204" s="110"/>
      <c r="AO204" s="110"/>
      <c r="AP204" s="110"/>
      <c r="AQ204" s="110"/>
      <c r="AR204" s="109"/>
    </row>
    <row r="205" spans="1:44" s="107" customFormat="1" ht="20.25">
      <c r="A205" s="191">
        <v>199</v>
      </c>
      <c r="B205" s="125">
        <v>439856</v>
      </c>
      <c r="C205" s="126" t="s">
        <v>468</v>
      </c>
      <c r="D205" s="113">
        <v>5</v>
      </c>
      <c r="E205" s="113">
        <v>16</v>
      </c>
      <c r="F205" s="113">
        <v>11</v>
      </c>
      <c r="G205" s="196">
        <v>8</v>
      </c>
      <c r="H205" s="196">
        <v>10</v>
      </c>
      <c r="I205" s="196">
        <f t="shared" si="39"/>
        <v>50</v>
      </c>
      <c r="J205" s="196">
        <f t="shared" si="26"/>
        <v>7.50</v>
      </c>
      <c r="K205" s="197">
        <v>4</v>
      </c>
      <c r="L205" s="197">
        <v>2</v>
      </c>
      <c r="M205" s="197">
        <v>5</v>
      </c>
      <c r="N205" s="197">
        <v>2</v>
      </c>
      <c r="O205" s="197">
        <v>3</v>
      </c>
      <c r="P205" s="197">
        <f t="shared" si="27"/>
        <v>16</v>
      </c>
      <c r="Q205" s="197">
        <f t="shared" si="28"/>
        <v>0.80</v>
      </c>
      <c r="R205" s="104">
        <f t="shared" si="40"/>
        <v>0.95</v>
      </c>
      <c r="S205" s="104">
        <f t="shared" si="41"/>
        <v>2.50</v>
      </c>
      <c r="T205" s="104">
        <f t="shared" si="42"/>
        <v>1.90</v>
      </c>
      <c r="U205" s="104">
        <f t="shared" si="43"/>
        <v>1.30</v>
      </c>
      <c r="V205" s="104">
        <f t="shared" si="44"/>
        <v>1.65</v>
      </c>
      <c r="W205" s="26">
        <f t="shared" si="37"/>
        <v>66</v>
      </c>
      <c r="X205" s="194">
        <f t="shared" si="38"/>
        <v>13.20</v>
      </c>
      <c r="Y205" s="114">
        <v>51</v>
      </c>
      <c r="Z205" s="108">
        <f t="shared" si="45"/>
        <v>40.800000000000004</v>
      </c>
      <c r="AA205" s="110"/>
      <c r="AB205" s="110"/>
      <c r="AC205" s="110"/>
      <c r="AD205" s="110"/>
      <c r="AE205" s="110"/>
      <c r="AF205" s="110"/>
      <c r="AG205" s="110"/>
      <c r="AH205" s="110"/>
      <c r="AI205" s="110"/>
      <c r="AJ205" s="110"/>
      <c r="AK205" s="110"/>
      <c r="AL205" s="110"/>
      <c r="AM205" s="110"/>
      <c r="AN205" s="110"/>
      <c r="AO205" s="110"/>
      <c r="AP205" s="110"/>
      <c r="AQ205" s="110"/>
      <c r="AR205" s="109"/>
    </row>
    <row r="206" spans="1:44" s="107" customFormat="1" ht="20.25">
      <c r="A206" s="191">
        <v>200</v>
      </c>
      <c r="B206" s="125">
        <v>439857</v>
      </c>
      <c r="C206" s="126" t="s">
        <v>469</v>
      </c>
      <c r="D206" s="113">
        <v>15</v>
      </c>
      <c r="E206" s="113">
        <v>13</v>
      </c>
      <c r="F206" s="113">
        <v>14</v>
      </c>
      <c r="G206" s="196">
        <v>15</v>
      </c>
      <c r="H206" s="196">
        <v>14</v>
      </c>
      <c r="I206" s="196">
        <f t="shared" si="39"/>
        <v>71</v>
      </c>
      <c r="J206" s="196">
        <f t="shared" si="26"/>
        <v>10.65</v>
      </c>
      <c r="K206" s="197">
        <v>5</v>
      </c>
      <c r="L206" s="197">
        <v>6</v>
      </c>
      <c r="M206" s="197">
        <v>5</v>
      </c>
      <c r="N206" s="197">
        <v>2</v>
      </c>
      <c r="O206" s="197">
        <v>5</v>
      </c>
      <c r="P206" s="197">
        <f t="shared" si="27"/>
        <v>23</v>
      </c>
      <c r="Q206" s="197">
        <f t="shared" si="28"/>
        <v>1.1500000000000001</v>
      </c>
      <c r="R206" s="104">
        <f t="shared" si="40"/>
        <v>2.50</v>
      </c>
      <c r="S206" s="104">
        <f t="shared" si="41"/>
        <v>2.25</v>
      </c>
      <c r="T206" s="104">
        <f t="shared" si="42"/>
        <v>2.35</v>
      </c>
      <c r="U206" s="104">
        <f t="shared" si="43"/>
        <v>2.35</v>
      </c>
      <c r="V206" s="104">
        <f t="shared" si="44"/>
        <v>2.35</v>
      </c>
      <c r="W206" s="26">
        <f t="shared" si="37"/>
        <v>94</v>
      </c>
      <c r="X206" s="194">
        <f t="shared" si="38"/>
        <v>18.80</v>
      </c>
      <c r="Y206" s="114">
        <v>69</v>
      </c>
      <c r="Z206" s="108">
        <f t="shared" si="45"/>
        <v>55.20</v>
      </c>
      <c r="AA206" s="110"/>
      <c r="AB206" s="110"/>
      <c r="AC206" s="110"/>
      <c r="AD206" s="110"/>
      <c r="AE206" s="110"/>
      <c r="AF206" s="110"/>
      <c r="AG206" s="110"/>
      <c r="AH206" s="110"/>
      <c r="AI206" s="110"/>
      <c r="AJ206" s="110"/>
      <c r="AK206" s="110"/>
      <c r="AL206" s="110"/>
      <c r="AM206" s="110"/>
      <c r="AN206" s="110"/>
      <c r="AO206" s="110"/>
      <c r="AP206" s="110"/>
      <c r="AQ206" s="110"/>
      <c r="AR206" s="109"/>
    </row>
    <row r="207" spans="1:44" s="107" customFormat="1" ht="20.25">
      <c r="A207" s="191">
        <v>201</v>
      </c>
      <c r="B207" s="222">
        <v>439861</v>
      </c>
      <c r="C207" s="223" t="s">
        <v>473</v>
      </c>
      <c r="D207" s="113">
        <v>16</v>
      </c>
      <c r="E207" s="113">
        <v>14</v>
      </c>
      <c r="F207" s="113">
        <v>15</v>
      </c>
      <c r="G207" s="196">
        <v>13</v>
      </c>
      <c r="H207" s="196">
        <v>15</v>
      </c>
      <c r="I207" s="196">
        <f t="shared" si="39"/>
        <v>73</v>
      </c>
      <c r="J207" s="196">
        <f t="shared" si="26"/>
        <v>10.95</v>
      </c>
      <c r="K207" s="197">
        <v>6</v>
      </c>
      <c r="L207" s="197">
        <v>5</v>
      </c>
      <c r="M207" s="197">
        <v>4</v>
      </c>
      <c r="N207" s="197">
        <v>2</v>
      </c>
      <c r="O207" s="197">
        <v>4</v>
      </c>
      <c r="P207" s="197">
        <f t="shared" si="27"/>
        <v>21</v>
      </c>
      <c r="Q207" s="197">
        <f t="shared" si="28"/>
        <v>1.05</v>
      </c>
      <c r="R207" s="104">
        <f t="shared" si="40"/>
        <v>2.70</v>
      </c>
      <c r="S207" s="104">
        <f t="shared" si="41"/>
        <v>2.35</v>
      </c>
      <c r="T207" s="104">
        <f t="shared" si="42"/>
        <v>2.4500000000000002</v>
      </c>
      <c r="U207" s="104">
        <f t="shared" si="43"/>
        <v>2.0499999999999998</v>
      </c>
      <c r="V207" s="104">
        <f t="shared" si="44"/>
        <v>2.4500000000000002</v>
      </c>
      <c r="W207" s="26">
        <f t="shared" si="37"/>
        <v>94</v>
      </c>
      <c r="X207" s="194">
        <f t="shared" si="38"/>
        <v>18.80</v>
      </c>
      <c r="Y207" s="224">
        <v>69</v>
      </c>
      <c r="Z207" s="108">
        <f t="shared" si="45"/>
        <v>55.20</v>
      </c>
      <c r="AA207" s="110"/>
      <c r="AB207" s="110"/>
      <c r="AC207" s="110"/>
      <c r="AD207" s="110"/>
      <c r="AE207" s="110"/>
      <c r="AF207" s="110"/>
      <c r="AG207" s="110"/>
      <c r="AH207" s="110"/>
      <c r="AI207" s="110"/>
      <c r="AJ207" s="110"/>
      <c r="AK207" s="110"/>
      <c r="AL207" s="110"/>
      <c r="AM207" s="110"/>
      <c r="AN207" s="110"/>
      <c r="AO207" s="110"/>
      <c r="AP207" s="110"/>
      <c r="AQ207" s="110"/>
      <c r="AR207" s="109"/>
    </row>
    <row r="208" spans="1:44" s="107" customFormat="1" ht="20.25">
      <c r="A208" s="191">
        <v>202</v>
      </c>
      <c r="B208" s="125">
        <v>439862</v>
      </c>
      <c r="C208" s="126" t="s">
        <v>474</v>
      </c>
      <c r="D208" s="113">
        <v>9</v>
      </c>
      <c r="E208" s="113">
        <v>12</v>
      </c>
      <c r="F208" s="113">
        <v>11</v>
      </c>
      <c r="G208" s="196">
        <v>16</v>
      </c>
      <c r="H208" s="196">
        <v>14</v>
      </c>
      <c r="I208" s="196">
        <f t="shared" si="39"/>
        <v>62</v>
      </c>
      <c r="J208" s="196">
        <f t="shared" si="26"/>
        <v>9.2999999999999989</v>
      </c>
      <c r="K208" s="197">
        <v>5</v>
      </c>
      <c r="L208" s="197">
        <v>2</v>
      </c>
      <c r="M208" s="197">
        <v>3</v>
      </c>
      <c r="N208" s="197">
        <v>2</v>
      </c>
      <c r="O208" s="197">
        <v>3</v>
      </c>
      <c r="P208" s="197">
        <f t="shared" si="27"/>
        <v>15</v>
      </c>
      <c r="Q208" s="197">
        <f t="shared" si="28"/>
        <v>0.75</v>
      </c>
      <c r="R208" s="104">
        <f t="shared" si="40"/>
        <v>1.60</v>
      </c>
      <c r="S208" s="104">
        <f t="shared" si="41"/>
        <v>1.90</v>
      </c>
      <c r="T208" s="104">
        <f t="shared" si="42"/>
        <v>1.7999999999999998</v>
      </c>
      <c r="U208" s="104">
        <f t="shared" si="43"/>
        <v>2.50</v>
      </c>
      <c r="V208" s="104">
        <f t="shared" si="44"/>
        <v>2.25</v>
      </c>
      <c r="W208" s="26">
        <f t="shared" si="37"/>
        <v>77</v>
      </c>
      <c r="X208" s="194">
        <f t="shared" si="38"/>
        <v>15.40</v>
      </c>
      <c r="Y208" s="114">
        <v>62</v>
      </c>
      <c r="Z208" s="108">
        <f t="shared" si="45"/>
        <v>49.60</v>
      </c>
      <c r="AA208" s="110"/>
      <c r="AB208" s="110"/>
      <c r="AC208" s="110"/>
      <c r="AD208" s="110"/>
      <c r="AE208" s="110"/>
      <c r="AF208" s="110"/>
      <c r="AG208" s="110"/>
      <c r="AH208" s="110"/>
      <c r="AI208" s="110"/>
      <c r="AJ208" s="110"/>
      <c r="AK208" s="110"/>
      <c r="AL208" s="110"/>
      <c r="AM208" s="110"/>
      <c r="AN208" s="110"/>
      <c r="AO208" s="110"/>
      <c r="AP208" s="110"/>
      <c r="AQ208" s="110"/>
      <c r="AR208" s="109"/>
    </row>
    <row r="209" spans="1:44" s="107" customFormat="1" ht="20.25">
      <c r="A209" s="191">
        <v>203</v>
      </c>
      <c r="B209" s="222">
        <v>439863</v>
      </c>
      <c r="C209" s="223" t="s">
        <v>475</v>
      </c>
      <c r="D209" s="113"/>
      <c r="E209" s="113"/>
      <c r="F209" s="113"/>
      <c r="G209" s="196"/>
      <c r="H209" s="196"/>
      <c r="I209" s="196">
        <f t="shared" si="39"/>
        <v>0</v>
      </c>
      <c r="J209" s="196">
        <f t="shared" si="26"/>
        <v>0</v>
      </c>
      <c r="K209" s="197"/>
      <c r="L209" s="197"/>
      <c r="M209" s="197"/>
      <c r="N209" s="197"/>
      <c r="O209" s="197"/>
      <c r="P209" s="197"/>
      <c r="Q209" s="197">
        <f t="shared" si="28"/>
        <v>0</v>
      </c>
      <c r="R209" s="104">
        <f t="shared" si="40"/>
        <v>0</v>
      </c>
      <c r="S209" s="104">
        <f t="shared" si="41"/>
        <v>0</v>
      </c>
      <c r="T209" s="104">
        <f t="shared" si="42"/>
        <v>0</v>
      </c>
      <c r="U209" s="104">
        <f t="shared" si="43"/>
        <v>0</v>
      </c>
      <c r="V209" s="104">
        <f t="shared" si="44"/>
        <v>0</v>
      </c>
      <c r="W209" s="26">
        <f t="shared" si="37"/>
        <v>0</v>
      </c>
      <c r="X209" s="194">
        <f t="shared" si="38"/>
        <v>0</v>
      </c>
      <c r="Y209" s="224" t="s">
        <v>343</v>
      </c>
      <c r="Z209" s="108" t="e">
        <f t="shared" si="45"/>
        <v>#VALUE!</v>
      </c>
      <c r="AA209" s="110"/>
      <c r="AB209" s="110"/>
      <c r="AC209" s="110"/>
      <c r="AD209" s="110"/>
      <c r="AE209" s="110"/>
      <c r="AF209" s="110"/>
      <c r="AG209" s="110"/>
      <c r="AH209" s="110"/>
      <c r="AI209" s="110"/>
      <c r="AJ209" s="110"/>
      <c r="AK209" s="110"/>
      <c r="AL209" s="110"/>
      <c r="AM209" s="110"/>
      <c r="AN209" s="110"/>
      <c r="AO209" s="110"/>
      <c r="AP209" s="110"/>
      <c r="AQ209" s="110"/>
      <c r="AR209" s="109"/>
    </row>
    <row r="210" spans="1:44" s="107" customFormat="1" ht="20.25">
      <c r="A210" s="191">
        <v>204</v>
      </c>
      <c r="B210" s="125">
        <v>439869</v>
      </c>
      <c r="C210" s="126" t="s">
        <v>477</v>
      </c>
      <c r="D210" s="113">
        <v>8</v>
      </c>
      <c r="E210" s="113">
        <v>16</v>
      </c>
      <c r="F210" s="113">
        <v>11</v>
      </c>
      <c r="G210" s="196">
        <v>15</v>
      </c>
      <c r="H210" s="196">
        <v>8</v>
      </c>
      <c r="I210" s="196">
        <f t="shared" si="39"/>
        <v>58</v>
      </c>
      <c r="J210" s="196">
        <f t="shared" si="26"/>
        <v>8.6999999999999993</v>
      </c>
      <c r="K210" s="197">
        <v>3</v>
      </c>
      <c r="L210" s="197">
        <v>2</v>
      </c>
      <c r="M210" s="197">
        <v>3</v>
      </c>
      <c r="N210" s="197">
        <v>5</v>
      </c>
      <c r="O210" s="197">
        <v>4</v>
      </c>
      <c r="P210" s="197">
        <f t="shared" si="27"/>
        <v>17</v>
      </c>
      <c r="Q210" s="197">
        <f t="shared" si="28"/>
        <v>0.85000000000000009</v>
      </c>
      <c r="R210" s="104">
        <f t="shared" si="40"/>
        <v>1.35</v>
      </c>
      <c r="S210" s="104">
        <f t="shared" si="41"/>
        <v>2.50</v>
      </c>
      <c r="T210" s="104">
        <f t="shared" si="42"/>
        <v>1.7999999999999998</v>
      </c>
      <c r="U210" s="104">
        <f t="shared" si="43"/>
        <v>2.50</v>
      </c>
      <c r="V210" s="104">
        <f t="shared" si="44"/>
        <v>1.40</v>
      </c>
      <c r="W210" s="26">
        <f t="shared" si="37"/>
        <v>75</v>
      </c>
      <c r="X210" s="194">
        <f t="shared" si="38"/>
        <v>15</v>
      </c>
      <c r="Y210" s="114">
        <v>57</v>
      </c>
      <c r="Z210" s="108">
        <f t="shared" si="45"/>
        <v>45.60</v>
      </c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110"/>
      <c r="AK210" s="110"/>
      <c r="AL210" s="110"/>
      <c r="AM210" s="110"/>
      <c r="AN210" s="110"/>
      <c r="AO210" s="110"/>
      <c r="AP210" s="110"/>
      <c r="AQ210" s="110"/>
      <c r="AR210" s="109"/>
    </row>
    <row r="211" spans="1:44" s="107" customFormat="1" ht="20.25">
      <c r="A211" s="191">
        <v>205</v>
      </c>
      <c r="B211" s="125">
        <v>439870</v>
      </c>
      <c r="C211" s="126" t="s">
        <v>478</v>
      </c>
      <c r="D211" s="113">
        <v>11</v>
      </c>
      <c r="E211" s="113">
        <v>12</v>
      </c>
      <c r="F211" s="113">
        <v>6</v>
      </c>
      <c r="G211" s="196">
        <v>8</v>
      </c>
      <c r="H211" s="196">
        <v>9</v>
      </c>
      <c r="I211" s="196">
        <f t="shared" si="39"/>
        <v>46</v>
      </c>
      <c r="J211" s="196">
        <f t="shared" si="26"/>
        <v>6.90</v>
      </c>
      <c r="K211" s="197">
        <v>1</v>
      </c>
      <c r="L211" s="197">
        <v>2</v>
      </c>
      <c r="M211" s="197">
        <v>5</v>
      </c>
      <c r="N211" s="197">
        <v>3</v>
      </c>
      <c r="O211" s="197">
        <v>2</v>
      </c>
      <c r="P211" s="197">
        <f t="shared" si="27"/>
        <v>13</v>
      </c>
      <c r="Q211" s="197">
        <f t="shared" si="28"/>
        <v>0.65</v>
      </c>
      <c r="R211" s="104">
        <f t="shared" si="40"/>
        <v>1.70</v>
      </c>
      <c r="S211" s="104">
        <f t="shared" si="41"/>
        <v>1.90</v>
      </c>
      <c r="T211" s="104">
        <f t="shared" si="42"/>
        <v>1.1499999999999999</v>
      </c>
      <c r="U211" s="104">
        <f t="shared" si="43"/>
        <v>1.35</v>
      </c>
      <c r="V211" s="104">
        <f t="shared" si="44"/>
        <v>1.45</v>
      </c>
      <c r="W211" s="26">
        <f t="shared" si="37"/>
        <v>59</v>
      </c>
      <c r="X211" s="194">
        <f t="shared" si="38"/>
        <v>11.80</v>
      </c>
      <c r="Y211" s="114">
        <v>47</v>
      </c>
      <c r="Z211" s="108">
        <f t="shared" si="45"/>
        <v>37.60</v>
      </c>
      <c r="AA211" s="110"/>
      <c r="AB211" s="110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10"/>
      <c r="AN211" s="110"/>
      <c r="AO211" s="110"/>
      <c r="AP211" s="110"/>
      <c r="AQ211" s="110"/>
      <c r="AR211" s="109"/>
    </row>
    <row r="212" spans="1:44" s="107" customFormat="1" ht="20.25">
      <c r="A212" s="191">
        <v>206</v>
      </c>
      <c r="B212" s="125">
        <v>439871</v>
      </c>
      <c r="C212" s="126" t="s">
        <v>479</v>
      </c>
      <c r="D212" s="113">
        <v>13</v>
      </c>
      <c r="E212" s="113">
        <v>10</v>
      </c>
      <c r="F212" s="113">
        <v>11</v>
      </c>
      <c r="G212" s="196">
        <v>15</v>
      </c>
      <c r="H212" s="196">
        <v>11</v>
      </c>
      <c r="I212" s="196">
        <f t="shared" si="39"/>
        <v>60</v>
      </c>
      <c r="J212" s="196">
        <f t="shared" si="26"/>
        <v>9</v>
      </c>
      <c r="K212" s="197">
        <v>5</v>
      </c>
      <c r="L212" s="197">
        <v>4</v>
      </c>
      <c r="M212" s="197">
        <v>2</v>
      </c>
      <c r="N212" s="197">
        <v>5</v>
      </c>
      <c r="O212" s="197">
        <v>3</v>
      </c>
      <c r="P212" s="197">
        <f t="shared" si="27"/>
        <v>19</v>
      </c>
      <c r="Q212" s="197">
        <f t="shared" si="28"/>
        <v>0.95</v>
      </c>
      <c r="R212" s="104">
        <f t="shared" si="40"/>
        <v>2.2000000000000002</v>
      </c>
      <c r="S212" s="104">
        <f t="shared" si="41"/>
        <v>1.70</v>
      </c>
      <c r="T212" s="104">
        <f t="shared" si="42"/>
        <v>1.75</v>
      </c>
      <c r="U212" s="104">
        <f t="shared" si="43"/>
        <v>2.50</v>
      </c>
      <c r="V212" s="104">
        <f t="shared" si="44"/>
        <v>1.7999999999999998</v>
      </c>
      <c r="W212" s="26">
        <f t="shared" si="37"/>
        <v>79</v>
      </c>
      <c r="X212" s="194">
        <f t="shared" si="38"/>
        <v>15.80</v>
      </c>
      <c r="Y212" s="114">
        <v>60</v>
      </c>
      <c r="Z212" s="108">
        <f t="shared" si="45"/>
        <v>48</v>
      </c>
      <c r="AA212" s="110"/>
      <c r="AB212" s="110"/>
      <c r="AC212" s="110"/>
      <c r="AD212" s="110"/>
      <c r="AE212" s="110"/>
      <c r="AF212" s="110"/>
      <c r="AG212" s="110"/>
      <c r="AH212" s="110"/>
      <c r="AI212" s="110"/>
      <c r="AJ212" s="110"/>
      <c r="AK212" s="110"/>
      <c r="AL212" s="110"/>
      <c r="AM212" s="110"/>
      <c r="AN212" s="110"/>
      <c r="AO212" s="110"/>
      <c r="AP212" s="110"/>
      <c r="AQ212" s="110"/>
      <c r="AR212" s="109"/>
    </row>
    <row r="213" spans="1:44" s="107" customFormat="1" ht="20.25">
      <c r="A213" s="191">
        <v>207</v>
      </c>
      <c r="B213" s="125">
        <v>439875</v>
      </c>
      <c r="C213" s="126" t="s">
        <v>143</v>
      </c>
      <c r="D213" s="113">
        <v>8</v>
      </c>
      <c r="E213" s="113">
        <v>5</v>
      </c>
      <c r="F213" s="113">
        <v>9</v>
      </c>
      <c r="G213" s="196">
        <v>9</v>
      </c>
      <c r="H213" s="196">
        <v>6</v>
      </c>
      <c r="I213" s="196">
        <f t="shared" si="39"/>
        <v>37</v>
      </c>
      <c r="J213" s="196">
        <f t="shared" si="26"/>
        <v>5.55</v>
      </c>
      <c r="K213" s="197">
        <v>2</v>
      </c>
      <c r="L213" s="197">
        <v>3</v>
      </c>
      <c r="M213" s="197">
        <v>2</v>
      </c>
      <c r="N213" s="197">
        <v>1</v>
      </c>
      <c r="O213" s="197">
        <v>2</v>
      </c>
      <c r="P213" s="197">
        <f t="shared" si="27"/>
        <v>10</v>
      </c>
      <c r="Q213" s="197">
        <f t="shared" si="28"/>
        <v>0.50</v>
      </c>
      <c r="R213" s="104">
        <f t="shared" si="40"/>
        <v>1.30</v>
      </c>
      <c r="S213" s="104">
        <f t="shared" si="41"/>
        <v>0.90</v>
      </c>
      <c r="T213" s="104">
        <f t="shared" si="42"/>
        <v>1.45</v>
      </c>
      <c r="U213" s="104">
        <f t="shared" si="43"/>
        <v>1.40</v>
      </c>
      <c r="V213" s="104">
        <f t="shared" si="44"/>
        <v>0.99999999999999989</v>
      </c>
      <c r="W213" s="26">
        <f t="shared" si="37"/>
        <v>47</v>
      </c>
      <c r="X213" s="194">
        <f t="shared" si="38"/>
        <v>9.40</v>
      </c>
      <c r="Y213" s="114">
        <v>34</v>
      </c>
      <c r="Z213" s="108">
        <f t="shared" si="45"/>
        <v>27.200000000000003</v>
      </c>
      <c r="AA213" s="110"/>
      <c r="AB213" s="110"/>
      <c r="AC213" s="110"/>
      <c r="AD213" s="110"/>
      <c r="AE213" s="110"/>
      <c r="AF213" s="110"/>
      <c r="AG213" s="110"/>
      <c r="AH213" s="110"/>
      <c r="AI213" s="110"/>
      <c r="AJ213" s="110"/>
      <c r="AK213" s="110"/>
      <c r="AL213" s="110"/>
      <c r="AM213" s="110"/>
      <c r="AN213" s="110"/>
      <c r="AO213" s="110"/>
      <c r="AP213" s="110"/>
      <c r="AQ213" s="110"/>
      <c r="AR213" s="109"/>
    </row>
    <row r="214" spans="1:44" s="107" customFormat="1" ht="20.25">
      <c r="A214" s="191">
        <v>208</v>
      </c>
      <c r="B214" s="125">
        <v>439878</v>
      </c>
      <c r="C214" s="126" t="s">
        <v>144</v>
      </c>
      <c r="D214" s="113">
        <v>6</v>
      </c>
      <c r="E214" s="113">
        <v>5</v>
      </c>
      <c r="F214" s="113">
        <v>6</v>
      </c>
      <c r="G214" s="196">
        <v>3</v>
      </c>
      <c r="H214" s="196">
        <v>2</v>
      </c>
      <c r="I214" s="196">
        <f t="shared" si="39"/>
        <v>22</v>
      </c>
      <c r="J214" s="196">
        <f t="shared" si="26"/>
        <v>3.30</v>
      </c>
      <c r="K214" s="197">
        <v>3</v>
      </c>
      <c r="L214" s="197">
        <v>2</v>
      </c>
      <c r="M214" s="197">
        <v>1</v>
      </c>
      <c r="N214" s="197">
        <v>2</v>
      </c>
      <c r="O214" s="197">
        <v>1</v>
      </c>
      <c r="P214" s="197">
        <f t="shared" si="27"/>
        <v>9</v>
      </c>
      <c r="Q214" s="197">
        <f t="shared" si="28"/>
        <v>0.45</v>
      </c>
      <c r="R214" s="104">
        <f t="shared" si="40"/>
        <v>1.0499999999999998</v>
      </c>
      <c r="S214" s="104">
        <f t="shared" si="41"/>
        <v>0.85</v>
      </c>
      <c r="T214" s="104">
        <f t="shared" si="42"/>
        <v>0.95</v>
      </c>
      <c r="U214" s="104">
        <f t="shared" si="43"/>
        <v>0.54999999999999993</v>
      </c>
      <c r="V214" s="104">
        <f t="shared" si="44"/>
        <v>0.35</v>
      </c>
      <c r="W214" s="26">
        <f t="shared" si="37"/>
        <v>31</v>
      </c>
      <c r="X214" s="194">
        <f t="shared" si="38"/>
        <v>6.20</v>
      </c>
      <c r="Y214" s="114">
        <v>20</v>
      </c>
      <c r="Z214" s="108">
        <f t="shared" si="45"/>
        <v>16</v>
      </c>
      <c r="AA214" s="110"/>
      <c r="AB214" s="110"/>
      <c r="AC214" s="110"/>
      <c r="AD214" s="110"/>
      <c r="AE214" s="110"/>
      <c r="AF214" s="110"/>
      <c r="AG214" s="110"/>
      <c r="AH214" s="110"/>
      <c r="AI214" s="110"/>
      <c r="AJ214" s="110"/>
      <c r="AK214" s="110"/>
      <c r="AL214" s="110"/>
      <c r="AM214" s="110"/>
      <c r="AN214" s="110"/>
      <c r="AO214" s="110"/>
      <c r="AP214" s="110"/>
      <c r="AQ214" s="110"/>
      <c r="AR214" s="109"/>
    </row>
    <row r="215" spans="1:44" s="107" customFormat="1" ht="20.25">
      <c r="A215" s="191">
        <v>209</v>
      </c>
      <c r="B215" s="125">
        <v>439879</v>
      </c>
      <c r="C215" s="126" t="s">
        <v>480</v>
      </c>
      <c r="D215" s="113">
        <v>11</v>
      </c>
      <c r="E215" s="113">
        <v>12</v>
      </c>
      <c r="F215" s="113">
        <v>14</v>
      </c>
      <c r="G215" s="196">
        <v>5</v>
      </c>
      <c r="H215" s="196">
        <v>9</v>
      </c>
      <c r="I215" s="196">
        <f t="shared" si="39"/>
        <v>51</v>
      </c>
      <c r="J215" s="196">
        <f t="shared" si="26"/>
        <v>7.65</v>
      </c>
      <c r="K215" s="197">
        <v>6</v>
      </c>
      <c r="L215" s="197">
        <v>5</v>
      </c>
      <c r="M215" s="197">
        <v>4</v>
      </c>
      <c r="N215" s="197">
        <v>3</v>
      </c>
      <c r="O215" s="197">
        <v>2</v>
      </c>
      <c r="P215" s="197">
        <f t="shared" si="27"/>
        <v>20</v>
      </c>
      <c r="Q215" s="197">
        <f t="shared" si="28"/>
        <v>1</v>
      </c>
      <c r="R215" s="104">
        <f t="shared" si="40"/>
        <v>1.95</v>
      </c>
      <c r="S215" s="104">
        <f t="shared" si="41"/>
        <v>2.0499999999999998</v>
      </c>
      <c r="T215" s="104">
        <f t="shared" si="42"/>
        <v>2.3000000000000003</v>
      </c>
      <c r="U215" s="104">
        <f t="shared" si="43"/>
        <v>0.90</v>
      </c>
      <c r="V215" s="104">
        <f t="shared" si="44"/>
        <v>1.45</v>
      </c>
      <c r="W215" s="26">
        <f t="shared" si="37"/>
        <v>71</v>
      </c>
      <c r="X215" s="194">
        <f t="shared" si="38"/>
        <v>14.20</v>
      </c>
      <c r="Y215" s="114">
        <v>51</v>
      </c>
      <c r="Z215" s="108">
        <f t="shared" si="45"/>
        <v>40.800000000000004</v>
      </c>
      <c r="AA215" s="110"/>
      <c r="AB215" s="110"/>
      <c r="AC215" s="110"/>
      <c r="AD215" s="110"/>
      <c r="AE215" s="110"/>
      <c r="AF215" s="110"/>
      <c r="AG215" s="110"/>
      <c r="AH215" s="110"/>
      <c r="AI215" s="110"/>
      <c r="AJ215" s="110"/>
      <c r="AK215" s="110"/>
      <c r="AL215" s="110"/>
      <c r="AM215" s="110"/>
      <c r="AN215" s="110"/>
      <c r="AO215" s="110"/>
      <c r="AP215" s="110"/>
      <c r="AQ215" s="110"/>
      <c r="AR215" s="109"/>
    </row>
    <row r="216" spans="1:44" s="107" customFormat="1" ht="20.25">
      <c r="A216" s="191">
        <v>210</v>
      </c>
      <c r="B216" s="125">
        <v>439881</v>
      </c>
      <c r="C216" s="126" t="s">
        <v>531</v>
      </c>
      <c r="D216" s="113">
        <v>6</v>
      </c>
      <c r="E216" s="113">
        <v>8</v>
      </c>
      <c r="F216" s="113">
        <v>9</v>
      </c>
      <c r="G216" s="196">
        <v>10</v>
      </c>
      <c r="H216" s="196">
        <v>6</v>
      </c>
      <c r="I216" s="196">
        <f t="shared" si="39"/>
        <v>39</v>
      </c>
      <c r="J216" s="196">
        <f t="shared" si="26"/>
        <v>5.85</v>
      </c>
      <c r="K216" s="197">
        <v>2</v>
      </c>
      <c r="L216" s="197">
        <v>1</v>
      </c>
      <c r="M216" s="197">
        <v>2</v>
      </c>
      <c r="N216" s="197">
        <v>5</v>
      </c>
      <c r="O216" s="197">
        <v>3</v>
      </c>
      <c r="P216" s="197">
        <f t="shared" si="27"/>
        <v>13</v>
      </c>
      <c r="Q216" s="197">
        <f t="shared" si="28"/>
        <v>0.65</v>
      </c>
      <c r="R216" s="104">
        <f t="shared" si="40"/>
        <v>0.99999999999999989</v>
      </c>
      <c r="S216" s="104">
        <f t="shared" si="41"/>
        <v>1.25</v>
      </c>
      <c r="T216" s="104">
        <f t="shared" si="42"/>
        <v>1.45</v>
      </c>
      <c r="U216" s="104">
        <f t="shared" si="43"/>
        <v>1.75</v>
      </c>
      <c r="V216" s="104">
        <f t="shared" si="44"/>
        <v>1.0499999999999998</v>
      </c>
      <c r="W216" s="26">
        <f t="shared" si="37"/>
        <v>52</v>
      </c>
      <c r="X216" s="194">
        <f t="shared" si="38"/>
        <v>10.40</v>
      </c>
      <c r="Y216" s="114">
        <v>39</v>
      </c>
      <c r="Z216" s="108">
        <f t="shared" si="45"/>
        <v>31.200000000000003</v>
      </c>
      <c r="AA216" s="110"/>
      <c r="AB216" s="110"/>
      <c r="AC216" s="110"/>
      <c r="AD216" s="110"/>
      <c r="AE216" s="110"/>
      <c r="AF216" s="110"/>
      <c r="AG216" s="110"/>
      <c r="AH216" s="110"/>
      <c r="AI216" s="110"/>
      <c r="AJ216" s="110"/>
      <c r="AK216" s="110"/>
      <c r="AL216" s="110"/>
      <c r="AM216" s="110"/>
      <c r="AN216" s="110"/>
      <c r="AO216" s="110"/>
      <c r="AP216" s="110"/>
      <c r="AQ216" s="110"/>
      <c r="AR216" s="109"/>
    </row>
    <row r="217" spans="1:44" s="107" customFormat="1" ht="20.25">
      <c r="A217" s="191">
        <v>211</v>
      </c>
      <c r="B217" s="125">
        <v>439882</v>
      </c>
      <c r="C217" s="126" t="s">
        <v>145</v>
      </c>
      <c r="D217" s="113">
        <v>12</v>
      </c>
      <c r="E217" s="113">
        <v>14</v>
      </c>
      <c r="F217" s="113">
        <v>8</v>
      </c>
      <c r="G217" s="196">
        <v>9</v>
      </c>
      <c r="H217" s="196">
        <v>6</v>
      </c>
      <c r="I217" s="196">
        <f t="shared" si="46" ref="I217:I244">SUM(D217:H217)</f>
        <v>49</v>
      </c>
      <c r="J217" s="196">
        <f t="shared" si="26"/>
        <v>7.35</v>
      </c>
      <c r="K217" s="197">
        <v>1</v>
      </c>
      <c r="L217" s="197">
        <v>2</v>
      </c>
      <c r="M217" s="197">
        <v>3</v>
      </c>
      <c r="N217" s="197">
        <v>5</v>
      </c>
      <c r="O217" s="197">
        <v>4</v>
      </c>
      <c r="P217" s="197">
        <f t="shared" si="27"/>
        <v>15</v>
      </c>
      <c r="Q217" s="197">
        <f t="shared" si="28"/>
        <v>0.75</v>
      </c>
      <c r="R217" s="104">
        <f t="shared" si="40"/>
        <v>1.85</v>
      </c>
      <c r="S217" s="104">
        <f t="shared" si="41"/>
        <v>2.2000000000000002</v>
      </c>
      <c r="T217" s="104">
        <f t="shared" si="42"/>
        <v>1.35</v>
      </c>
      <c r="U217" s="104">
        <f t="shared" si="43"/>
        <v>1.60</v>
      </c>
      <c r="V217" s="104">
        <f t="shared" si="44"/>
        <v>1.0999999999999999</v>
      </c>
      <c r="W217" s="26">
        <f t="shared" si="37"/>
        <v>64</v>
      </c>
      <c r="X217" s="194">
        <f t="shared" si="38"/>
        <v>12.80</v>
      </c>
      <c r="Y217" s="114">
        <v>41</v>
      </c>
      <c r="Z217" s="108">
        <f t="shared" si="45"/>
        <v>32.800000000000004</v>
      </c>
      <c r="AA217" s="110"/>
      <c r="AB217" s="110"/>
      <c r="AC217" s="110"/>
      <c r="AD217" s="110"/>
      <c r="AE217" s="110"/>
      <c r="AF217" s="110"/>
      <c r="AG217" s="110"/>
      <c r="AH217" s="110"/>
      <c r="AI217" s="110"/>
      <c r="AJ217" s="110"/>
      <c r="AK217" s="110"/>
      <c r="AL217" s="110"/>
      <c r="AM217" s="110"/>
      <c r="AN217" s="110"/>
      <c r="AO217" s="110"/>
      <c r="AP217" s="110"/>
      <c r="AQ217" s="110"/>
      <c r="AR217" s="109"/>
    </row>
    <row r="218" spans="1:44" s="107" customFormat="1" ht="20.25">
      <c r="A218" s="191">
        <v>212</v>
      </c>
      <c r="B218" s="125">
        <v>439884</v>
      </c>
      <c r="C218" s="126" t="s">
        <v>482</v>
      </c>
      <c r="D218" s="113">
        <v>5</v>
      </c>
      <c r="E218" s="113">
        <v>4</v>
      </c>
      <c r="F218" s="113">
        <v>7</v>
      </c>
      <c r="G218" s="196">
        <v>8</v>
      </c>
      <c r="H218" s="196">
        <v>3</v>
      </c>
      <c r="I218" s="196">
        <f t="shared" si="46"/>
        <v>27</v>
      </c>
      <c r="J218" s="196">
        <f t="shared" si="26"/>
        <v>4.05</v>
      </c>
      <c r="K218" s="197">
        <v>2</v>
      </c>
      <c r="L218" s="197">
        <v>3</v>
      </c>
      <c r="M218" s="197">
        <v>2</v>
      </c>
      <c r="N218" s="197">
        <v>1</v>
      </c>
      <c r="O218" s="197">
        <v>1</v>
      </c>
      <c r="P218" s="197">
        <f t="shared" si="27"/>
        <v>9</v>
      </c>
      <c r="Q218" s="197">
        <f t="shared" si="28"/>
        <v>0.45</v>
      </c>
      <c r="R218" s="104">
        <f t="shared" si="40"/>
        <v>0.85</v>
      </c>
      <c r="S218" s="104">
        <f t="shared" si="41"/>
        <v>0.75</v>
      </c>
      <c r="T218" s="104">
        <f t="shared" si="42"/>
        <v>1.1500000000000001</v>
      </c>
      <c r="U218" s="104">
        <f t="shared" si="43"/>
        <v>1.25</v>
      </c>
      <c r="V218" s="104">
        <f t="shared" si="44"/>
        <v>0.49999999999999994</v>
      </c>
      <c r="W218" s="26">
        <f t="shared" si="37"/>
        <v>36</v>
      </c>
      <c r="X218" s="194">
        <f t="shared" si="38"/>
        <v>7.20</v>
      </c>
      <c r="Y218" s="114">
        <v>26</v>
      </c>
      <c r="Z218" s="108">
        <f t="shared" si="45"/>
        <v>20.80</v>
      </c>
      <c r="AA218" s="110"/>
      <c r="AB218" s="110"/>
      <c r="AC218" s="110"/>
      <c r="AD218" s="110"/>
      <c r="AE218" s="110"/>
      <c r="AF218" s="110"/>
      <c r="AG218" s="110"/>
      <c r="AH218" s="110"/>
      <c r="AI218" s="110"/>
      <c r="AJ218" s="110"/>
      <c r="AK218" s="110"/>
      <c r="AL218" s="110"/>
      <c r="AM218" s="110"/>
      <c r="AN218" s="110"/>
      <c r="AO218" s="110"/>
      <c r="AP218" s="110"/>
      <c r="AQ218" s="110"/>
      <c r="AR218" s="109"/>
    </row>
    <row r="219" spans="1:44" s="107" customFormat="1" ht="20.25">
      <c r="A219" s="191">
        <v>213</v>
      </c>
      <c r="B219" s="125">
        <v>439886</v>
      </c>
      <c r="C219" s="126" t="s">
        <v>484</v>
      </c>
      <c r="D219" s="113">
        <v>10</v>
      </c>
      <c r="E219" s="113">
        <v>15</v>
      </c>
      <c r="F219" s="113">
        <v>16</v>
      </c>
      <c r="G219" s="196">
        <v>14</v>
      </c>
      <c r="H219" s="196">
        <v>15</v>
      </c>
      <c r="I219" s="196">
        <f t="shared" si="46"/>
        <v>70</v>
      </c>
      <c r="J219" s="196">
        <f t="shared" si="26"/>
        <v>10.50</v>
      </c>
      <c r="K219" s="197">
        <v>3</v>
      </c>
      <c r="L219" s="197">
        <v>5</v>
      </c>
      <c r="M219" s="197">
        <v>4</v>
      </c>
      <c r="N219" s="197">
        <v>5</v>
      </c>
      <c r="O219" s="197">
        <v>3</v>
      </c>
      <c r="P219" s="197">
        <f t="shared" si="27"/>
        <v>20</v>
      </c>
      <c r="Q219" s="197">
        <f t="shared" si="28"/>
        <v>1</v>
      </c>
      <c r="R219" s="104">
        <f t="shared" si="40"/>
        <v>1.65</v>
      </c>
      <c r="S219" s="104">
        <f t="shared" si="41"/>
        <v>2.50</v>
      </c>
      <c r="T219" s="104">
        <f t="shared" si="42"/>
        <v>2.60</v>
      </c>
      <c r="U219" s="104">
        <f t="shared" si="43"/>
        <v>2.35</v>
      </c>
      <c r="V219" s="104">
        <f t="shared" si="44"/>
        <v>2.40</v>
      </c>
      <c r="W219" s="26">
        <f t="shared" si="37"/>
        <v>90</v>
      </c>
      <c r="X219" s="194">
        <f t="shared" si="38"/>
        <v>18</v>
      </c>
      <c r="Y219" s="114">
        <v>71</v>
      </c>
      <c r="Z219" s="108">
        <f t="shared" si="45"/>
        <v>56.80</v>
      </c>
      <c r="AA219" s="110"/>
      <c r="AB219" s="110"/>
      <c r="AC219" s="110"/>
      <c r="AD219" s="110"/>
      <c r="AE219" s="110"/>
      <c r="AF219" s="110"/>
      <c r="AG219" s="110"/>
      <c r="AH219" s="110"/>
      <c r="AI219" s="110"/>
      <c r="AJ219" s="110"/>
      <c r="AK219" s="110"/>
      <c r="AL219" s="110"/>
      <c r="AM219" s="110"/>
      <c r="AN219" s="110"/>
      <c r="AO219" s="110"/>
      <c r="AP219" s="110"/>
      <c r="AQ219" s="110"/>
      <c r="AR219" s="109"/>
    </row>
    <row r="220" spans="1:44" s="107" customFormat="1" ht="20.25">
      <c r="A220" s="191">
        <v>214</v>
      </c>
      <c r="B220" s="125">
        <v>439889</v>
      </c>
      <c r="C220" s="126" t="s">
        <v>486</v>
      </c>
      <c r="D220" s="113">
        <v>9</v>
      </c>
      <c r="E220" s="113">
        <v>10</v>
      </c>
      <c r="F220" s="113">
        <v>15</v>
      </c>
      <c r="G220" s="196">
        <v>12</v>
      </c>
      <c r="H220" s="196">
        <v>14</v>
      </c>
      <c r="I220" s="196">
        <f t="shared" si="46"/>
        <v>60</v>
      </c>
      <c r="J220" s="196">
        <f t="shared" si="26"/>
        <v>9</v>
      </c>
      <c r="K220" s="197">
        <v>5</v>
      </c>
      <c r="L220" s="197">
        <v>6</v>
      </c>
      <c r="M220" s="197">
        <v>5</v>
      </c>
      <c r="N220" s="197">
        <v>4</v>
      </c>
      <c r="O220" s="197">
        <v>3</v>
      </c>
      <c r="P220" s="197">
        <f t="shared" si="27"/>
        <v>23</v>
      </c>
      <c r="Q220" s="197">
        <f t="shared" si="28"/>
        <v>1.1500000000000001</v>
      </c>
      <c r="R220" s="104">
        <f t="shared" si="40"/>
        <v>1.60</v>
      </c>
      <c r="S220" s="104">
        <f t="shared" si="41"/>
        <v>1.80</v>
      </c>
      <c r="T220" s="104">
        <f t="shared" si="42"/>
        <v>2.50</v>
      </c>
      <c r="U220" s="104">
        <f t="shared" si="43"/>
        <v>1.9999999999999998</v>
      </c>
      <c r="V220" s="104">
        <f t="shared" si="44"/>
        <v>2.25</v>
      </c>
      <c r="W220" s="26">
        <f t="shared" si="37"/>
        <v>83</v>
      </c>
      <c r="X220" s="194">
        <f t="shared" si="38"/>
        <v>16.60</v>
      </c>
      <c r="Y220" s="114">
        <v>60</v>
      </c>
      <c r="Z220" s="108">
        <f t="shared" si="45"/>
        <v>48</v>
      </c>
      <c r="AA220" s="110"/>
      <c r="AB220" s="110"/>
      <c r="AC220" s="110"/>
      <c r="AD220" s="110"/>
      <c r="AE220" s="110"/>
      <c r="AF220" s="110"/>
      <c r="AG220" s="110"/>
      <c r="AH220" s="110"/>
      <c r="AI220" s="110"/>
      <c r="AJ220" s="110"/>
      <c r="AK220" s="110"/>
      <c r="AL220" s="110"/>
      <c r="AM220" s="110"/>
      <c r="AN220" s="110"/>
      <c r="AO220" s="110"/>
      <c r="AP220" s="110"/>
      <c r="AQ220" s="110"/>
      <c r="AR220" s="109"/>
    </row>
    <row r="221" spans="1:44" s="107" customFormat="1" ht="20.25">
      <c r="A221" s="191">
        <v>215</v>
      </c>
      <c r="B221" s="125">
        <v>439891</v>
      </c>
      <c r="C221" s="126" t="s">
        <v>488</v>
      </c>
      <c r="D221" s="113">
        <v>11</v>
      </c>
      <c r="E221" s="113">
        <v>12</v>
      </c>
      <c r="F221" s="113">
        <v>10</v>
      </c>
      <c r="G221" s="196">
        <v>13</v>
      </c>
      <c r="H221" s="196">
        <v>14</v>
      </c>
      <c r="I221" s="196">
        <f t="shared" si="46"/>
        <v>60</v>
      </c>
      <c r="J221" s="196">
        <f t="shared" si="26"/>
        <v>9</v>
      </c>
      <c r="K221" s="197">
        <v>3</v>
      </c>
      <c r="L221" s="197">
        <v>5</v>
      </c>
      <c r="M221" s="197">
        <v>4</v>
      </c>
      <c r="N221" s="197">
        <v>2</v>
      </c>
      <c r="O221" s="197">
        <v>5</v>
      </c>
      <c r="P221" s="197">
        <f t="shared" si="27"/>
        <v>19</v>
      </c>
      <c r="Q221" s="197">
        <f t="shared" si="28"/>
        <v>0.95</v>
      </c>
      <c r="R221" s="104">
        <f t="shared" si="40"/>
        <v>1.7999999999999998</v>
      </c>
      <c r="S221" s="104">
        <f t="shared" si="41"/>
        <v>2.0499999999999998</v>
      </c>
      <c r="T221" s="104">
        <f t="shared" si="42"/>
        <v>1.70</v>
      </c>
      <c r="U221" s="104">
        <f t="shared" si="43"/>
        <v>2.0499999999999998</v>
      </c>
      <c r="V221" s="104">
        <f t="shared" si="44"/>
        <v>2.35</v>
      </c>
      <c r="W221" s="26">
        <f t="shared" si="37"/>
        <v>79</v>
      </c>
      <c r="X221" s="194">
        <f t="shared" si="38"/>
        <v>15.80</v>
      </c>
      <c r="Y221" s="114">
        <v>57</v>
      </c>
      <c r="Z221" s="108">
        <f t="shared" si="45"/>
        <v>45.60</v>
      </c>
      <c r="AA221" s="110"/>
      <c r="AB221" s="110"/>
      <c r="AC221" s="110"/>
      <c r="AD221" s="110"/>
      <c r="AE221" s="110"/>
      <c r="AF221" s="110"/>
      <c r="AG221" s="110"/>
      <c r="AH221" s="110"/>
      <c r="AI221" s="110"/>
      <c r="AJ221" s="110"/>
      <c r="AK221" s="110"/>
      <c r="AL221" s="110"/>
      <c r="AM221" s="110"/>
      <c r="AN221" s="110"/>
      <c r="AO221" s="110"/>
      <c r="AP221" s="110"/>
      <c r="AQ221" s="110"/>
      <c r="AR221" s="109"/>
    </row>
    <row r="222" spans="1:44" s="107" customFormat="1" ht="20.25">
      <c r="A222" s="191">
        <v>216</v>
      </c>
      <c r="B222" s="125">
        <v>439896</v>
      </c>
      <c r="C222" s="126" t="s">
        <v>271</v>
      </c>
      <c r="D222" s="113">
        <v>14</v>
      </c>
      <c r="E222" s="113">
        <v>13</v>
      </c>
      <c r="F222" s="113">
        <v>15</v>
      </c>
      <c r="G222" s="196">
        <v>9</v>
      </c>
      <c r="H222" s="196">
        <v>8</v>
      </c>
      <c r="I222" s="196">
        <f t="shared" si="46"/>
        <v>59</v>
      </c>
      <c r="J222" s="196">
        <f t="shared" si="26"/>
        <v>8.85</v>
      </c>
      <c r="K222" s="197">
        <v>4</v>
      </c>
      <c r="L222" s="197">
        <v>2</v>
      </c>
      <c r="M222" s="197">
        <v>5</v>
      </c>
      <c r="N222" s="197">
        <v>2</v>
      </c>
      <c r="O222" s="197">
        <v>3</v>
      </c>
      <c r="P222" s="197">
        <f t="shared" si="27"/>
        <v>16</v>
      </c>
      <c r="Q222" s="197">
        <f t="shared" si="28"/>
        <v>0.80</v>
      </c>
      <c r="R222" s="104">
        <f t="shared" si="40"/>
        <v>2.3000000000000003</v>
      </c>
      <c r="S222" s="104">
        <f t="shared" si="41"/>
        <v>2.0499999999999998</v>
      </c>
      <c r="T222" s="104">
        <f t="shared" si="42"/>
        <v>2.50</v>
      </c>
      <c r="U222" s="104">
        <f t="shared" si="43"/>
        <v>1.45</v>
      </c>
      <c r="V222" s="104">
        <f t="shared" si="44"/>
        <v>1.35</v>
      </c>
      <c r="W222" s="26">
        <f t="shared" si="37"/>
        <v>75</v>
      </c>
      <c r="X222" s="194">
        <f t="shared" si="38"/>
        <v>15</v>
      </c>
      <c r="Y222" s="114">
        <v>57</v>
      </c>
      <c r="Z222" s="108">
        <f t="shared" si="45"/>
        <v>45.60</v>
      </c>
      <c r="AA222" s="110"/>
      <c r="AB222" s="110"/>
      <c r="AC222" s="110"/>
      <c r="AD222" s="110"/>
      <c r="AE222" s="110"/>
      <c r="AF222" s="110"/>
      <c r="AG222" s="110"/>
      <c r="AH222" s="110"/>
      <c r="AI222" s="110"/>
      <c r="AJ222" s="110"/>
      <c r="AK222" s="110"/>
      <c r="AL222" s="110"/>
      <c r="AM222" s="110"/>
      <c r="AN222" s="110"/>
      <c r="AO222" s="110"/>
      <c r="AP222" s="110"/>
      <c r="AQ222" s="110"/>
      <c r="AR222" s="109"/>
    </row>
    <row r="223" spans="1:44" s="107" customFormat="1" ht="20.25">
      <c r="A223" s="191">
        <v>217</v>
      </c>
      <c r="B223" s="125">
        <v>439897</v>
      </c>
      <c r="C223" s="126" t="s">
        <v>489</v>
      </c>
      <c r="D223" s="113">
        <v>1</v>
      </c>
      <c r="E223" s="113">
        <v>2</v>
      </c>
      <c r="F223" s="113">
        <v>3</v>
      </c>
      <c r="G223" s="196">
        <v>4</v>
      </c>
      <c r="H223" s="196">
        <v>5</v>
      </c>
      <c r="I223" s="196">
        <f t="shared" si="46"/>
        <v>15</v>
      </c>
      <c r="J223" s="196">
        <f t="shared" si="26"/>
        <v>2.25</v>
      </c>
      <c r="K223" s="197">
        <v>0</v>
      </c>
      <c r="L223" s="197">
        <v>1</v>
      </c>
      <c r="M223" s="197">
        <v>1</v>
      </c>
      <c r="N223" s="197">
        <v>1</v>
      </c>
      <c r="O223" s="197">
        <v>2</v>
      </c>
      <c r="P223" s="197">
        <f t="shared" si="27"/>
        <v>5</v>
      </c>
      <c r="Q223" s="197">
        <f t="shared" si="28"/>
        <v>0.25</v>
      </c>
      <c r="R223" s="104">
        <f t="shared" si="40"/>
        <v>0.15</v>
      </c>
      <c r="S223" s="104">
        <f t="shared" si="41"/>
        <v>0.35</v>
      </c>
      <c r="T223" s="104">
        <f t="shared" si="42"/>
        <v>0.49999999999999994</v>
      </c>
      <c r="U223" s="104">
        <f t="shared" si="43"/>
        <v>0.65</v>
      </c>
      <c r="V223" s="104">
        <f t="shared" si="44"/>
        <v>0.85</v>
      </c>
      <c r="W223" s="26">
        <f t="shared" si="37"/>
        <v>20</v>
      </c>
      <c r="X223" s="194">
        <f t="shared" si="38"/>
        <v>4</v>
      </c>
      <c r="Y223" s="114">
        <v>12</v>
      </c>
      <c r="Z223" s="108">
        <f t="shared" si="45"/>
        <v>9.6000000000000014</v>
      </c>
      <c r="AA223" s="110"/>
      <c r="AB223" s="110"/>
      <c r="AC223" s="110"/>
      <c r="AD223" s="110"/>
      <c r="AE223" s="110"/>
      <c r="AF223" s="110"/>
      <c r="AG223" s="110"/>
      <c r="AH223" s="110"/>
      <c r="AI223" s="110"/>
      <c r="AJ223" s="110"/>
      <c r="AK223" s="110"/>
      <c r="AL223" s="110"/>
      <c r="AM223" s="110"/>
      <c r="AN223" s="110"/>
      <c r="AO223" s="110"/>
      <c r="AP223" s="110"/>
      <c r="AQ223" s="110"/>
      <c r="AR223" s="109"/>
    </row>
    <row r="224" spans="1:44" s="107" customFormat="1" ht="20.25">
      <c r="A224" s="191">
        <v>218</v>
      </c>
      <c r="B224" s="125">
        <v>439479</v>
      </c>
      <c r="C224" s="126" t="s">
        <v>154</v>
      </c>
      <c r="D224" s="113">
        <v>12</v>
      </c>
      <c r="E224" s="113">
        <v>15</v>
      </c>
      <c r="F224" s="113">
        <v>11</v>
      </c>
      <c r="G224" s="196">
        <v>15</v>
      </c>
      <c r="H224" s="196">
        <v>13</v>
      </c>
      <c r="I224" s="196">
        <f t="shared" si="46"/>
        <v>66</v>
      </c>
      <c r="J224" s="196">
        <f t="shared" si="26"/>
        <v>9.90</v>
      </c>
      <c r="K224" s="197">
        <v>6</v>
      </c>
      <c r="L224" s="197">
        <v>5</v>
      </c>
      <c r="M224" s="197">
        <v>4</v>
      </c>
      <c r="N224" s="197">
        <v>5</v>
      </c>
      <c r="O224" s="197">
        <v>2</v>
      </c>
      <c r="P224" s="197">
        <f t="shared" si="27"/>
        <v>22</v>
      </c>
      <c r="Q224" s="197">
        <f t="shared" si="28"/>
        <v>1.1000000000000001</v>
      </c>
      <c r="R224" s="104">
        <f t="shared" si="40"/>
        <v>2.0999999999999996</v>
      </c>
      <c r="S224" s="104">
        <f t="shared" si="41"/>
        <v>2.50</v>
      </c>
      <c r="T224" s="104">
        <f t="shared" si="42"/>
        <v>1.85</v>
      </c>
      <c r="U224" s="104">
        <f t="shared" si="43"/>
        <v>2.50</v>
      </c>
      <c r="V224" s="104">
        <f t="shared" si="44"/>
        <v>2.0499999999999998</v>
      </c>
      <c r="W224" s="26">
        <f t="shared" si="37"/>
        <v>88</v>
      </c>
      <c r="X224" s="194">
        <f t="shared" si="38"/>
        <v>17.60</v>
      </c>
      <c r="Y224" s="114">
        <v>64</v>
      </c>
      <c r="Z224" s="108">
        <f t="shared" si="45"/>
        <v>51.20</v>
      </c>
      <c r="AA224" s="110"/>
      <c r="AB224" s="110"/>
      <c r="AC224" s="110"/>
      <c r="AD224" s="110"/>
      <c r="AE224" s="110"/>
      <c r="AF224" s="110"/>
      <c r="AG224" s="110"/>
      <c r="AH224" s="110"/>
      <c r="AI224" s="110"/>
      <c r="AJ224" s="110"/>
      <c r="AK224" s="110"/>
      <c r="AL224" s="110"/>
      <c r="AM224" s="110"/>
      <c r="AN224" s="110"/>
      <c r="AO224" s="110"/>
      <c r="AP224" s="110"/>
      <c r="AQ224" s="110"/>
      <c r="AR224" s="109"/>
    </row>
    <row r="225" spans="1:44" s="107" customFormat="1" ht="20.25">
      <c r="A225" s="191">
        <v>219</v>
      </c>
      <c r="B225" s="125">
        <v>439531</v>
      </c>
      <c r="C225" s="126" t="s">
        <v>166</v>
      </c>
      <c r="D225" s="113">
        <v>5</v>
      </c>
      <c r="E225" s="113">
        <v>6</v>
      </c>
      <c r="F225" s="113">
        <v>13</v>
      </c>
      <c r="G225" s="196">
        <v>9</v>
      </c>
      <c r="H225" s="196">
        <v>10</v>
      </c>
      <c r="I225" s="196">
        <f t="shared" si="46"/>
        <v>43</v>
      </c>
      <c r="J225" s="196">
        <f t="shared" si="26"/>
        <v>6.45</v>
      </c>
      <c r="K225" s="197">
        <v>3</v>
      </c>
      <c r="L225" s="197">
        <v>2</v>
      </c>
      <c r="M225" s="197">
        <v>3</v>
      </c>
      <c r="N225" s="197">
        <v>2</v>
      </c>
      <c r="O225" s="197">
        <v>2</v>
      </c>
      <c r="P225" s="197">
        <f t="shared" si="27"/>
        <v>12</v>
      </c>
      <c r="Q225" s="197">
        <f t="shared" si="28"/>
        <v>0.60000000000000009</v>
      </c>
      <c r="R225" s="104">
        <f t="shared" si="40"/>
        <v>0.90</v>
      </c>
      <c r="S225" s="104">
        <f t="shared" si="41"/>
        <v>0.99999999999999989</v>
      </c>
      <c r="T225" s="104">
        <f t="shared" si="42"/>
        <v>2.10</v>
      </c>
      <c r="U225" s="104">
        <f t="shared" si="43"/>
        <v>1.45</v>
      </c>
      <c r="V225" s="104">
        <f t="shared" si="44"/>
        <v>1.60</v>
      </c>
      <c r="W225" s="26">
        <f t="shared" si="37"/>
        <v>55</v>
      </c>
      <c r="X225" s="194">
        <f t="shared" si="38"/>
        <v>11</v>
      </c>
      <c r="Y225" s="114">
        <v>40</v>
      </c>
      <c r="Z225" s="108">
        <f t="shared" si="45"/>
        <v>32</v>
      </c>
      <c r="AA225" s="110"/>
      <c r="AB225" s="110"/>
      <c r="AC225" s="110"/>
      <c r="AD225" s="110"/>
      <c r="AE225" s="110"/>
      <c r="AF225" s="110"/>
      <c r="AG225" s="110"/>
      <c r="AH225" s="110"/>
      <c r="AI225" s="110"/>
      <c r="AJ225" s="110"/>
      <c r="AK225" s="110"/>
      <c r="AL225" s="110"/>
      <c r="AM225" s="110"/>
      <c r="AN225" s="110"/>
      <c r="AO225" s="110"/>
      <c r="AP225" s="110"/>
      <c r="AQ225" s="110"/>
      <c r="AR225" s="109"/>
    </row>
    <row r="226" spans="1:44" s="107" customFormat="1" ht="20.25">
      <c r="A226" s="191">
        <v>220</v>
      </c>
      <c r="B226" s="125">
        <v>439538</v>
      </c>
      <c r="C226" s="126" t="s">
        <v>168</v>
      </c>
      <c r="D226" s="113">
        <v>12</v>
      </c>
      <c r="E226" s="113">
        <v>11</v>
      </c>
      <c r="F226" s="113">
        <v>12</v>
      </c>
      <c r="G226" s="196">
        <v>14</v>
      </c>
      <c r="H226" s="196">
        <v>12</v>
      </c>
      <c r="I226" s="196">
        <f t="shared" si="46"/>
        <v>61</v>
      </c>
      <c r="J226" s="196">
        <f t="shared" si="26"/>
        <v>9.15</v>
      </c>
      <c r="K226" s="197">
        <v>3</v>
      </c>
      <c r="L226" s="197">
        <v>2</v>
      </c>
      <c r="M226" s="197">
        <v>5</v>
      </c>
      <c r="N226" s="197">
        <v>3</v>
      </c>
      <c r="O226" s="197">
        <v>5</v>
      </c>
      <c r="P226" s="197">
        <f t="shared" si="27"/>
        <v>18</v>
      </c>
      <c r="Q226" s="197">
        <f t="shared" si="28"/>
        <v>0.90</v>
      </c>
      <c r="R226" s="104">
        <f t="shared" si="40"/>
        <v>1.9499999999999997</v>
      </c>
      <c r="S226" s="104">
        <f t="shared" si="41"/>
        <v>1.75</v>
      </c>
      <c r="T226" s="104">
        <f t="shared" si="42"/>
        <v>2.0499999999999998</v>
      </c>
      <c r="U226" s="104">
        <f t="shared" si="43"/>
        <v>2.25</v>
      </c>
      <c r="V226" s="104">
        <f t="shared" si="44"/>
        <v>2.0499999999999998</v>
      </c>
      <c r="W226" s="26">
        <f t="shared" si="37"/>
        <v>79</v>
      </c>
      <c r="X226" s="194">
        <f t="shared" si="38"/>
        <v>15.80</v>
      </c>
      <c r="Y226" s="114">
        <v>57</v>
      </c>
      <c r="Z226" s="108">
        <f t="shared" si="45"/>
        <v>45.60</v>
      </c>
      <c r="AA226" s="110"/>
      <c r="AB226" s="110"/>
      <c r="AC226" s="110"/>
      <c r="AD226" s="110"/>
      <c r="AE226" s="110"/>
      <c r="AF226" s="110"/>
      <c r="AG226" s="110"/>
      <c r="AH226" s="110"/>
      <c r="AI226" s="110"/>
      <c r="AJ226" s="110"/>
      <c r="AK226" s="110"/>
      <c r="AL226" s="110"/>
      <c r="AM226" s="110"/>
      <c r="AN226" s="110"/>
      <c r="AO226" s="110"/>
      <c r="AP226" s="110"/>
      <c r="AQ226" s="110"/>
      <c r="AR226" s="109"/>
    </row>
    <row r="227" spans="1:44" s="107" customFormat="1" ht="20.25">
      <c r="A227" s="191">
        <v>221</v>
      </c>
      <c r="B227" s="125">
        <v>439545</v>
      </c>
      <c r="C227" s="126" t="s">
        <v>171</v>
      </c>
      <c r="D227" s="113">
        <v>13</v>
      </c>
      <c r="E227" s="113">
        <v>15</v>
      </c>
      <c r="F227" s="113">
        <v>14</v>
      </c>
      <c r="G227" s="196">
        <v>11</v>
      </c>
      <c r="H227" s="196">
        <v>12</v>
      </c>
      <c r="I227" s="196">
        <f t="shared" si="46"/>
        <v>65</v>
      </c>
      <c r="J227" s="196">
        <f t="shared" si="26"/>
        <v>9.75</v>
      </c>
      <c r="K227" s="197">
        <v>5</v>
      </c>
      <c r="L227" s="197">
        <v>3</v>
      </c>
      <c r="M227" s="197">
        <v>5</v>
      </c>
      <c r="N227" s="197">
        <v>5</v>
      </c>
      <c r="O227" s="197">
        <v>3</v>
      </c>
      <c r="P227" s="197">
        <f t="shared" si="27"/>
        <v>21</v>
      </c>
      <c r="Q227" s="197">
        <f t="shared" si="28"/>
        <v>1.05</v>
      </c>
      <c r="R227" s="104">
        <f t="shared" si="40"/>
        <v>2.2000000000000002</v>
      </c>
      <c r="S227" s="104">
        <f t="shared" si="41"/>
        <v>2.40</v>
      </c>
      <c r="T227" s="104">
        <f t="shared" si="42"/>
        <v>2.35</v>
      </c>
      <c r="U227" s="104">
        <f t="shared" si="43"/>
        <v>1.90</v>
      </c>
      <c r="V227" s="104">
        <f t="shared" si="44"/>
        <v>1.9499999999999997</v>
      </c>
      <c r="W227" s="26">
        <f t="shared" si="37"/>
        <v>86</v>
      </c>
      <c r="X227" s="194">
        <f t="shared" si="38"/>
        <v>17.20</v>
      </c>
      <c r="Y227" s="114">
        <v>66</v>
      </c>
      <c r="Z227" s="108">
        <f t="shared" si="45"/>
        <v>52.80</v>
      </c>
      <c r="AA227" s="110"/>
      <c r="AB227" s="110"/>
      <c r="AC227" s="110"/>
      <c r="AD227" s="110"/>
      <c r="AE227" s="110"/>
      <c r="AF227" s="110"/>
      <c r="AG227" s="110"/>
      <c r="AH227" s="110"/>
      <c r="AI227" s="110"/>
      <c r="AJ227" s="110"/>
      <c r="AK227" s="110"/>
      <c r="AL227" s="110"/>
      <c r="AM227" s="110"/>
      <c r="AN227" s="110"/>
      <c r="AO227" s="110"/>
      <c r="AP227" s="110"/>
      <c r="AQ227" s="110"/>
      <c r="AR227" s="109"/>
    </row>
    <row r="228" spans="1:44" s="107" customFormat="1" ht="20.25">
      <c r="A228" s="191">
        <v>222</v>
      </c>
      <c r="B228" s="125">
        <v>439552</v>
      </c>
      <c r="C228" s="126" t="s">
        <v>176</v>
      </c>
      <c r="D228" s="113">
        <v>14</v>
      </c>
      <c r="E228" s="113">
        <v>15</v>
      </c>
      <c r="F228" s="113">
        <v>9</v>
      </c>
      <c r="G228" s="196">
        <v>8</v>
      </c>
      <c r="H228" s="196">
        <v>9</v>
      </c>
      <c r="I228" s="196">
        <f t="shared" si="46"/>
        <v>55</v>
      </c>
      <c r="J228" s="196">
        <f t="shared" si="26"/>
        <v>8.25</v>
      </c>
      <c r="K228" s="197">
        <v>4</v>
      </c>
      <c r="L228" s="197">
        <v>2</v>
      </c>
      <c r="M228" s="197">
        <v>3</v>
      </c>
      <c r="N228" s="197">
        <v>2</v>
      </c>
      <c r="O228" s="197">
        <v>2</v>
      </c>
      <c r="P228" s="197">
        <f t="shared" si="27"/>
        <v>13</v>
      </c>
      <c r="Q228" s="197">
        <f t="shared" si="28"/>
        <v>0.65</v>
      </c>
      <c r="R228" s="104">
        <f t="shared" si="40"/>
        <v>2.3000000000000003</v>
      </c>
      <c r="S228" s="104">
        <f t="shared" si="41"/>
        <v>2.35</v>
      </c>
      <c r="T228" s="104">
        <f t="shared" si="42"/>
        <v>1.50</v>
      </c>
      <c r="U228" s="104">
        <f t="shared" si="43"/>
        <v>1.30</v>
      </c>
      <c r="V228" s="104">
        <f t="shared" si="44"/>
        <v>1.45</v>
      </c>
      <c r="W228" s="26">
        <f t="shared" si="37"/>
        <v>68</v>
      </c>
      <c r="X228" s="194">
        <f t="shared" si="38"/>
        <v>13.60</v>
      </c>
      <c r="Y228" s="114">
        <v>56</v>
      </c>
      <c r="Z228" s="108">
        <f t="shared" si="45"/>
        <v>44.80</v>
      </c>
      <c r="AA228" s="110"/>
      <c r="AB228" s="110"/>
      <c r="AC228" s="110"/>
      <c r="AD228" s="110"/>
      <c r="AE228" s="110"/>
      <c r="AF228" s="110"/>
      <c r="AG228" s="110"/>
      <c r="AH228" s="110"/>
      <c r="AI228" s="110"/>
      <c r="AJ228" s="110"/>
      <c r="AK228" s="110"/>
      <c r="AL228" s="110"/>
      <c r="AM228" s="110"/>
      <c r="AN228" s="110"/>
      <c r="AO228" s="110"/>
      <c r="AP228" s="110"/>
      <c r="AQ228" s="110"/>
      <c r="AR228" s="109"/>
    </row>
    <row r="229" spans="1:44" s="107" customFormat="1" ht="20.25">
      <c r="A229" s="191">
        <v>223</v>
      </c>
      <c r="B229" s="125">
        <v>439553</v>
      </c>
      <c r="C229" s="126" t="s">
        <v>177</v>
      </c>
      <c r="D229" s="113"/>
      <c r="E229" s="113"/>
      <c r="F229" s="113"/>
      <c r="G229" s="196"/>
      <c r="H229" s="196"/>
      <c r="I229" s="196"/>
      <c r="J229" s="196"/>
      <c r="K229" s="197"/>
      <c r="L229" s="197"/>
      <c r="M229" s="197"/>
      <c r="N229" s="197"/>
      <c r="O229" s="197"/>
      <c r="P229" s="197"/>
      <c r="Q229" s="197">
        <f t="shared" si="28"/>
        <v>0</v>
      </c>
      <c r="R229" s="104">
        <f t="shared" si="40"/>
        <v>0</v>
      </c>
      <c r="S229" s="104">
        <f t="shared" si="41"/>
        <v>0</v>
      </c>
      <c r="T229" s="104">
        <f t="shared" si="42"/>
        <v>0</v>
      </c>
      <c r="U229" s="104">
        <f t="shared" si="43"/>
        <v>0</v>
      </c>
      <c r="V229" s="104">
        <f t="shared" si="44"/>
        <v>0</v>
      </c>
      <c r="W229" s="26">
        <f t="shared" si="37"/>
        <v>0</v>
      </c>
      <c r="X229" s="194">
        <f t="shared" si="38"/>
        <v>0</v>
      </c>
      <c r="Y229" s="114" t="s">
        <v>147</v>
      </c>
      <c r="Z229" s="108" t="e">
        <f t="shared" si="45"/>
        <v>#VALUE!</v>
      </c>
      <c r="AA229" s="110"/>
      <c r="AB229" s="110"/>
      <c r="AC229" s="110"/>
      <c r="AD229" s="110"/>
      <c r="AE229" s="110"/>
      <c r="AF229" s="110"/>
      <c r="AG229" s="110"/>
      <c r="AH229" s="110"/>
      <c r="AI229" s="110"/>
      <c r="AJ229" s="110"/>
      <c r="AK229" s="110"/>
      <c r="AL229" s="110"/>
      <c r="AM229" s="110"/>
      <c r="AN229" s="110"/>
      <c r="AO229" s="110"/>
      <c r="AP229" s="110"/>
      <c r="AQ229" s="110"/>
      <c r="AR229" s="109"/>
    </row>
    <row r="230" spans="1:44" s="107" customFormat="1" ht="20.25">
      <c r="A230" s="191">
        <v>224</v>
      </c>
      <c r="B230" s="125">
        <v>439561</v>
      </c>
      <c r="C230" s="126" t="s">
        <v>179</v>
      </c>
      <c r="D230" s="113">
        <v>11</v>
      </c>
      <c r="E230" s="113">
        <v>12</v>
      </c>
      <c r="F230" s="113">
        <v>14</v>
      </c>
      <c r="G230" s="196">
        <v>15</v>
      </c>
      <c r="H230" s="196">
        <v>8</v>
      </c>
      <c r="I230" s="196">
        <f t="shared" si="46"/>
        <v>60</v>
      </c>
      <c r="J230" s="196">
        <f t="shared" si="26"/>
        <v>9</v>
      </c>
      <c r="K230" s="197">
        <v>5</v>
      </c>
      <c r="L230" s="197">
        <v>2</v>
      </c>
      <c r="M230" s="197">
        <v>3</v>
      </c>
      <c r="N230" s="197">
        <v>2</v>
      </c>
      <c r="O230" s="197">
        <v>5</v>
      </c>
      <c r="P230" s="197">
        <f t="shared" si="27"/>
        <v>17</v>
      </c>
      <c r="Q230" s="197">
        <f t="shared" si="28"/>
        <v>0.85000000000000009</v>
      </c>
      <c r="R230" s="104">
        <f t="shared" si="40"/>
        <v>1.90</v>
      </c>
      <c r="S230" s="104">
        <f t="shared" si="41"/>
        <v>1.90</v>
      </c>
      <c r="T230" s="104">
        <f t="shared" si="42"/>
        <v>2.25</v>
      </c>
      <c r="U230" s="104">
        <f t="shared" si="43"/>
        <v>2.35</v>
      </c>
      <c r="V230" s="104">
        <f t="shared" si="44"/>
        <v>1.45</v>
      </c>
      <c r="W230" s="26">
        <f t="shared" si="37"/>
        <v>77</v>
      </c>
      <c r="X230" s="194">
        <f t="shared" si="38"/>
        <v>15.40</v>
      </c>
      <c r="Y230" s="114">
        <v>57</v>
      </c>
      <c r="Z230" s="108">
        <f t="shared" si="45"/>
        <v>45.60</v>
      </c>
      <c r="AA230" s="110"/>
      <c r="AB230" s="110"/>
      <c r="AC230" s="110"/>
      <c r="AD230" s="110"/>
      <c r="AE230" s="110"/>
      <c r="AF230" s="110"/>
      <c r="AG230" s="110"/>
      <c r="AH230" s="110"/>
      <c r="AI230" s="110"/>
      <c r="AJ230" s="110"/>
      <c r="AK230" s="110"/>
      <c r="AL230" s="110"/>
      <c r="AM230" s="110"/>
      <c r="AN230" s="110"/>
      <c r="AO230" s="110"/>
      <c r="AP230" s="110"/>
      <c r="AQ230" s="110"/>
      <c r="AR230" s="109"/>
    </row>
    <row r="231" spans="1:44" s="107" customFormat="1" ht="20.25">
      <c r="A231" s="191">
        <v>225</v>
      </c>
      <c r="B231" s="125">
        <v>439619</v>
      </c>
      <c r="C231" s="126" t="s">
        <v>193</v>
      </c>
      <c r="D231" s="113">
        <v>15</v>
      </c>
      <c r="E231" s="113">
        <v>12</v>
      </c>
      <c r="F231" s="113">
        <v>8</v>
      </c>
      <c r="G231" s="196">
        <v>10</v>
      </c>
      <c r="H231" s="196">
        <v>8</v>
      </c>
      <c r="I231" s="196">
        <f t="shared" si="46"/>
        <v>53</v>
      </c>
      <c r="J231" s="196">
        <f t="shared" si="26"/>
        <v>7.9499999999999993</v>
      </c>
      <c r="K231" s="197">
        <v>2</v>
      </c>
      <c r="L231" s="197">
        <v>5</v>
      </c>
      <c r="M231" s="197">
        <v>3</v>
      </c>
      <c r="N231" s="197">
        <v>5</v>
      </c>
      <c r="O231" s="197">
        <v>2</v>
      </c>
      <c r="P231" s="197">
        <f t="shared" si="27"/>
        <v>17</v>
      </c>
      <c r="Q231" s="197">
        <f t="shared" si="28"/>
        <v>0.85000000000000009</v>
      </c>
      <c r="R231" s="104">
        <f t="shared" si="40"/>
        <v>2.35</v>
      </c>
      <c r="S231" s="104">
        <f t="shared" si="41"/>
        <v>2.0499999999999998</v>
      </c>
      <c r="T231" s="104">
        <f t="shared" si="42"/>
        <v>1.35</v>
      </c>
      <c r="U231" s="104">
        <f t="shared" si="43"/>
        <v>1.75</v>
      </c>
      <c r="V231" s="104">
        <f t="shared" si="44"/>
        <v>1.30</v>
      </c>
      <c r="W231" s="26">
        <f t="shared" si="37"/>
        <v>70</v>
      </c>
      <c r="X231" s="194">
        <f t="shared" si="38"/>
        <v>14</v>
      </c>
      <c r="Y231" s="114">
        <v>54</v>
      </c>
      <c r="Z231" s="108">
        <f t="shared" si="45"/>
        <v>43.20</v>
      </c>
      <c r="AA231" s="110"/>
      <c r="AB231" s="110"/>
      <c r="AC231" s="110"/>
      <c r="AD231" s="110"/>
      <c r="AE231" s="110"/>
      <c r="AF231" s="110"/>
      <c r="AG231" s="110"/>
      <c r="AH231" s="110"/>
      <c r="AI231" s="110"/>
      <c r="AJ231" s="110"/>
      <c r="AK231" s="110"/>
      <c r="AL231" s="110"/>
      <c r="AM231" s="110"/>
      <c r="AN231" s="110"/>
      <c r="AO231" s="110"/>
      <c r="AP231" s="110"/>
      <c r="AQ231" s="110"/>
      <c r="AR231" s="109"/>
    </row>
    <row r="232" spans="1:44" s="107" customFormat="1" ht="20.25">
      <c r="A232" s="191">
        <v>226</v>
      </c>
      <c r="B232" s="125">
        <v>439656</v>
      </c>
      <c r="C232" s="126" t="s">
        <v>201</v>
      </c>
      <c r="D232" s="113">
        <v>13</v>
      </c>
      <c r="E232" s="113">
        <v>14</v>
      </c>
      <c r="F232" s="113">
        <v>15</v>
      </c>
      <c r="G232" s="196">
        <v>15</v>
      </c>
      <c r="H232" s="196">
        <v>13</v>
      </c>
      <c r="I232" s="196">
        <f t="shared" si="46"/>
        <v>70</v>
      </c>
      <c r="J232" s="196">
        <f t="shared" si="26"/>
        <v>10.50</v>
      </c>
      <c r="K232" s="197">
        <v>2</v>
      </c>
      <c r="L232" s="197">
        <v>5</v>
      </c>
      <c r="M232" s="197">
        <v>3</v>
      </c>
      <c r="N232" s="197">
        <v>6</v>
      </c>
      <c r="O232" s="197">
        <v>1</v>
      </c>
      <c r="P232" s="197">
        <f t="shared" si="27"/>
        <v>17</v>
      </c>
      <c r="Q232" s="197">
        <f t="shared" si="28"/>
        <v>0.85000000000000009</v>
      </c>
      <c r="R232" s="104">
        <f t="shared" si="40"/>
        <v>2.0499999999999998</v>
      </c>
      <c r="S232" s="104">
        <f t="shared" si="41"/>
        <v>2.35</v>
      </c>
      <c r="T232" s="104">
        <f t="shared" si="42"/>
        <v>2.40</v>
      </c>
      <c r="U232" s="104">
        <f t="shared" si="43"/>
        <v>2.5499999999999998</v>
      </c>
      <c r="V232" s="104">
        <f t="shared" si="44"/>
        <v>2</v>
      </c>
      <c r="W232" s="26">
        <f t="shared" si="37"/>
        <v>87</v>
      </c>
      <c r="X232" s="194">
        <f t="shared" si="38"/>
        <v>17.400000000000002</v>
      </c>
      <c r="Y232" s="114">
        <v>61</v>
      </c>
      <c r="Z232" s="108">
        <f t="shared" si="45"/>
        <v>48.80</v>
      </c>
      <c r="AA232" s="110"/>
      <c r="AB232" s="110"/>
      <c r="AC232" s="110"/>
      <c r="AD232" s="110"/>
      <c r="AE232" s="110"/>
      <c r="AF232" s="110"/>
      <c r="AG232" s="110"/>
      <c r="AH232" s="110"/>
      <c r="AI232" s="110"/>
      <c r="AJ232" s="110"/>
      <c r="AK232" s="110"/>
      <c r="AL232" s="110"/>
      <c r="AM232" s="110"/>
      <c r="AN232" s="110"/>
      <c r="AO232" s="110"/>
      <c r="AP232" s="110"/>
      <c r="AQ232" s="110"/>
      <c r="AR232" s="109"/>
    </row>
    <row r="233" spans="1:44" s="107" customFormat="1" ht="20.25">
      <c r="A233" s="191">
        <v>227</v>
      </c>
      <c r="B233" s="125">
        <v>439683</v>
      </c>
      <c r="C233" s="126" t="s">
        <v>210</v>
      </c>
      <c r="D233" s="113"/>
      <c r="E233" s="113"/>
      <c r="F233" s="113"/>
      <c r="G233" s="196"/>
      <c r="H233" s="196"/>
      <c r="I233" s="196"/>
      <c r="J233" s="196"/>
      <c r="K233" s="197"/>
      <c r="L233" s="197"/>
      <c r="M233" s="197"/>
      <c r="N233" s="197"/>
      <c r="O233" s="197"/>
      <c r="P233" s="197"/>
      <c r="Q233" s="197">
        <f t="shared" si="28"/>
        <v>0</v>
      </c>
      <c r="R233" s="104">
        <f t="shared" si="40"/>
        <v>0</v>
      </c>
      <c r="S233" s="104">
        <f t="shared" si="41"/>
        <v>0</v>
      </c>
      <c r="T233" s="104">
        <f t="shared" si="42"/>
        <v>0</v>
      </c>
      <c r="U233" s="104">
        <f t="shared" si="43"/>
        <v>0</v>
      </c>
      <c r="V233" s="104">
        <f t="shared" si="44"/>
        <v>0</v>
      </c>
      <c r="W233" s="26">
        <f t="shared" si="37"/>
        <v>0</v>
      </c>
      <c r="X233" s="194">
        <f t="shared" si="38"/>
        <v>0</v>
      </c>
      <c r="Y233" s="114" t="s">
        <v>147</v>
      </c>
      <c r="Z233" s="108" t="e">
        <f t="shared" si="45"/>
        <v>#VALUE!</v>
      </c>
      <c r="AA233" s="110"/>
      <c r="AB233" s="110"/>
      <c r="AC233" s="110"/>
      <c r="AD233" s="110"/>
      <c r="AE233" s="110"/>
      <c r="AF233" s="110"/>
      <c r="AG233" s="110"/>
      <c r="AH233" s="110"/>
      <c r="AI233" s="110"/>
      <c r="AJ233" s="110"/>
      <c r="AK233" s="110"/>
      <c r="AL233" s="110"/>
      <c r="AM233" s="110"/>
      <c r="AN233" s="110"/>
      <c r="AO233" s="110"/>
      <c r="AP233" s="110"/>
      <c r="AQ233" s="110"/>
      <c r="AR233" s="109"/>
    </row>
    <row r="234" spans="1:44" s="107" customFormat="1" ht="20.25">
      <c r="A234" s="191">
        <v>228</v>
      </c>
      <c r="B234" s="125">
        <v>439696</v>
      </c>
      <c r="C234" s="126" t="s">
        <v>215</v>
      </c>
      <c r="D234" s="113"/>
      <c r="E234" s="113"/>
      <c r="F234" s="113"/>
      <c r="G234" s="196"/>
      <c r="H234" s="196"/>
      <c r="I234" s="196"/>
      <c r="J234" s="196"/>
      <c r="K234" s="197"/>
      <c r="L234" s="197"/>
      <c r="M234" s="197"/>
      <c r="N234" s="197"/>
      <c r="O234" s="197"/>
      <c r="P234" s="197"/>
      <c r="Q234" s="197">
        <f t="shared" si="28"/>
        <v>0</v>
      </c>
      <c r="R234" s="104">
        <f t="shared" si="40"/>
        <v>0</v>
      </c>
      <c r="S234" s="104">
        <f t="shared" si="41"/>
        <v>0</v>
      </c>
      <c r="T234" s="104">
        <f t="shared" si="42"/>
        <v>0</v>
      </c>
      <c r="U234" s="104">
        <f t="shared" si="43"/>
        <v>0</v>
      </c>
      <c r="V234" s="104">
        <f t="shared" si="44"/>
        <v>0</v>
      </c>
      <c r="W234" s="26">
        <f t="shared" si="37"/>
        <v>0</v>
      </c>
      <c r="X234" s="194">
        <f t="shared" si="38"/>
        <v>0</v>
      </c>
      <c r="Y234" s="114" t="s">
        <v>147</v>
      </c>
      <c r="Z234" s="108" t="e">
        <f t="shared" si="45"/>
        <v>#VALUE!</v>
      </c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110"/>
      <c r="AK234" s="110"/>
      <c r="AL234" s="110"/>
      <c r="AM234" s="110"/>
      <c r="AN234" s="110"/>
      <c r="AO234" s="110"/>
      <c r="AP234" s="110"/>
      <c r="AQ234" s="110"/>
      <c r="AR234" s="109"/>
    </row>
    <row r="235" spans="1:44" s="107" customFormat="1" ht="20.25">
      <c r="A235" s="191">
        <v>229</v>
      </c>
      <c r="B235" s="125">
        <v>439713</v>
      </c>
      <c r="C235" s="126" t="s">
        <v>497</v>
      </c>
      <c r="D235" s="113">
        <v>11</v>
      </c>
      <c r="E235" s="113">
        <v>12</v>
      </c>
      <c r="F235" s="113">
        <v>11</v>
      </c>
      <c r="G235" s="196">
        <v>9</v>
      </c>
      <c r="H235" s="196">
        <v>8</v>
      </c>
      <c r="I235" s="196">
        <f t="shared" si="46"/>
        <v>51</v>
      </c>
      <c r="J235" s="196">
        <f t="shared" si="26"/>
        <v>7.65</v>
      </c>
      <c r="K235" s="197">
        <v>5</v>
      </c>
      <c r="L235" s="197">
        <v>4</v>
      </c>
      <c r="M235" s="197">
        <v>2</v>
      </c>
      <c r="N235" s="197">
        <v>3</v>
      </c>
      <c r="O235" s="197">
        <v>2</v>
      </c>
      <c r="P235" s="197">
        <f t="shared" si="27"/>
        <v>16</v>
      </c>
      <c r="Q235" s="197">
        <f t="shared" si="28"/>
        <v>0.80</v>
      </c>
      <c r="R235" s="104">
        <f t="shared" si="40"/>
        <v>1.90</v>
      </c>
      <c r="S235" s="104">
        <f t="shared" si="41"/>
        <v>1.9999999999999998</v>
      </c>
      <c r="T235" s="104">
        <f t="shared" si="42"/>
        <v>1.75</v>
      </c>
      <c r="U235" s="104">
        <f t="shared" si="43"/>
        <v>1.50</v>
      </c>
      <c r="V235" s="104">
        <f t="shared" si="44"/>
        <v>1.30</v>
      </c>
      <c r="W235" s="26">
        <f t="shared" si="37"/>
        <v>67</v>
      </c>
      <c r="X235" s="194">
        <f t="shared" si="38"/>
        <v>13.40</v>
      </c>
      <c r="Y235" s="114">
        <v>50</v>
      </c>
      <c r="Z235" s="108">
        <f t="shared" si="45"/>
        <v>40</v>
      </c>
      <c r="AA235" s="110"/>
      <c r="AB235" s="110"/>
      <c r="AC235" s="110"/>
      <c r="AD235" s="110"/>
      <c r="AE235" s="110"/>
      <c r="AF235" s="110"/>
      <c r="AG235" s="110"/>
      <c r="AH235" s="110"/>
      <c r="AI235" s="110"/>
      <c r="AJ235" s="110"/>
      <c r="AK235" s="110"/>
      <c r="AL235" s="110"/>
      <c r="AM235" s="110"/>
      <c r="AN235" s="110"/>
      <c r="AO235" s="110"/>
      <c r="AP235" s="110"/>
      <c r="AQ235" s="110"/>
      <c r="AR235" s="109"/>
    </row>
    <row r="236" spans="1:44" s="107" customFormat="1" ht="20.25">
      <c r="A236" s="191">
        <v>230</v>
      </c>
      <c r="B236" s="125">
        <v>439714</v>
      </c>
      <c r="C236" s="126" t="s">
        <v>498</v>
      </c>
      <c r="D236" s="113">
        <v>13</v>
      </c>
      <c r="E236" s="113">
        <v>14</v>
      </c>
      <c r="F236" s="113">
        <v>15</v>
      </c>
      <c r="G236" s="196">
        <v>8</v>
      </c>
      <c r="H236" s="196">
        <v>9</v>
      </c>
      <c r="I236" s="196">
        <f t="shared" si="46"/>
        <v>59</v>
      </c>
      <c r="J236" s="196">
        <f t="shared" si="26"/>
        <v>8.85</v>
      </c>
      <c r="K236" s="197">
        <v>3</v>
      </c>
      <c r="L236" s="197">
        <v>2</v>
      </c>
      <c r="M236" s="197">
        <v>4</v>
      </c>
      <c r="N236" s="197">
        <v>5</v>
      </c>
      <c r="O236" s="197">
        <v>3</v>
      </c>
      <c r="P236" s="197">
        <f t="shared" si="27"/>
        <v>17</v>
      </c>
      <c r="Q236" s="197">
        <f t="shared" si="28"/>
        <v>0.85000000000000009</v>
      </c>
      <c r="R236" s="104">
        <f t="shared" si="40"/>
        <v>2.10</v>
      </c>
      <c r="S236" s="104">
        <f t="shared" si="41"/>
        <v>2.2000000000000002</v>
      </c>
      <c r="T236" s="104">
        <f t="shared" si="42"/>
        <v>2.4500000000000002</v>
      </c>
      <c r="U236" s="104">
        <f t="shared" si="43"/>
        <v>1.45</v>
      </c>
      <c r="V236" s="104">
        <f t="shared" si="44"/>
        <v>1.50</v>
      </c>
      <c r="W236" s="26">
        <f t="shared" si="37"/>
        <v>76</v>
      </c>
      <c r="X236" s="194">
        <f t="shared" si="38"/>
        <v>15.20</v>
      </c>
      <c r="Y236" s="114">
        <v>58</v>
      </c>
      <c r="Z236" s="108">
        <f t="shared" si="45"/>
        <v>46.400000000000006</v>
      </c>
      <c r="AA236" s="110"/>
      <c r="AB236" s="110"/>
      <c r="AC236" s="110"/>
      <c r="AD236" s="110"/>
      <c r="AE236" s="110"/>
      <c r="AF236" s="110"/>
      <c r="AG236" s="110"/>
      <c r="AH236" s="110"/>
      <c r="AI236" s="110"/>
      <c r="AJ236" s="110"/>
      <c r="AK236" s="110"/>
      <c r="AL236" s="110"/>
      <c r="AM236" s="110"/>
      <c r="AN236" s="110"/>
      <c r="AO236" s="110"/>
      <c r="AP236" s="110"/>
      <c r="AQ236" s="110"/>
      <c r="AR236" s="109"/>
    </row>
    <row r="237" spans="1:44" s="107" customFormat="1" ht="20.25">
      <c r="A237" s="191">
        <v>231</v>
      </c>
      <c r="B237" s="125">
        <v>439734</v>
      </c>
      <c r="C237" s="126" t="s">
        <v>221</v>
      </c>
      <c r="D237" s="113">
        <v>8</v>
      </c>
      <c r="E237" s="113">
        <v>16</v>
      </c>
      <c r="F237" s="113">
        <v>10</v>
      </c>
      <c r="G237" s="196">
        <v>11</v>
      </c>
      <c r="H237" s="196">
        <v>12</v>
      </c>
      <c r="I237" s="196">
        <f t="shared" si="46"/>
        <v>57</v>
      </c>
      <c r="J237" s="196">
        <f t="shared" si="26"/>
        <v>8.5499999999999989</v>
      </c>
      <c r="K237" s="197">
        <v>4</v>
      </c>
      <c r="L237" s="197">
        <v>2</v>
      </c>
      <c r="M237" s="197">
        <v>5</v>
      </c>
      <c r="N237" s="197">
        <v>2</v>
      </c>
      <c r="O237" s="197">
        <v>4</v>
      </c>
      <c r="P237" s="197">
        <f t="shared" si="27"/>
        <v>17</v>
      </c>
      <c r="Q237" s="197">
        <f t="shared" si="28"/>
        <v>0.85000000000000009</v>
      </c>
      <c r="R237" s="104">
        <f t="shared" si="40"/>
        <v>1.40</v>
      </c>
      <c r="S237" s="104">
        <f t="shared" si="41"/>
        <v>2.50</v>
      </c>
      <c r="T237" s="104">
        <f t="shared" si="42"/>
        <v>1.75</v>
      </c>
      <c r="U237" s="104">
        <f t="shared" si="43"/>
        <v>1.75</v>
      </c>
      <c r="V237" s="104">
        <f t="shared" si="44"/>
        <v>1.9999999999999998</v>
      </c>
      <c r="W237" s="26">
        <f t="shared" si="37"/>
        <v>74</v>
      </c>
      <c r="X237" s="194">
        <f t="shared" si="38"/>
        <v>14.80</v>
      </c>
      <c r="Y237" s="114">
        <v>53</v>
      </c>
      <c r="Z237" s="108">
        <f t="shared" si="45"/>
        <v>42.400000000000006</v>
      </c>
      <c r="AA237" s="110"/>
      <c r="AB237" s="110"/>
      <c r="AC237" s="110"/>
      <c r="AD237" s="110"/>
      <c r="AE237" s="110"/>
      <c r="AF237" s="110"/>
      <c r="AG237" s="110"/>
      <c r="AH237" s="110"/>
      <c r="AI237" s="110"/>
      <c r="AJ237" s="110"/>
      <c r="AK237" s="110"/>
      <c r="AL237" s="110"/>
      <c r="AM237" s="110"/>
      <c r="AN237" s="110"/>
      <c r="AO237" s="110"/>
      <c r="AP237" s="110"/>
      <c r="AQ237" s="110"/>
      <c r="AR237" s="109"/>
    </row>
    <row r="238" spans="1:44" s="107" customFormat="1" ht="20.25">
      <c r="A238" s="191">
        <v>232</v>
      </c>
      <c r="B238" s="125">
        <v>439785</v>
      </c>
      <c r="C238" s="126" t="s">
        <v>239</v>
      </c>
      <c r="D238" s="113">
        <v>4</v>
      </c>
      <c r="E238" s="113">
        <v>13</v>
      </c>
      <c r="F238" s="113">
        <v>8</v>
      </c>
      <c r="G238" s="196">
        <v>13</v>
      </c>
      <c r="H238" s="196">
        <v>10</v>
      </c>
      <c r="I238" s="196">
        <f t="shared" si="46"/>
        <v>48</v>
      </c>
      <c r="J238" s="196">
        <f t="shared" si="26"/>
        <v>7.1999999999999993</v>
      </c>
      <c r="K238" s="197">
        <v>2</v>
      </c>
      <c r="L238" s="197">
        <v>2</v>
      </c>
      <c r="M238" s="197">
        <v>3</v>
      </c>
      <c r="N238" s="197">
        <v>3</v>
      </c>
      <c r="O238" s="197">
        <v>2</v>
      </c>
      <c r="P238" s="197">
        <f t="shared" si="27"/>
        <v>12</v>
      </c>
      <c r="Q238" s="197">
        <f t="shared" si="28"/>
        <v>0.60000000000000009</v>
      </c>
      <c r="R238" s="104">
        <f t="shared" si="40"/>
        <v>0.70</v>
      </c>
      <c r="S238" s="104">
        <f t="shared" si="41"/>
        <v>2.0499999999999998</v>
      </c>
      <c r="T238" s="104">
        <f t="shared" si="42"/>
        <v>1.35</v>
      </c>
      <c r="U238" s="104">
        <f t="shared" si="43"/>
        <v>2.10</v>
      </c>
      <c r="V238" s="104">
        <f t="shared" si="44"/>
        <v>1.60</v>
      </c>
      <c r="W238" s="26">
        <f t="shared" si="37"/>
        <v>60</v>
      </c>
      <c r="X238" s="194">
        <f t="shared" si="38"/>
        <v>12</v>
      </c>
      <c r="Y238" s="114">
        <v>46</v>
      </c>
      <c r="Z238" s="108">
        <f t="shared" si="45"/>
        <v>36.800000000000004</v>
      </c>
      <c r="AA238" s="110"/>
      <c r="AB238" s="110"/>
      <c r="AC238" s="110"/>
      <c r="AD238" s="110"/>
      <c r="AE238" s="110"/>
      <c r="AF238" s="110"/>
      <c r="AG238" s="110"/>
      <c r="AH238" s="110"/>
      <c r="AI238" s="110"/>
      <c r="AJ238" s="110"/>
      <c r="AK238" s="110"/>
      <c r="AL238" s="110"/>
      <c r="AM238" s="110"/>
      <c r="AN238" s="110"/>
      <c r="AO238" s="110"/>
      <c r="AP238" s="110"/>
      <c r="AQ238" s="110"/>
      <c r="AR238" s="109"/>
    </row>
    <row r="239" spans="1:44" s="107" customFormat="1" ht="20.25">
      <c r="A239" s="191">
        <v>233</v>
      </c>
      <c r="B239" s="125">
        <v>439812</v>
      </c>
      <c r="C239" s="126" t="s">
        <v>246</v>
      </c>
      <c r="D239" s="113"/>
      <c r="E239" s="113"/>
      <c r="F239" s="113"/>
      <c r="G239" s="196"/>
      <c r="H239" s="196"/>
      <c r="I239" s="196"/>
      <c r="J239" s="196"/>
      <c r="K239" s="197"/>
      <c r="L239" s="197"/>
      <c r="M239" s="197"/>
      <c r="N239" s="197"/>
      <c r="O239" s="197"/>
      <c r="P239" s="197"/>
      <c r="Q239" s="197">
        <f t="shared" si="28"/>
        <v>0</v>
      </c>
      <c r="R239" s="104">
        <f t="shared" si="40"/>
        <v>0</v>
      </c>
      <c r="S239" s="104">
        <f t="shared" si="41"/>
        <v>0</v>
      </c>
      <c r="T239" s="104">
        <f t="shared" si="42"/>
        <v>0</v>
      </c>
      <c r="U239" s="104">
        <f t="shared" si="43"/>
        <v>0</v>
      </c>
      <c r="V239" s="104">
        <f t="shared" si="44"/>
        <v>0</v>
      </c>
      <c r="W239" s="26">
        <f t="shared" si="37"/>
        <v>0</v>
      </c>
      <c r="X239" s="194">
        <f t="shared" si="38"/>
        <v>0</v>
      </c>
      <c r="Y239" s="114" t="s">
        <v>147</v>
      </c>
      <c r="Z239" s="108" t="e">
        <f t="shared" si="45"/>
        <v>#VALUE!</v>
      </c>
      <c r="AA239" s="110"/>
      <c r="AB239" s="110"/>
      <c r="AC239" s="110"/>
      <c r="AD239" s="110"/>
      <c r="AE239" s="110"/>
      <c r="AF239" s="110"/>
      <c r="AG239" s="110"/>
      <c r="AH239" s="110"/>
      <c r="AI239" s="110"/>
      <c r="AJ239" s="110"/>
      <c r="AK239" s="110"/>
      <c r="AL239" s="110"/>
      <c r="AM239" s="110"/>
      <c r="AN239" s="110"/>
      <c r="AO239" s="110"/>
      <c r="AP239" s="110"/>
      <c r="AQ239" s="110"/>
      <c r="AR239" s="109"/>
    </row>
    <row r="240" spans="1:44" s="107" customFormat="1" ht="20.25">
      <c r="A240" s="191">
        <v>234</v>
      </c>
      <c r="B240" s="125">
        <v>439820</v>
      </c>
      <c r="C240" s="126" t="s">
        <v>247</v>
      </c>
      <c r="D240" s="113">
        <v>18</v>
      </c>
      <c r="E240" s="113">
        <v>10</v>
      </c>
      <c r="F240" s="113">
        <v>13</v>
      </c>
      <c r="G240" s="196">
        <v>12</v>
      </c>
      <c r="H240" s="196">
        <v>11</v>
      </c>
      <c r="I240" s="196">
        <f t="shared" si="46"/>
        <v>64</v>
      </c>
      <c r="J240" s="196">
        <f t="shared" si="26"/>
        <v>9.60</v>
      </c>
      <c r="K240" s="197">
        <v>4</v>
      </c>
      <c r="L240" s="197">
        <v>5</v>
      </c>
      <c r="M240" s="197">
        <v>2</v>
      </c>
      <c r="N240" s="197">
        <v>5</v>
      </c>
      <c r="O240" s="197">
        <v>3</v>
      </c>
      <c r="P240" s="197">
        <f t="shared" si="27"/>
        <v>19</v>
      </c>
      <c r="Q240" s="197">
        <f t="shared" si="28"/>
        <v>0.95</v>
      </c>
      <c r="R240" s="104">
        <f t="shared" si="40"/>
        <v>2.90</v>
      </c>
      <c r="S240" s="104">
        <f t="shared" si="41"/>
        <v>1.75</v>
      </c>
      <c r="T240" s="104">
        <f t="shared" si="42"/>
        <v>2.0499999999999998</v>
      </c>
      <c r="U240" s="104">
        <f t="shared" si="43"/>
        <v>2.0499999999999998</v>
      </c>
      <c r="V240" s="104">
        <f t="shared" si="44"/>
        <v>1.7999999999999998</v>
      </c>
      <c r="W240" s="26">
        <f t="shared" si="37"/>
        <v>83</v>
      </c>
      <c r="X240" s="194">
        <f t="shared" si="38"/>
        <v>16.60</v>
      </c>
      <c r="Y240" s="114">
        <v>61</v>
      </c>
      <c r="Z240" s="108">
        <f t="shared" si="45"/>
        <v>48.80</v>
      </c>
      <c r="AA240" s="110"/>
      <c r="AB240" s="110"/>
      <c r="AC240" s="110"/>
      <c r="AD240" s="110"/>
      <c r="AE240" s="110"/>
      <c r="AF240" s="110"/>
      <c r="AG240" s="110"/>
      <c r="AH240" s="110"/>
      <c r="AI240" s="110"/>
      <c r="AJ240" s="110"/>
      <c r="AK240" s="110"/>
      <c r="AL240" s="110"/>
      <c r="AM240" s="110"/>
      <c r="AN240" s="110"/>
      <c r="AO240" s="110"/>
      <c r="AP240" s="110"/>
      <c r="AQ240" s="110"/>
      <c r="AR240" s="109"/>
    </row>
    <row r="241" spans="1:44" s="107" customFormat="1" ht="20.25">
      <c r="A241" s="191">
        <v>235</v>
      </c>
      <c r="B241" s="125">
        <v>439829</v>
      </c>
      <c r="C241" s="126" t="s">
        <v>252</v>
      </c>
      <c r="D241" s="113"/>
      <c r="E241" s="113"/>
      <c r="F241" s="113"/>
      <c r="G241" s="196"/>
      <c r="H241" s="196"/>
      <c r="I241" s="196"/>
      <c r="J241" s="196"/>
      <c r="K241" s="197"/>
      <c r="L241" s="197"/>
      <c r="M241" s="197"/>
      <c r="N241" s="197"/>
      <c r="O241" s="197"/>
      <c r="P241" s="197"/>
      <c r="Q241" s="197">
        <f t="shared" si="28"/>
        <v>0</v>
      </c>
      <c r="R241" s="104">
        <f t="shared" si="40"/>
        <v>0</v>
      </c>
      <c r="S241" s="104">
        <f t="shared" si="41"/>
        <v>0</v>
      </c>
      <c r="T241" s="104">
        <f t="shared" si="42"/>
        <v>0</v>
      </c>
      <c r="U241" s="104">
        <f t="shared" si="43"/>
        <v>0</v>
      </c>
      <c r="V241" s="104">
        <f t="shared" si="44"/>
        <v>0</v>
      </c>
      <c r="W241" s="26">
        <f t="shared" si="37"/>
        <v>0</v>
      </c>
      <c r="X241" s="194">
        <f t="shared" si="38"/>
        <v>0</v>
      </c>
      <c r="Y241" s="114" t="s">
        <v>147</v>
      </c>
      <c r="Z241" s="108" t="e">
        <f t="shared" si="45"/>
        <v>#VALUE!</v>
      </c>
      <c r="AA241" s="110"/>
      <c r="AB241" s="110"/>
      <c r="AC241" s="110"/>
      <c r="AD241" s="110"/>
      <c r="AE241" s="110"/>
      <c r="AF241" s="110"/>
      <c r="AG241" s="110"/>
      <c r="AH241" s="110"/>
      <c r="AI241" s="110"/>
      <c r="AJ241" s="110"/>
      <c r="AK241" s="110"/>
      <c r="AL241" s="110"/>
      <c r="AM241" s="110"/>
      <c r="AN241" s="110"/>
      <c r="AO241" s="110"/>
      <c r="AP241" s="110"/>
      <c r="AQ241" s="110"/>
      <c r="AR241" s="109"/>
    </row>
    <row r="242" spans="1:44" s="107" customFormat="1" ht="20.25">
      <c r="A242" s="191">
        <v>236</v>
      </c>
      <c r="B242" s="125">
        <v>439832</v>
      </c>
      <c r="C242" s="126" t="s">
        <v>255</v>
      </c>
      <c r="D242" s="113"/>
      <c r="E242" s="113"/>
      <c r="F242" s="113"/>
      <c r="G242" s="196"/>
      <c r="H242" s="196"/>
      <c r="I242" s="196"/>
      <c r="J242" s="196"/>
      <c r="K242" s="197"/>
      <c r="L242" s="197"/>
      <c r="M242" s="197"/>
      <c r="N242" s="197"/>
      <c r="O242" s="197"/>
      <c r="P242" s="197"/>
      <c r="Q242" s="197">
        <f t="shared" si="28"/>
        <v>0</v>
      </c>
      <c r="R242" s="104">
        <f t="shared" si="40"/>
        <v>0</v>
      </c>
      <c r="S242" s="104">
        <f t="shared" si="41"/>
        <v>0</v>
      </c>
      <c r="T242" s="104">
        <f t="shared" si="42"/>
        <v>0</v>
      </c>
      <c r="U242" s="104">
        <f t="shared" si="43"/>
        <v>0</v>
      </c>
      <c r="V242" s="104">
        <f t="shared" si="44"/>
        <v>0</v>
      </c>
      <c r="W242" s="26">
        <f t="shared" si="37"/>
        <v>0</v>
      </c>
      <c r="X242" s="194">
        <f t="shared" si="38"/>
        <v>0</v>
      </c>
      <c r="Y242" s="114" t="s">
        <v>147</v>
      </c>
      <c r="Z242" s="108" t="e">
        <f t="shared" si="45"/>
        <v>#VALUE!</v>
      </c>
      <c r="AA242" s="110"/>
      <c r="AB242" s="110"/>
      <c r="AC242" s="110"/>
      <c r="AD242" s="110"/>
      <c r="AE242" s="110"/>
      <c r="AF242" s="110"/>
      <c r="AG242" s="110"/>
      <c r="AH242" s="110"/>
      <c r="AI242" s="110"/>
      <c r="AJ242" s="110"/>
      <c r="AK242" s="110"/>
      <c r="AL242" s="110"/>
      <c r="AM242" s="110"/>
      <c r="AN242" s="110"/>
      <c r="AO242" s="110"/>
      <c r="AP242" s="110"/>
      <c r="AQ242" s="110"/>
      <c r="AR242" s="109"/>
    </row>
    <row r="243" spans="1:44" s="107" customFormat="1" ht="20.25">
      <c r="A243" s="191">
        <v>237</v>
      </c>
      <c r="B243" s="125">
        <v>439841</v>
      </c>
      <c r="C243" s="126" t="s">
        <v>257</v>
      </c>
      <c r="D243" s="113">
        <v>4</v>
      </c>
      <c r="E243" s="113">
        <v>5</v>
      </c>
      <c r="F243" s="113">
        <v>5</v>
      </c>
      <c r="G243" s="196">
        <v>8</v>
      </c>
      <c r="H243" s="196">
        <v>5</v>
      </c>
      <c r="I243" s="196">
        <f t="shared" si="46"/>
        <v>27</v>
      </c>
      <c r="J243" s="196">
        <f t="shared" si="26"/>
        <v>4.05</v>
      </c>
      <c r="K243" s="197">
        <v>2</v>
      </c>
      <c r="L243" s="197">
        <v>3</v>
      </c>
      <c r="M243" s="197">
        <v>2</v>
      </c>
      <c r="N243" s="197">
        <v>1</v>
      </c>
      <c r="O243" s="197">
        <v>1</v>
      </c>
      <c r="P243" s="197">
        <f t="shared" si="27"/>
        <v>9</v>
      </c>
      <c r="Q243" s="197">
        <f t="shared" si="28"/>
        <v>0.45</v>
      </c>
      <c r="R243" s="104">
        <f t="shared" si="40"/>
        <v>0.70</v>
      </c>
      <c r="S243" s="104">
        <f t="shared" si="41"/>
        <v>0.90</v>
      </c>
      <c r="T243" s="104">
        <f t="shared" si="42"/>
        <v>0.85</v>
      </c>
      <c r="U243" s="104">
        <f t="shared" si="43"/>
        <v>1.25</v>
      </c>
      <c r="V243" s="104">
        <f t="shared" si="44"/>
        <v>0.80</v>
      </c>
      <c r="W243" s="26">
        <f t="shared" si="37"/>
        <v>36</v>
      </c>
      <c r="X243" s="194">
        <f t="shared" si="38"/>
        <v>7.20</v>
      </c>
      <c r="Y243" s="114">
        <v>24</v>
      </c>
      <c r="Z243" s="108">
        <f t="shared" si="45"/>
        <v>19.200000000000003</v>
      </c>
      <c r="AA243" s="110"/>
      <c r="AB243" s="110"/>
      <c r="AC243" s="110"/>
      <c r="AD243" s="110"/>
      <c r="AE243" s="110"/>
      <c r="AF243" s="110"/>
      <c r="AG243" s="110"/>
      <c r="AH243" s="110"/>
      <c r="AI243" s="110"/>
      <c r="AJ243" s="110"/>
      <c r="AK243" s="110"/>
      <c r="AL243" s="110"/>
      <c r="AM243" s="110"/>
      <c r="AN243" s="110"/>
      <c r="AO243" s="110"/>
      <c r="AP243" s="110"/>
      <c r="AQ243" s="110"/>
      <c r="AR243" s="109"/>
    </row>
    <row r="244" spans="1:44" s="107" customFormat="1" ht="20.25">
      <c r="A244" s="191">
        <v>238</v>
      </c>
      <c r="B244" s="125">
        <v>439845</v>
      </c>
      <c r="C244" s="126" t="s">
        <v>260</v>
      </c>
      <c r="D244" s="113">
        <v>10</v>
      </c>
      <c r="E244" s="113">
        <v>16</v>
      </c>
      <c r="F244" s="113">
        <v>15</v>
      </c>
      <c r="G244" s="196">
        <v>14</v>
      </c>
      <c r="H244" s="196">
        <v>13</v>
      </c>
      <c r="I244" s="196">
        <f t="shared" si="46"/>
        <v>68</v>
      </c>
      <c r="J244" s="196">
        <f t="shared" si="26"/>
        <v>10.199999999999999</v>
      </c>
      <c r="K244" s="197">
        <v>5</v>
      </c>
      <c r="L244" s="197">
        <v>4</v>
      </c>
      <c r="M244" s="197">
        <v>2</v>
      </c>
      <c r="N244" s="197">
        <v>5</v>
      </c>
      <c r="O244" s="197">
        <v>3</v>
      </c>
      <c r="P244" s="197">
        <f t="shared" si="27"/>
        <v>19</v>
      </c>
      <c r="Q244" s="197">
        <f t="shared" si="28"/>
        <v>0.95</v>
      </c>
      <c r="R244" s="104">
        <f t="shared" si="40"/>
        <v>1.75</v>
      </c>
      <c r="S244" s="104">
        <f t="shared" si="41"/>
        <v>2.60</v>
      </c>
      <c r="T244" s="104">
        <f t="shared" si="42"/>
        <v>2.35</v>
      </c>
      <c r="U244" s="104">
        <f t="shared" si="43"/>
        <v>2.35</v>
      </c>
      <c r="V244" s="104">
        <f t="shared" si="44"/>
        <v>2.10</v>
      </c>
      <c r="W244" s="26">
        <f t="shared" si="37"/>
        <v>87</v>
      </c>
      <c r="X244" s="194">
        <f t="shared" si="38"/>
        <v>17.400000000000002</v>
      </c>
      <c r="Y244" s="114">
        <v>64</v>
      </c>
      <c r="Z244" s="108">
        <f t="shared" si="45"/>
        <v>51.20</v>
      </c>
      <c r="AA244" s="110"/>
      <c r="AB244" s="110"/>
      <c r="AC244" s="110"/>
      <c r="AD244" s="110"/>
      <c r="AE244" s="110"/>
      <c r="AF244" s="110"/>
      <c r="AG244" s="110"/>
      <c r="AH244" s="110"/>
      <c r="AI244" s="110"/>
      <c r="AJ244" s="110"/>
      <c r="AK244" s="110"/>
      <c r="AL244" s="110"/>
      <c r="AM244" s="110"/>
      <c r="AN244" s="110"/>
      <c r="AO244" s="110"/>
      <c r="AP244" s="110"/>
      <c r="AQ244" s="110"/>
      <c r="AR244" s="109"/>
    </row>
    <row r="245" spans="1:44" s="107" customFormat="1" ht="20.25">
      <c r="A245" s="191">
        <v>239</v>
      </c>
      <c r="B245" s="125">
        <v>439852</v>
      </c>
      <c r="C245" s="126" t="s">
        <v>262</v>
      </c>
      <c r="D245" s="115"/>
      <c r="E245" s="115"/>
      <c r="F245" s="115"/>
      <c r="G245" s="196"/>
      <c r="H245" s="196"/>
      <c r="I245" s="196"/>
      <c r="J245" s="196"/>
      <c r="K245" s="197"/>
      <c r="L245" s="197"/>
      <c r="M245" s="197"/>
      <c r="N245" s="197"/>
      <c r="O245" s="197"/>
      <c r="P245" s="197"/>
      <c r="Q245" s="197">
        <f t="shared" si="28"/>
        <v>0</v>
      </c>
      <c r="R245" s="104">
        <f t="shared" si="40"/>
        <v>0</v>
      </c>
      <c r="S245" s="104">
        <f t="shared" si="41"/>
        <v>0</v>
      </c>
      <c r="T245" s="104">
        <f t="shared" si="42"/>
        <v>0</v>
      </c>
      <c r="U245" s="104">
        <f t="shared" si="43"/>
        <v>0</v>
      </c>
      <c r="V245" s="104">
        <f t="shared" si="44"/>
        <v>0</v>
      </c>
      <c r="W245" s="26">
        <f t="shared" si="37"/>
        <v>0</v>
      </c>
      <c r="X245" s="194">
        <f t="shared" si="38"/>
        <v>0</v>
      </c>
      <c r="Y245" s="114" t="s">
        <v>147</v>
      </c>
      <c r="Z245" s="108" t="e">
        <f t="shared" si="45"/>
        <v>#VALUE!</v>
      </c>
      <c r="AA245" s="110"/>
      <c r="AB245" s="110"/>
      <c r="AC245" s="110"/>
      <c r="AD245" s="110"/>
      <c r="AE245" s="110"/>
      <c r="AF245" s="110"/>
      <c r="AG245" s="110"/>
      <c r="AH245" s="110"/>
      <c r="AI245" s="110"/>
      <c r="AJ245" s="110"/>
      <c r="AK245" s="110"/>
      <c r="AL245" s="110"/>
      <c r="AM245" s="110"/>
      <c r="AN245" s="110"/>
      <c r="AO245" s="110"/>
      <c r="AP245" s="110"/>
      <c r="AQ245" s="110"/>
      <c r="AR245" s="109"/>
    </row>
    <row r="246" spans="5:7" ht="21" thickBot="1">
      <c r="E246" s="113"/>
      <c r="G246" s="115"/>
    </row>
    <row r="247" spans="1:26" ht="20.25">
      <c r="A247" s="161" t="s">
        <v>16</v>
      </c>
      <c r="B247" s="162"/>
      <c r="C247" s="163"/>
      <c r="D247" s="6">
        <f t="shared" si="47" ref="D247:Z247">COUNT(D7:D245)</f>
        <v>219</v>
      </c>
      <c r="E247" s="6">
        <f t="shared" si="47"/>
        <v>219</v>
      </c>
      <c r="F247" s="6">
        <f t="shared" si="47"/>
        <v>219</v>
      </c>
      <c r="G247" s="6">
        <f t="shared" si="47"/>
        <v>219</v>
      </c>
      <c r="H247" s="6">
        <f t="shared" si="47"/>
        <v>219</v>
      </c>
      <c r="I247" s="6">
        <f t="shared" si="47"/>
        <v>221</v>
      </c>
      <c r="J247" s="6">
        <f t="shared" si="47"/>
        <v>221</v>
      </c>
      <c r="K247" s="6">
        <f t="shared" si="47"/>
        <v>219</v>
      </c>
      <c r="L247" s="6">
        <f t="shared" si="47"/>
        <v>219</v>
      </c>
      <c r="M247" s="6">
        <f t="shared" si="47"/>
        <v>219</v>
      </c>
      <c r="N247" s="6">
        <f t="shared" si="47"/>
        <v>219</v>
      </c>
      <c r="O247" s="6">
        <f t="shared" si="47"/>
        <v>219</v>
      </c>
      <c r="P247" s="6">
        <f t="shared" si="47"/>
        <v>226</v>
      </c>
      <c r="Q247" s="6">
        <f t="shared" si="47"/>
        <v>236</v>
      </c>
      <c r="R247" s="6">
        <f t="shared" si="47"/>
        <v>234</v>
      </c>
      <c r="S247" s="6">
        <f t="shared" si="47"/>
        <v>235</v>
      </c>
      <c r="T247" s="6">
        <f t="shared" si="47"/>
        <v>234</v>
      </c>
      <c r="U247" s="6">
        <f t="shared" si="47"/>
        <v>234</v>
      </c>
      <c r="V247" s="6">
        <f t="shared" si="47"/>
        <v>234</v>
      </c>
      <c r="W247" s="6">
        <f t="shared" si="47"/>
        <v>237</v>
      </c>
      <c r="X247" s="6">
        <f t="shared" si="47"/>
        <v>237</v>
      </c>
      <c r="Y247" s="6">
        <f t="shared" si="47"/>
        <v>219</v>
      </c>
      <c r="Z247" s="6">
        <f t="shared" si="47"/>
        <v>219</v>
      </c>
    </row>
    <row r="248" spans="1:26" ht="21" customHeight="1">
      <c r="A248" s="134" t="s">
        <v>17</v>
      </c>
      <c r="B248" s="135"/>
      <c r="C248" s="136"/>
      <c r="D248" s="7">
        <v>20</v>
      </c>
      <c r="E248" s="8">
        <v>20</v>
      </c>
      <c r="F248" s="8">
        <v>20</v>
      </c>
      <c r="G248" s="8">
        <v>20</v>
      </c>
      <c r="H248" s="73">
        <v>20</v>
      </c>
      <c r="I248" s="9">
        <f>SUM(D248:H248)</f>
        <v>100</v>
      </c>
      <c r="J248" s="74">
        <f>I248*0.15</f>
        <v>15</v>
      </c>
      <c r="K248" s="71">
        <v>6</v>
      </c>
      <c r="L248" s="11">
        <v>6</v>
      </c>
      <c r="M248" s="11">
        <v>6</v>
      </c>
      <c r="N248" s="11">
        <v>6</v>
      </c>
      <c r="O248" s="72">
        <v>6</v>
      </c>
      <c r="P248" s="69">
        <f>SUM(K248:O248)</f>
        <v>30</v>
      </c>
      <c r="Q248" s="79">
        <f>P248*0.05</f>
        <v>1.50</v>
      </c>
      <c r="R248" s="80">
        <f>(D248*0.15+K248*0.05)</f>
        <v>3.30</v>
      </c>
      <c r="S248" s="13">
        <f>((E248*0.15+L248*0.05))</f>
        <v>3.30</v>
      </c>
      <c r="T248" s="13">
        <f t="shared" si="48" ref="T248:U248">((F248*0.15+M248*0.05))</f>
        <v>3.30</v>
      </c>
      <c r="U248" s="13">
        <f t="shared" si="48"/>
        <v>3.30</v>
      </c>
      <c r="V248" s="14">
        <f>((H248*0.15+O248*0.05))</f>
        <v>3.30</v>
      </c>
      <c r="W248" s="82">
        <v>130</v>
      </c>
      <c r="X248" s="81">
        <f>W248*0.2</f>
        <v>26</v>
      </c>
      <c r="Y248" s="12">
        <v>100</v>
      </c>
      <c r="Z248" s="69">
        <f>Y248*0.8</f>
        <v>80</v>
      </c>
    </row>
    <row r="249" spans="1:26" ht="20.25">
      <c r="A249" s="134" t="s">
        <v>79</v>
      </c>
      <c r="B249" s="135"/>
      <c r="C249" s="136"/>
      <c r="D249" s="7">
        <f>D248*0.4</f>
        <v>8</v>
      </c>
      <c r="E249" s="8">
        <f>E248*0.4</f>
        <v>8</v>
      </c>
      <c r="F249" s="8">
        <f t="shared" si="49" ref="F249:J249">F248*0.4</f>
        <v>8</v>
      </c>
      <c r="G249" s="8">
        <f t="shared" si="49"/>
        <v>8</v>
      </c>
      <c r="H249" s="73">
        <f t="shared" si="49"/>
        <v>8</v>
      </c>
      <c r="I249" s="9">
        <f t="shared" si="49"/>
        <v>40</v>
      </c>
      <c r="J249" s="74">
        <f t="shared" si="49"/>
        <v>6</v>
      </c>
      <c r="K249" s="71">
        <f>K248*0.4</f>
        <v>2.4000000000000004</v>
      </c>
      <c r="L249" s="11">
        <f>L248*0.4</f>
        <v>2.4000000000000004</v>
      </c>
      <c r="M249" s="11">
        <f t="shared" si="50" ref="M249:Z249">M248*0.4</f>
        <v>2.4000000000000004</v>
      </c>
      <c r="N249" s="11">
        <f t="shared" si="50"/>
        <v>2.4000000000000004</v>
      </c>
      <c r="O249" s="72">
        <f t="shared" si="50"/>
        <v>2.4000000000000004</v>
      </c>
      <c r="P249" s="69">
        <f t="shared" si="50"/>
        <v>12</v>
      </c>
      <c r="Q249" s="79">
        <f t="shared" si="50"/>
        <v>0.60000000000000009</v>
      </c>
      <c r="R249" s="80">
        <f t="shared" si="50"/>
        <v>1.32</v>
      </c>
      <c r="S249" s="13">
        <f t="shared" si="50"/>
        <v>1.32</v>
      </c>
      <c r="T249" s="13">
        <f t="shared" si="50"/>
        <v>1.32</v>
      </c>
      <c r="U249" s="13">
        <f t="shared" si="50"/>
        <v>1.32</v>
      </c>
      <c r="V249" s="14">
        <f t="shared" si="50"/>
        <v>1.32</v>
      </c>
      <c r="W249" s="82">
        <f t="shared" si="50"/>
        <v>52</v>
      </c>
      <c r="X249" s="81">
        <f t="shared" si="50"/>
        <v>10.40</v>
      </c>
      <c r="Y249" s="12">
        <f t="shared" si="50"/>
        <v>40</v>
      </c>
      <c r="Z249" s="69">
        <f t="shared" si="50"/>
        <v>32</v>
      </c>
    </row>
    <row r="250" spans="1:26" ht="21" customHeight="1">
      <c r="A250" s="134" t="s">
        <v>18</v>
      </c>
      <c r="B250" s="135"/>
      <c r="C250" s="136"/>
      <c r="D250" s="7">
        <f t="shared" si="51" ref="D250:Z250">COUNTIF(D7:D245,"&gt;=8")</f>
        <v>171</v>
      </c>
      <c r="E250" s="7">
        <f t="shared" si="51"/>
        <v>188</v>
      </c>
      <c r="F250" s="7">
        <f t="shared" si="51"/>
        <v>185</v>
      </c>
      <c r="G250" s="7">
        <f t="shared" si="51"/>
        <v>192</v>
      </c>
      <c r="H250" s="7">
        <f t="shared" si="51"/>
        <v>181</v>
      </c>
      <c r="I250" s="7">
        <f>COUNTIF(I7:I245,"&gt;=40")</f>
        <v>183</v>
      </c>
      <c r="J250" s="7">
        <f>COUNTIF(J7:J245,"&gt;=6")</f>
        <v>183</v>
      </c>
      <c r="K250" s="7">
        <f>COUNTIF(K7:K245,"&gt;=2.4")</f>
        <v>161</v>
      </c>
      <c r="L250" s="7">
        <f t="shared" si="52" ref="L250:O250">COUNTIF(L7:L245,"&gt;=2.4")</f>
        <v>145</v>
      </c>
      <c r="M250" s="7">
        <f t="shared" si="52"/>
        <v>148</v>
      </c>
      <c r="N250" s="7">
        <f t="shared" si="52"/>
        <v>156</v>
      </c>
      <c r="O250" s="7">
        <f t="shared" si="52"/>
        <v>155</v>
      </c>
      <c r="P250" s="7">
        <f>COUNTIF(P7:P245,"&gt;=12")</f>
        <v>194</v>
      </c>
      <c r="Q250" s="7">
        <f>COUNTIF(Q7:Q245,"&gt;=.6")</f>
        <v>194</v>
      </c>
      <c r="R250" s="7">
        <f>COUNTIF(R7:R245,"&gt;=1.32")</f>
        <v>159</v>
      </c>
      <c r="S250" s="7">
        <f t="shared" si="53" ref="S250:V250">COUNTIF(S7:S245,"&gt;=1.32")</f>
        <v>174</v>
      </c>
      <c r="T250" s="7">
        <f t="shared" si="53"/>
        <v>170</v>
      </c>
      <c r="U250" s="7">
        <f t="shared" si="53"/>
        <v>179</v>
      </c>
      <c r="V250" s="7">
        <f t="shared" si="53"/>
        <v>165</v>
      </c>
      <c r="W250" s="7">
        <f>COUNTIF(W7:W245,"&gt;=52")</f>
        <v>183</v>
      </c>
      <c r="X250" s="7">
        <f>COUNTIF(X7:X245,"&gt;=10.4")</f>
        <v>183</v>
      </c>
      <c r="Y250" s="7">
        <f>COUNTIF(Y7:Y245,"&gt;=40")</f>
        <v>180</v>
      </c>
      <c r="Z250" s="7">
        <f>COUNTIF(Z7:Z245,"&gt;=32")</f>
        <v>180</v>
      </c>
    </row>
    <row r="251" spans="1:26" ht="20.25">
      <c r="A251" s="134" t="s">
        <v>19</v>
      </c>
      <c r="B251" s="135"/>
      <c r="C251" s="136"/>
      <c r="D251" s="75" t="str">
        <f t="shared" si="54" ref="D251:Z251">IF(((D250/COUNT(D7:D245))*100)&gt;=60,"3",IF(AND(((D250/COUNT(D7:D245))*100)&lt;60,((D250/COUNT(D7:D245))*100)&gt;=50),"2",IF(AND(((D250/COUNT(D7:D245))*100)&lt;50,((D250/COUNT(D7:D245))*100)&gt;=40),"1","0")))</f>
        <v>3</v>
      </c>
      <c r="E251" s="75" t="str">
        <f t="shared" si="54"/>
        <v>3</v>
      </c>
      <c r="F251" s="75" t="str">
        <f t="shared" si="54"/>
        <v>3</v>
      </c>
      <c r="G251" s="75" t="str">
        <f t="shared" si="54"/>
        <v>3</v>
      </c>
      <c r="H251" s="75" t="str">
        <f t="shared" si="54"/>
        <v>3</v>
      </c>
      <c r="I251" s="75" t="str">
        <f t="shared" si="54"/>
        <v>3</v>
      </c>
      <c r="J251" s="75" t="str">
        <f t="shared" si="54"/>
        <v>3</v>
      </c>
      <c r="K251" s="75" t="str">
        <f t="shared" si="54"/>
        <v>3</v>
      </c>
      <c r="L251" s="75" t="str">
        <f t="shared" si="54"/>
        <v>3</v>
      </c>
      <c r="M251" s="75" t="str">
        <f t="shared" si="54"/>
        <v>3</v>
      </c>
      <c r="N251" s="75" t="str">
        <f t="shared" si="54"/>
        <v>3</v>
      </c>
      <c r="O251" s="75" t="str">
        <f t="shared" si="54"/>
        <v>3</v>
      </c>
      <c r="P251" s="75" t="str">
        <f t="shared" si="54"/>
        <v>3</v>
      </c>
      <c r="Q251" s="75" t="str">
        <f t="shared" si="54"/>
        <v>3</v>
      </c>
      <c r="R251" s="75" t="str">
        <f t="shared" si="54"/>
        <v>3</v>
      </c>
      <c r="S251" s="75" t="str">
        <f t="shared" si="54"/>
        <v>3</v>
      </c>
      <c r="T251" s="75" t="str">
        <f t="shared" si="54"/>
        <v>3</v>
      </c>
      <c r="U251" s="75" t="str">
        <f t="shared" si="54"/>
        <v>3</v>
      </c>
      <c r="V251" s="75" t="str">
        <f t="shared" si="54"/>
        <v>3</v>
      </c>
      <c r="W251" s="75" t="str">
        <f t="shared" si="54"/>
        <v>3</v>
      </c>
      <c r="X251" s="75" t="str">
        <f t="shared" si="54"/>
        <v>3</v>
      </c>
      <c r="Y251" s="75" t="str">
        <f t="shared" si="54"/>
        <v>3</v>
      </c>
      <c r="Z251" s="75" t="str">
        <f t="shared" si="54"/>
        <v>3</v>
      </c>
    </row>
    <row r="252" spans="1:26" ht="21" thickBot="1">
      <c r="A252" s="137" t="s">
        <v>20</v>
      </c>
      <c r="B252" s="138"/>
      <c r="C252" s="139"/>
      <c r="D252" s="10">
        <f t="shared" si="55" ref="D252:Z252">((D250/COUNT(D7:D245))*D251)</f>
        <v>2.3424657534246576</v>
      </c>
      <c r="E252" s="10">
        <f t="shared" si="55"/>
        <v>2.5753424657534243</v>
      </c>
      <c r="F252" s="10">
        <f t="shared" si="55"/>
        <v>2.5342465753424657</v>
      </c>
      <c r="G252" s="10">
        <f t="shared" si="55"/>
        <v>2.6301369863013697</v>
      </c>
      <c r="H252" s="10">
        <f t="shared" si="55"/>
        <v>2.4794520547945207</v>
      </c>
      <c r="I252" s="10">
        <f t="shared" si="55"/>
        <v>2.4841628959276019</v>
      </c>
      <c r="J252" s="10">
        <f t="shared" si="55"/>
        <v>2.4841628959276019</v>
      </c>
      <c r="K252" s="10">
        <f t="shared" si="55"/>
        <v>2.2054794520547945</v>
      </c>
      <c r="L252" s="10">
        <f t="shared" si="55"/>
        <v>1.9863013698630136</v>
      </c>
      <c r="M252" s="10">
        <f t="shared" si="55"/>
        <v>2.0273972602739727</v>
      </c>
      <c r="N252" s="10">
        <f t="shared" si="55"/>
        <v>2.1369863013698627</v>
      </c>
      <c r="O252" s="10">
        <f t="shared" si="55"/>
        <v>2.1232876712328768</v>
      </c>
      <c r="P252" s="10">
        <f t="shared" si="55"/>
        <v>2.5752212389380533</v>
      </c>
      <c r="Q252" s="10">
        <f t="shared" si="55"/>
        <v>2.4661016949152543</v>
      </c>
      <c r="R252" s="10">
        <f t="shared" si="55"/>
        <v>2.0384615384615383</v>
      </c>
      <c r="S252" s="10">
        <f t="shared" si="55"/>
        <v>2.2212765957446807</v>
      </c>
      <c r="T252" s="10">
        <f t="shared" si="55"/>
        <v>2.1794871794871793</v>
      </c>
      <c r="U252" s="10">
        <f t="shared" si="55"/>
        <v>2.2948717948717947</v>
      </c>
      <c r="V252" s="10">
        <f t="shared" si="55"/>
        <v>2.1153846153846154</v>
      </c>
      <c r="W252" s="10">
        <f t="shared" si="55"/>
        <v>2.3164556962025316</v>
      </c>
      <c r="X252" s="10">
        <f t="shared" si="55"/>
        <v>2.3164556962025316</v>
      </c>
      <c r="Y252" s="10">
        <f t="shared" si="55"/>
        <v>2.4657534246575343</v>
      </c>
      <c r="Z252" s="10">
        <f t="shared" si="55"/>
        <v>2.4657534246575343</v>
      </c>
    </row>
    <row r="253" spans="1:4" ht="21" thickBot="1">
      <c r="A253" s="2"/>
      <c r="B253" s="2"/>
      <c r="C253" s="2"/>
      <c r="D253" s="2"/>
    </row>
    <row r="254" spans="1:19" ht="20.25">
      <c r="A254" s="140" t="s">
        <v>21</v>
      </c>
      <c r="B254" s="141"/>
      <c r="C254" s="142"/>
      <c r="D254" s="2"/>
      <c r="E254" s="143" t="s">
        <v>22</v>
      </c>
      <c r="F254" s="144"/>
      <c r="G254" s="144"/>
      <c r="H254" s="144"/>
      <c r="I254" s="144"/>
      <c r="J254" s="144"/>
      <c r="K254" s="144"/>
      <c r="L254" s="144"/>
      <c r="M254" s="144"/>
      <c r="N254" s="145"/>
      <c r="O254" s="70" t="s">
        <v>12</v>
      </c>
      <c r="P254" s="17" t="s">
        <v>3</v>
      </c>
      <c r="Q254" s="17" t="s">
        <v>4</v>
      </c>
      <c r="R254" s="17" t="s">
        <v>5</v>
      </c>
      <c r="S254" s="18" t="s">
        <v>6</v>
      </c>
    </row>
    <row r="255" spans="1:19" ht="21" thickBot="1">
      <c r="A255" s="19" t="s">
        <v>80</v>
      </c>
      <c r="B255" s="3"/>
      <c r="C255" s="20"/>
      <c r="D255" s="2"/>
      <c r="E255" s="146"/>
      <c r="F255" s="147"/>
      <c r="G255" s="147"/>
      <c r="H255" s="147"/>
      <c r="I255" s="147"/>
      <c r="J255" s="147"/>
      <c r="K255" s="147"/>
      <c r="L255" s="147"/>
      <c r="M255" s="147"/>
      <c r="N255" s="148"/>
      <c r="O255" s="4">
        <f>(R252*0.2+Z252*0.8)</f>
        <v>2.3802950474183353</v>
      </c>
      <c r="P255" s="4">
        <f>(S252*0.2+Z252*0.8)</f>
        <v>2.4168580588749635</v>
      </c>
      <c r="Q255" s="4">
        <f>(T252*0.2+Z252*0.8)</f>
        <v>2.4085001756234634</v>
      </c>
      <c r="R255" s="4">
        <f>(U252*0.2+Z252*0.8)</f>
        <v>2.4315770987003864</v>
      </c>
      <c r="S255" s="5">
        <f>(V252*0.2+Z252*0.8)</f>
        <v>2.3956796628029506</v>
      </c>
    </row>
    <row r="256" spans="1:4" ht="20.25">
      <c r="A256" s="19" t="s">
        <v>81</v>
      </c>
      <c r="B256" s="3"/>
      <c r="C256" s="20"/>
      <c r="D256" s="2"/>
    </row>
    <row r="257" spans="1:4" ht="21" thickBot="1">
      <c r="A257" s="21" t="s">
        <v>82</v>
      </c>
      <c r="B257" s="22"/>
      <c r="C257" s="23"/>
      <c r="D257" s="2"/>
    </row>
  </sheetData>
  <mergeCells count="22">
    <mergeCell ref="A249:C249"/>
    <mergeCell ref="A250:C250"/>
    <mergeCell ref="A251:C251"/>
    <mergeCell ref="A252:C252"/>
    <mergeCell ref="A254:C254"/>
    <mergeCell ref="E254:N255"/>
    <mergeCell ref="Y4:Y6"/>
    <mergeCell ref="Z4:Z6"/>
    <mergeCell ref="D5:J5"/>
    <mergeCell ref="K5:Q5"/>
    <mergeCell ref="A247:C247"/>
    <mergeCell ref="A248:C248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  <pageSetup orientation="portrait" paperSize="1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70b6de4-e799-46cb-aabc-a52772ea5ac5}">
  <dimension ref="A1:AR259"/>
  <sheetViews>
    <sheetView zoomScale="80" zoomScaleNormal="80" workbookViewId="0" topLeftCell="R244">
      <selection pane="topLeft" activeCell="AB252" sqref="AB252"/>
    </sheetView>
  </sheetViews>
  <sheetFormatPr defaultColWidth="8.854285714285714" defaultRowHeight="20.25"/>
  <cols>
    <col min="1" max="1" width="8.571428571428571" style="1" bestFit="1" customWidth="1"/>
    <col min="2" max="2" width="19.714285714285715" style="1" bestFit="1" customWidth="1"/>
    <col min="3" max="3" width="49.142857142857146" style="1" customWidth="1"/>
    <col min="4" max="8" width="13.285714285714286" style="123" bestFit="1" customWidth="1"/>
    <col min="9" max="9" width="15.714285714285714" style="1" bestFit="1" customWidth="1"/>
    <col min="10" max="10" width="14.285714285714286" style="1" bestFit="1" customWidth="1"/>
    <col min="11" max="15" width="13.714285714285714" style="1" customWidth="1"/>
    <col min="16" max="17" width="15.714285714285714" style="1" customWidth="1"/>
    <col min="18" max="18" width="19" style="1" customWidth="1"/>
    <col min="19" max="20" width="13.714285714285714" style="1" customWidth="1"/>
    <col min="21" max="21" width="6.857142857142857" style="1" customWidth="1"/>
    <col min="22" max="22" width="17.428571428571427" style="1" customWidth="1"/>
    <col min="23" max="23" width="29.142857142857142" style="1" customWidth="1"/>
    <col min="24" max="24" width="17.857142857142858" style="1" customWidth="1"/>
    <col min="25" max="25" width="17.428571428571427" style="1" customWidth="1"/>
    <col min="26" max="26" width="12.714285714285714" style="1" customWidth="1"/>
    <col min="27" max="43" width="8.857142857142858" style="110"/>
    <col min="44" max="44" width="8.857142857142858" style="109"/>
    <col min="45" max="265" width="8.857142857142858" style="107"/>
    <col min="266" max="16384" width="8.857142857142858" style="1"/>
  </cols>
  <sheetData>
    <row r="1" spans="1:26" ht="20.25">
      <c r="A1" s="164" t="s">
        <v>103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spans="1:26" ht="21" thickBot="1">
      <c r="A2" s="164" t="str">
        <f>'PAPER 1 (2)'!A2:Z2</f>
        <v xml:space="preserve"> DEPARTMENT OF ARTS (BA PART 1 HISTORY)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26" ht="20.25">
      <c r="A3" s="188" t="s">
        <v>85</v>
      </c>
      <c r="B3" s="189"/>
      <c r="C3" s="265" t="str">
        <f>'CO (5)'!D5</f>
        <v>History of Rajasthan (From Earliest times to 1956 A.D.)</v>
      </c>
      <c r="D3" s="188" t="s">
        <v>100</v>
      </c>
      <c r="E3" s="122"/>
      <c r="F3" s="190" t="s">
        <v>104</v>
      </c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</row>
    <row r="4" spans="1:28" ht="21" customHeight="1">
      <c r="A4" s="191" t="s">
        <v>0</v>
      </c>
      <c r="B4" s="192" t="s">
        <v>1</v>
      </c>
      <c r="C4" s="191" t="s">
        <v>2</v>
      </c>
      <c r="D4" s="191" t="s">
        <v>101</v>
      </c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3" t="s">
        <v>102</v>
      </c>
      <c r="S4" s="193"/>
      <c r="T4" s="193"/>
      <c r="U4" s="193"/>
      <c r="V4" s="193"/>
      <c r="W4" s="26" t="s">
        <v>15</v>
      </c>
      <c r="X4" s="194" t="s">
        <v>14</v>
      </c>
      <c r="Y4" s="195" t="s">
        <v>83</v>
      </c>
      <c r="Z4" s="195" t="s">
        <v>84</v>
      </c>
      <c r="AA4" s="107"/>
      <c r="AB4" s="107"/>
    </row>
    <row r="5" spans="1:28" ht="20.25">
      <c r="A5" s="191"/>
      <c r="B5" s="192"/>
      <c r="C5" s="191"/>
      <c r="D5" s="196" t="s">
        <v>11</v>
      </c>
      <c r="E5" s="196"/>
      <c r="F5" s="196"/>
      <c r="G5" s="196"/>
      <c r="H5" s="196"/>
      <c r="I5" s="196"/>
      <c r="J5" s="196"/>
      <c r="K5" s="197" t="s">
        <v>89</v>
      </c>
      <c r="L5" s="197"/>
      <c r="M5" s="197"/>
      <c r="N5" s="197"/>
      <c r="O5" s="197"/>
      <c r="P5" s="197"/>
      <c r="Q5" s="197"/>
      <c r="R5" s="193"/>
      <c r="S5" s="193"/>
      <c r="T5" s="193"/>
      <c r="U5" s="193"/>
      <c r="V5" s="193"/>
      <c r="W5" s="26" t="s">
        <v>13</v>
      </c>
      <c r="X5" s="194"/>
      <c r="Y5" s="195"/>
      <c r="Z5" s="195"/>
      <c r="AA5" s="107"/>
      <c r="AB5" s="107"/>
    </row>
    <row r="6" spans="1:28" ht="20.25">
      <c r="A6" s="191"/>
      <c r="B6" s="192"/>
      <c r="C6" s="191"/>
      <c r="D6" s="196" t="s">
        <v>9</v>
      </c>
      <c r="E6" s="196" t="s">
        <v>86</v>
      </c>
      <c r="F6" s="196" t="s">
        <v>8</v>
      </c>
      <c r="G6" s="196" t="s">
        <v>87</v>
      </c>
      <c r="H6" s="196" t="s">
        <v>88</v>
      </c>
      <c r="I6" s="196" t="s">
        <v>10</v>
      </c>
      <c r="J6" s="196" t="s">
        <v>97</v>
      </c>
      <c r="K6" s="197" t="s">
        <v>532</v>
      </c>
      <c r="L6" s="197" t="s">
        <v>91</v>
      </c>
      <c r="M6" s="197" t="s">
        <v>92</v>
      </c>
      <c r="N6" s="197" t="s">
        <v>93</v>
      </c>
      <c r="O6" s="197" t="s">
        <v>94</v>
      </c>
      <c r="P6" s="197" t="s">
        <v>95</v>
      </c>
      <c r="Q6" s="197" t="s">
        <v>98</v>
      </c>
      <c r="R6" s="104" t="s">
        <v>12</v>
      </c>
      <c r="S6" s="193" t="s">
        <v>3</v>
      </c>
      <c r="T6" s="193" t="s">
        <v>4</v>
      </c>
      <c r="U6" s="193" t="s">
        <v>5</v>
      </c>
      <c r="V6" s="193" t="s">
        <v>6</v>
      </c>
      <c r="W6" s="26" t="s">
        <v>96</v>
      </c>
      <c r="X6" s="194"/>
      <c r="Y6" s="195"/>
      <c r="Z6" s="195"/>
      <c r="AA6" s="107"/>
      <c r="AB6" s="107"/>
    </row>
    <row r="7" spans="1:44" s="107" customFormat="1" ht="20.25">
      <c r="A7" s="191">
        <v>1</v>
      </c>
      <c r="B7" s="125">
        <v>439510</v>
      </c>
      <c r="C7" s="126" t="s">
        <v>300</v>
      </c>
      <c r="D7" s="196">
        <v>11</v>
      </c>
      <c r="E7" s="196">
        <v>12</v>
      </c>
      <c r="F7" s="196">
        <v>11</v>
      </c>
      <c r="G7" s="196">
        <v>13</v>
      </c>
      <c r="H7" s="196">
        <v>11</v>
      </c>
      <c r="I7" s="196">
        <f>SUM(D7:H7)</f>
        <v>58</v>
      </c>
      <c r="J7" s="196">
        <f>I7*0.15</f>
        <v>8.6999999999999993</v>
      </c>
      <c r="K7" s="197">
        <v>3</v>
      </c>
      <c r="L7" s="197">
        <v>2</v>
      </c>
      <c r="M7" s="197">
        <v>3</v>
      </c>
      <c r="N7" s="197">
        <v>3</v>
      </c>
      <c r="O7" s="197">
        <v>4</v>
      </c>
      <c r="P7" s="197">
        <f>SUM(K7:O7)</f>
        <v>15</v>
      </c>
      <c r="Q7" s="197">
        <f>P7*0.05</f>
        <v>0.75</v>
      </c>
      <c r="R7" s="104">
        <f>D7*0.15+K7:K7*0.05</f>
        <v>1.7999999999999998</v>
      </c>
      <c r="S7" s="104">
        <f t="shared" si="0" ref="S7:V7">E7*0.15+L7:L7*0.05</f>
        <v>1.90</v>
      </c>
      <c r="T7" s="104">
        <f t="shared" si="0"/>
        <v>1.7999999999999998</v>
      </c>
      <c r="U7" s="104">
        <f t="shared" si="0"/>
        <v>2.10</v>
      </c>
      <c r="V7" s="104">
        <f t="shared" si="0"/>
        <v>1.85</v>
      </c>
      <c r="W7" s="26">
        <f>I7+P7</f>
        <v>73</v>
      </c>
      <c r="X7" s="194">
        <f>W7*0.2</f>
        <v>14.60</v>
      </c>
      <c r="Y7" s="114">
        <v>49</v>
      </c>
      <c r="Z7" s="195">
        <f>Y7*0.8</f>
        <v>39.200000000000003</v>
      </c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09"/>
    </row>
    <row r="8" spans="1:44" s="107" customFormat="1" ht="20.25">
      <c r="A8" s="191">
        <v>2</v>
      </c>
      <c r="B8" s="125">
        <v>439557</v>
      </c>
      <c r="C8" s="126" t="s">
        <v>318</v>
      </c>
      <c r="D8" s="196">
        <v>11</v>
      </c>
      <c r="E8" s="196">
        <v>12</v>
      </c>
      <c r="F8" s="196">
        <v>13</v>
      </c>
      <c r="G8" s="196">
        <v>11</v>
      </c>
      <c r="H8" s="196">
        <v>16</v>
      </c>
      <c r="I8" s="196">
        <f t="shared" si="1" ref="I8:I71">SUM(D8:H8)</f>
        <v>63</v>
      </c>
      <c r="J8" s="196">
        <f t="shared" si="2" ref="J8:J71">I8*0.15</f>
        <v>9.4499999999999993</v>
      </c>
      <c r="K8" s="197">
        <v>4</v>
      </c>
      <c r="L8" s="197">
        <v>3</v>
      </c>
      <c r="M8" s="197">
        <v>2</v>
      </c>
      <c r="N8" s="197">
        <v>3</v>
      </c>
      <c r="O8" s="197">
        <v>2</v>
      </c>
      <c r="P8" s="197">
        <f t="shared" si="3" ref="P8:P71">SUM(K8:O8)</f>
        <v>14</v>
      </c>
      <c r="Q8" s="197">
        <f t="shared" si="4" ref="Q8:Q71">P8*0.05</f>
        <v>0.70</v>
      </c>
      <c r="R8" s="104">
        <f t="shared" si="5" ref="R8:R71">D8*0.15+K8:K8*0.05</f>
        <v>1.85</v>
      </c>
      <c r="S8" s="104">
        <f t="shared" si="6" ref="S8:S71">E8*0.15+L8:L8*0.05</f>
        <v>1.9499999999999997</v>
      </c>
      <c r="T8" s="104">
        <f t="shared" si="7" ref="T8:T71">F8*0.15+M8:M8*0.05</f>
        <v>2.0499999999999998</v>
      </c>
      <c r="U8" s="104">
        <f t="shared" si="8" ref="U8:U71">G8*0.15+N8:N8*0.05</f>
        <v>1.7999999999999998</v>
      </c>
      <c r="V8" s="104">
        <f t="shared" si="9" ref="V8:V71">H8*0.15+O8:O8*0.05</f>
        <v>2.50</v>
      </c>
      <c r="W8" s="26">
        <f t="shared" si="10" ref="W8:W71">I8+P8</f>
        <v>77</v>
      </c>
      <c r="X8" s="194">
        <f t="shared" si="11" ref="X8:X71">W8*0.2</f>
        <v>15.40</v>
      </c>
      <c r="Y8" s="114">
        <v>51</v>
      </c>
      <c r="Z8" s="195">
        <f t="shared" si="12" ref="Z8:Z71">Y8*0.8</f>
        <v>40.800000000000004</v>
      </c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09"/>
    </row>
    <row r="9" spans="1:44" s="107" customFormat="1" ht="20.25">
      <c r="A9" s="191">
        <v>3</v>
      </c>
      <c r="B9" s="125">
        <v>439563</v>
      </c>
      <c r="C9" s="126" t="s">
        <v>320</v>
      </c>
      <c r="D9" s="196">
        <v>11</v>
      </c>
      <c r="E9" s="196">
        <v>11</v>
      </c>
      <c r="F9" s="196">
        <v>11</v>
      </c>
      <c r="G9" s="196">
        <v>13</v>
      </c>
      <c r="H9" s="196">
        <v>12</v>
      </c>
      <c r="I9" s="196">
        <f t="shared" si="1"/>
        <v>58</v>
      </c>
      <c r="J9" s="196">
        <f t="shared" si="2"/>
        <v>8.6999999999999993</v>
      </c>
      <c r="K9" s="197">
        <v>3</v>
      </c>
      <c r="L9" s="197">
        <v>3</v>
      </c>
      <c r="M9" s="197">
        <v>4</v>
      </c>
      <c r="N9" s="197">
        <v>2</v>
      </c>
      <c r="O9" s="197">
        <v>2</v>
      </c>
      <c r="P9" s="197">
        <f t="shared" si="3"/>
        <v>14</v>
      </c>
      <c r="Q9" s="197">
        <f t="shared" si="4"/>
        <v>0.70</v>
      </c>
      <c r="R9" s="104">
        <f t="shared" si="5"/>
        <v>1.7999999999999998</v>
      </c>
      <c r="S9" s="104">
        <f t="shared" si="6"/>
        <v>1.7999999999999998</v>
      </c>
      <c r="T9" s="104">
        <f t="shared" si="7"/>
        <v>1.85</v>
      </c>
      <c r="U9" s="104">
        <f t="shared" si="8"/>
        <v>2.0499999999999998</v>
      </c>
      <c r="V9" s="104">
        <f t="shared" si="9"/>
        <v>1.90</v>
      </c>
      <c r="W9" s="26">
        <f t="shared" si="10"/>
        <v>72</v>
      </c>
      <c r="X9" s="194">
        <f t="shared" si="11"/>
        <v>14.40</v>
      </c>
      <c r="Y9" s="114">
        <v>58</v>
      </c>
      <c r="Z9" s="195">
        <f t="shared" si="12"/>
        <v>46.400000000000006</v>
      </c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09"/>
    </row>
    <row r="10" spans="1:44" s="107" customFormat="1" ht="20.25">
      <c r="A10" s="191">
        <v>4</v>
      </c>
      <c r="B10" s="125">
        <v>439568</v>
      </c>
      <c r="C10" s="126" t="s">
        <v>324</v>
      </c>
      <c r="D10" s="196">
        <v>11</v>
      </c>
      <c r="E10" s="196">
        <v>11</v>
      </c>
      <c r="F10" s="196">
        <v>11</v>
      </c>
      <c r="G10" s="196">
        <v>11</v>
      </c>
      <c r="H10" s="196">
        <v>10</v>
      </c>
      <c r="I10" s="196">
        <f t="shared" si="1"/>
        <v>54</v>
      </c>
      <c r="J10" s="196">
        <f t="shared" si="2"/>
        <v>8.10</v>
      </c>
      <c r="K10" s="197">
        <v>3</v>
      </c>
      <c r="L10" s="197">
        <v>3</v>
      </c>
      <c r="M10" s="197">
        <v>4</v>
      </c>
      <c r="N10" s="197">
        <v>3</v>
      </c>
      <c r="O10" s="197">
        <v>2</v>
      </c>
      <c r="P10" s="197">
        <f t="shared" si="3"/>
        <v>15</v>
      </c>
      <c r="Q10" s="197">
        <f t="shared" si="4"/>
        <v>0.75</v>
      </c>
      <c r="R10" s="104">
        <f t="shared" si="5"/>
        <v>1.7999999999999998</v>
      </c>
      <c r="S10" s="104">
        <f t="shared" si="6"/>
        <v>1.7999999999999998</v>
      </c>
      <c r="T10" s="104">
        <f t="shared" si="7"/>
        <v>1.85</v>
      </c>
      <c r="U10" s="104">
        <f t="shared" si="8"/>
        <v>1.7999999999999998</v>
      </c>
      <c r="V10" s="104">
        <f t="shared" si="9"/>
        <v>1.60</v>
      </c>
      <c r="W10" s="26">
        <f t="shared" si="10"/>
        <v>69</v>
      </c>
      <c r="X10" s="194">
        <f t="shared" si="11"/>
        <v>13.80</v>
      </c>
      <c r="Y10" s="114">
        <v>43</v>
      </c>
      <c r="Z10" s="195">
        <f t="shared" si="12"/>
        <v>34.40</v>
      </c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09"/>
    </row>
    <row r="11" spans="1:44" s="107" customFormat="1" ht="20.25">
      <c r="A11" s="191">
        <v>5</v>
      </c>
      <c r="B11" s="125">
        <v>439582</v>
      </c>
      <c r="C11" s="126" t="s">
        <v>333</v>
      </c>
      <c r="D11" s="196">
        <v>11</v>
      </c>
      <c r="E11" s="196">
        <v>12</v>
      </c>
      <c r="F11" s="196">
        <v>12</v>
      </c>
      <c r="G11" s="196">
        <v>12</v>
      </c>
      <c r="H11" s="196">
        <v>11</v>
      </c>
      <c r="I11" s="196">
        <f t="shared" si="1"/>
        <v>58</v>
      </c>
      <c r="J11" s="196">
        <f t="shared" si="2"/>
        <v>8.6999999999999993</v>
      </c>
      <c r="K11" s="197">
        <v>2</v>
      </c>
      <c r="L11" s="197">
        <v>3</v>
      </c>
      <c r="M11" s="197">
        <v>2</v>
      </c>
      <c r="N11" s="197">
        <v>3</v>
      </c>
      <c r="O11" s="197">
        <v>2</v>
      </c>
      <c r="P11" s="197">
        <f t="shared" si="3"/>
        <v>12</v>
      </c>
      <c r="Q11" s="197">
        <f t="shared" si="4"/>
        <v>0.60000000000000009</v>
      </c>
      <c r="R11" s="104">
        <f t="shared" si="5"/>
        <v>1.75</v>
      </c>
      <c r="S11" s="104">
        <f t="shared" si="6"/>
        <v>1.9499999999999997</v>
      </c>
      <c r="T11" s="104">
        <f t="shared" si="7"/>
        <v>1.90</v>
      </c>
      <c r="U11" s="104">
        <f t="shared" si="8"/>
        <v>1.9499999999999997</v>
      </c>
      <c r="V11" s="104">
        <f t="shared" si="9"/>
        <v>1.75</v>
      </c>
      <c r="W11" s="26">
        <f t="shared" si="10"/>
        <v>70</v>
      </c>
      <c r="X11" s="194">
        <f t="shared" si="11"/>
        <v>14</v>
      </c>
      <c r="Y11" s="114">
        <v>52</v>
      </c>
      <c r="Z11" s="195">
        <f t="shared" si="12"/>
        <v>41.60</v>
      </c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09"/>
    </row>
    <row r="12" spans="1:44" s="107" customFormat="1" ht="20.25">
      <c r="A12" s="191">
        <v>6</v>
      </c>
      <c r="B12" s="125">
        <v>439583</v>
      </c>
      <c r="C12" s="126" t="s">
        <v>334</v>
      </c>
      <c r="D12" s="196">
        <v>11</v>
      </c>
      <c r="E12" s="196">
        <v>12</v>
      </c>
      <c r="F12" s="196">
        <v>11</v>
      </c>
      <c r="G12" s="196">
        <v>12</v>
      </c>
      <c r="H12" s="196">
        <v>16</v>
      </c>
      <c r="I12" s="196">
        <f t="shared" si="1"/>
        <v>62</v>
      </c>
      <c r="J12" s="196">
        <f t="shared" si="2"/>
        <v>9.2999999999999989</v>
      </c>
      <c r="K12" s="197">
        <v>3</v>
      </c>
      <c r="L12" s="197">
        <v>3</v>
      </c>
      <c r="M12" s="197">
        <v>2</v>
      </c>
      <c r="N12" s="197">
        <v>2</v>
      </c>
      <c r="O12" s="197">
        <v>2</v>
      </c>
      <c r="P12" s="197">
        <f t="shared" si="3"/>
        <v>12</v>
      </c>
      <c r="Q12" s="197">
        <f t="shared" si="4"/>
        <v>0.60000000000000009</v>
      </c>
      <c r="R12" s="104">
        <f t="shared" si="5"/>
        <v>1.7999999999999998</v>
      </c>
      <c r="S12" s="104">
        <f t="shared" si="6"/>
        <v>1.9499999999999997</v>
      </c>
      <c r="T12" s="104">
        <f t="shared" si="7"/>
        <v>1.75</v>
      </c>
      <c r="U12" s="104">
        <f t="shared" si="8"/>
        <v>1.90</v>
      </c>
      <c r="V12" s="104">
        <f t="shared" si="9"/>
        <v>2.50</v>
      </c>
      <c r="W12" s="26">
        <f t="shared" si="10"/>
        <v>74</v>
      </c>
      <c r="X12" s="194">
        <f t="shared" si="11"/>
        <v>14.80</v>
      </c>
      <c r="Y12" s="114">
        <v>60</v>
      </c>
      <c r="Z12" s="195">
        <f t="shared" si="12"/>
        <v>48</v>
      </c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09"/>
    </row>
    <row r="13" spans="1:44" s="107" customFormat="1" ht="20.25">
      <c r="A13" s="191">
        <v>7</v>
      </c>
      <c r="B13" s="125">
        <v>439595</v>
      </c>
      <c r="C13" s="126" t="s">
        <v>115</v>
      </c>
      <c r="D13" s="196">
        <v>12</v>
      </c>
      <c r="E13" s="196">
        <v>11</v>
      </c>
      <c r="F13" s="196">
        <v>12</v>
      </c>
      <c r="G13" s="196">
        <v>11</v>
      </c>
      <c r="H13" s="196">
        <v>11</v>
      </c>
      <c r="I13" s="196">
        <f t="shared" si="1"/>
        <v>57</v>
      </c>
      <c r="J13" s="196">
        <f t="shared" si="2"/>
        <v>8.5499999999999989</v>
      </c>
      <c r="K13" s="197">
        <v>3</v>
      </c>
      <c r="L13" s="197">
        <v>2</v>
      </c>
      <c r="M13" s="197">
        <v>3</v>
      </c>
      <c r="N13" s="197">
        <v>2</v>
      </c>
      <c r="O13" s="197">
        <v>2</v>
      </c>
      <c r="P13" s="197">
        <f t="shared" si="3"/>
        <v>12</v>
      </c>
      <c r="Q13" s="197">
        <f t="shared" si="4"/>
        <v>0.60000000000000009</v>
      </c>
      <c r="R13" s="104">
        <f t="shared" si="5"/>
        <v>1.9499999999999997</v>
      </c>
      <c r="S13" s="104">
        <f t="shared" si="6"/>
        <v>1.75</v>
      </c>
      <c r="T13" s="104">
        <f t="shared" si="7"/>
        <v>1.9499999999999997</v>
      </c>
      <c r="U13" s="104">
        <f t="shared" si="8"/>
        <v>1.75</v>
      </c>
      <c r="V13" s="104">
        <f t="shared" si="9"/>
        <v>1.75</v>
      </c>
      <c r="W13" s="26">
        <f t="shared" si="10"/>
        <v>69</v>
      </c>
      <c r="X13" s="194">
        <f t="shared" si="11"/>
        <v>13.80</v>
      </c>
      <c r="Y13" s="114">
        <v>56</v>
      </c>
      <c r="Z13" s="195">
        <f t="shared" si="12"/>
        <v>44.80</v>
      </c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09"/>
    </row>
    <row r="14" spans="1:44" s="107" customFormat="1" ht="20.25">
      <c r="A14" s="191">
        <v>8</v>
      </c>
      <c r="B14" s="125">
        <v>439625</v>
      </c>
      <c r="C14" s="126" t="s">
        <v>356</v>
      </c>
      <c r="D14" s="196">
        <v>12</v>
      </c>
      <c r="E14" s="196">
        <v>11</v>
      </c>
      <c r="F14" s="196">
        <v>12</v>
      </c>
      <c r="G14" s="196">
        <v>11</v>
      </c>
      <c r="H14" s="196">
        <v>11</v>
      </c>
      <c r="I14" s="196">
        <f t="shared" si="1"/>
        <v>57</v>
      </c>
      <c r="J14" s="196">
        <f t="shared" si="2"/>
        <v>8.5499999999999989</v>
      </c>
      <c r="K14" s="197">
        <v>2</v>
      </c>
      <c r="L14" s="197">
        <v>3</v>
      </c>
      <c r="M14" s="197">
        <v>4</v>
      </c>
      <c r="N14" s="197">
        <v>3</v>
      </c>
      <c r="O14" s="197">
        <v>2</v>
      </c>
      <c r="P14" s="197">
        <f t="shared" si="3"/>
        <v>14</v>
      </c>
      <c r="Q14" s="197">
        <f t="shared" si="4"/>
        <v>0.70</v>
      </c>
      <c r="R14" s="104">
        <f t="shared" si="5"/>
        <v>1.90</v>
      </c>
      <c r="S14" s="104">
        <f t="shared" si="6"/>
        <v>1.7999999999999998</v>
      </c>
      <c r="T14" s="104">
        <f t="shared" si="7"/>
        <v>1.9999999999999998</v>
      </c>
      <c r="U14" s="104">
        <f t="shared" si="8"/>
        <v>1.7999999999999998</v>
      </c>
      <c r="V14" s="104">
        <f t="shared" si="9"/>
        <v>1.75</v>
      </c>
      <c r="W14" s="26">
        <f t="shared" si="10"/>
        <v>71</v>
      </c>
      <c r="X14" s="194">
        <f t="shared" si="11"/>
        <v>14.20</v>
      </c>
      <c r="Y14" s="114">
        <v>43</v>
      </c>
      <c r="Z14" s="195">
        <f t="shared" si="12"/>
        <v>34.40</v>
      </c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09"/>
    </row>
    <row r="15" spans="1:44" s="107" customFormat="1" ht="20.25">
      <c r="A15" s="191">
        <v>9</v>
      </c>
      <c r="B15" s="125">
        <v>439632</v>
      </c>
      <c r="C15" s="126" t="s">
        <v>504</v>
      </c>
      <c r="D15" s="196">
        <v>2</v>
      </c>
      <c r="E15" s="196">
        <v>2</v>
      </c>
      <c r="F15" s="196">
        <v>2</v>
      </c>
      <c r="G15" s="196">
        <v>4</v>
      </c>
      <c r="H15" s="196">
        <v>3</v>
      </c>
      <c r="I15" s="196">
        <f t="shared" si="1"/>
        <v>13</v>
      </c>
      <c r="J15" s="196">
        <f t="shared" si="2"/>
        <v>1.95</v>
      </c>
      <c r="K15" s="197">
        <v>2</v>
      </c>
      <c r="L15" s="197">
        <v>3</v>
      </c>
      <c r="M15" s="197">
        <v>4</v>
      </c>
      <c r="N15" s="197">
        <v>2</v>
      </c>
      <c r="O15" s="197">
        <v>3</v>
      </c>
      <c r="P15" s="197">
        <f t="shared" si="3"/>
        <v>14</v>
      </c>
      <c r="Q15" s="197">
        <f t="shared" si="4"/>
        <v>0.70</v>
      </c>
      <c r="R15" s="104">
        <f t="shared" si="5"/>
        <v>0.40</v>
      </c>
      <c r="S15" s="104">
        <f t="shared" si="6"/>
        <v>0.45</v>
      </c>
      <c r="T15" s="104">
        <f t="shared" si="7"/>
        <v>0.50</v>
      </c>
      <c r="U15" s="104">
        <f t="shared" si="8"/>
        <v>0.70</v>
      </c>
      <c r="V15" s="104">
        <f t="shared" si="9"/>
        <v>0.60</v>
      </c>
      <c r="W15" s="26">
        <f t="shared" si="10"/>
        <v>27</v>
      </c>
      <c r="X15" s="194">
        <f t="shared" si="11"/>
        <v>5.40</v>
      </c>
      <c r="Y15" s="114">
        <v>16</v>
      </c>
      <c r="Z15" s="195">
        <f t="shared" si="12"/>
        <v>12.80</v>
      </c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09"/>
    </row>
    <row r="16" spans="1:44" s="107" customFormat="1" ht="20.25">
      <c r="A16" s="191">
        <v>10</v>
      </c>
      <c r="B16" s="125">
        <v>439649</v>
      </c>
      <c r="C16" s="126" t="s">
        <v>371</v>
      </c>
      <c r="D16" s="196">
        <v>2</v>
      </c>
      <c r="E16" s="196">
        <v>1</v>
      </c>
      <c r="F16" s="196">
        <v>1</v>
      </c>
      <c r="G16" s="196">
        <v>2</v>
      </c>
      <c r="H16" s="196">
        <v>2</v>
      </c>
      <c r="I16" s="196">
        <f t="shared" si="1"/>
        <v>8</v>
      </c>
      <c r="J16" s="196">
        <f t="shared" si="2"/>
        <v>1.20</v>
      </c>
      <c r="K16" s="197">
        <v>1</v>
      </c>
      <c r="L16" s="197">
        <v>2</v>
      </c>
      <c r="M16" s="197">
        <v>1</v>
      </c>
      <c r="N16" s="197">
        <v>1</v>
      </c>
      <c r="O16" s="197">
        <v>2</v>
      </c>
      <c r="P16" s="197">
        <f t="shared" si="3"/>
        <v>7</v>
      </c>
      <c r="Q16" s="197">
        <f t="shared" si="4"/>
        <v>0.35</v>
      </c>
      <c r="R16" s="104">
        <f t="shared" si="5"/>
        <v>0.35</v>
      </c>
      <c r="S16" s="104">
        <f t="shared" si="6"/>
        <v>0.25</v>
      </c>
      <c r="T16" s="104">
        <f t="shared" si="7"/>
        <v>0.20</v>
      </c>
      <c r="U16" s="104">
        <f t="shared" si="8"/>
        <v>0.35</v>
      </c>
      <c r="V16" s="104">
        <f t="shared" si="9"/>
        <v>0.40</v>
      </c>
      <c r="W16" s="26">
        <f t="shared" si="10"/>
        <v>15</v>
      </c>
      <c r="X16" s="194">
        <f t="shared" si="11"/>
        <v>3</v>
      </c>
      <c r="Y16" s="114">
        <v>6</v>
      </c>
      <c r="Z16" s="195">
        <f t="shared" si="12"/>
        <v>4.8000000000000007</v>
      </c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09"/>
    </row>
    <row r="17" spans="1:44" s="107" customFormat="1" ht="20.25">
      <c r="A17" s="191">
        <v>11</v>
      </c>
      <c r="B17" s="125">
        <v>439660</v>
      </c>
      <c r="C17" s="126" t="s">
        <v>376</v>
      </c>
      <c r="D17" s="196">
        <v>17</v>
      </c>
      <c r="E17" s="196">
        <v>13</v>
      </c>
      <c r="F17" s="196">
        <v>16</v>
      </c>
      <c r="G17" s="196">
        <v>12</v>
      </c>
      <c r="H17" s="196">
        <v>11</v>
      </c>
      <c r="I17" s="196">
        <f t="shared" si="1"/>
        <v>69</v>
      </c>
      <c r="J17" s="196">
        <f t="shared" si="2"/>
        <v>10.35</v>
      </c>
      <c r="K17" s="197">
        <v>3</v>
      </c>
      <c r="L17" s="197">
        <v>2</v>
      </c>
      <c r="M17" s="197">
        <v>2</v>
      </c>
      <c r="N17" s="197">
        <v>3</v>
      </c>
      <c r="O17" s="197">
        <v>2</v>
      </c>
      <c r="P17" s="197">
        <f t="shared" si="3"/>
        <v>12</v>
      </c>
      <c r="Q17" s="197">
        <f t="shared" si="4"/>
        <v>0.60000000000000009</v>
      </c>
      <c r="R17" s="104">
        <f t="shared" si="5"/>
        <v>2.6999999999999997</v>
      </c>
      <c r="S17" s="104">
        <f t="shared" si="6"/>
        <v>2.0499999999999998</v>
      </c>
      <c r="T17" s="104">
        <f t="shared" si="7"/>
        <v>2.50</v>
      </c>
      <c r="U17" s="104">
        <f t="shared" si="8"/>
        <v>1.9499999999999997</v>
      </c>
      <c r="V17" s="104">
        <f t="shared" si="9"/>
        <v>1.75</v>
      </c>
      <c r="W17" s="26">
        <f t="shared" si="10"/>
        <v>81</v>
      </c>
      <c r="X17" s="194">
        <f t="shared" si="11"/>
        <v>16.20</v>
      </c>
      <c r="Y17" s="114">
        <v>71</v>
      </c>
      <c r="Z17" s="195">
        <f t="shared" si="12"/>
        <v>56.80</v>
      </c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09"/>
    </row>
    <row r="18" spans="1:44" s="107" customFormat="1" ht="20.25">
      <c r="A18" s="191">
        <v>12</v>
      </c>
      <c r="B18" s="125">
        <v>439685</v>
      </c>
      <c r="C18" s="126" t="s">
        <v>387</v>
      </c>
      <c r="D18" s="196">
        <v>18</v>
      </c>
      <c r="E18" s="196">
        <v>15</v>
      </c>
      <c r="F18" s="196">
        <v>13</v>
      </c>
      <c r="G18" s="196">
        <v>16</v>
      </c>
      <c r="H18" s="196">
        <v>13</v>
      </c>
      <c r="I18" s="196">
        <f t="shared" si="1"/>
        <v>75</v>
      </c>
      <c r="J18" s="196">
        <f t="shared" si="2"/>
        <v>11.25</v>
      </c>
      <c r="K18" s="197">
        <v>3</v>
      </c>
      <c r="L18" s="197">
        <v>2</v>
      </c>
      <c r="M18" s="197">
        <v>3</v>
      </c>
      <c r="N18" s="197">
        <v>2</v>
      </c>
      <c r="O18" s="197">
        <v>3</v>
      </c>
      <c r="P18" s="197">
        <f t="shared" si="3"/>
        <v>13</v>
      </c>
      <c r="Q18" s="197">
        <f t="shared" si="4"/>
        <v>0.65</v>
      </c>
      <c r="R18" s="104">
        <f t="shared" si="5"/>
        <v>2.8499999999999996</v>
      </c>
      <c r="S18" s="104">
        <f t="shared" si="6"/>
        <v>2.35</v>
      </c>
      <c r="T18" s="104">
        <f t="shared" si="7"/>
        <v>2.10</v>
      </c>
      <c r="U18" s="104">
        <f t="shared" si="8"/>
        <v>2.50</v>
      </c>
      <c r="V18" s="104">
        <f t="shared" si="9"/>
        <v>2.10</v>
      </c>
      <c r="W18" s="26">
        <f t="shared" si="10"/>
        <v>88</v>
      </c>
      <c r="X18" s="194">
        <f t="shared" si="11"/>
        <v>17.60</v>
      </c>
      <c r="Y18" s="114">
        <v>78</v>
      </c>
      <c r="Z18" s="195">
        <f t="shared" si="12"/>
        <v>62.400000000000006</v>
      </c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09"/>
    </row>
    <row r="19" spans="1:44" s="107" customFormat="1" ht="20.25">
      <c r="A19" s="191">
        <v>13</v>
      </c>
      <c r="B19" s="125">
        <v>439697</v>
      </c>
      <c r="C19" s="126" t="s">
        <v>123</v>
      </c>
      <c r="D19" s="196">
        <v>15</v>
      </c>
      <c r="E19" s="196">
        <v>12</v>
      </c>
      <c r="F19" s="196">
        <v>12</v>
      </c>
      <c r="G19" s="196">
        <v>15</v>
      </c>
      <c r="H19" s="196">
        <v>13</v>
      </c>
      <c r="I19" s="196">
        <f t="shared" si="1"/>
        <v>67</v>
      </c>
      <c r="J19" s="196">
        <f t="shared" si="2"/>
        <v>10.049999999999999</v>
      </c>
      <c r="K19" s="197">
        <v>2</v>
      </c>
      <c r="L19" s="197">
        <v>3</v>
      </c>
      <c r="M19" s="197">
        <v>3</v>
      </c>
      <c r="N19" s="197">
        <v>3</v>
      </c>
      <c r="O19" s="197">
        <v>2</v>
      </c>
      <c r="P19" s="197">
        <f t="shared" si="3"/>
        <v>13</v>
      </c>
      <c r="Q19" s="197">
        <f t="shared" si="4"/>
        <v>0.65</v>
      </c>
      <c r="R19" s="104">
        <f t="shared" si="5"/>
        <v>2.35</v>
      </c>
      <c r="S19" s="104">
        <f t="shared" si="6"/>
        <v>1.9499999999999997</v>
      </c>
      <c r="T19" s="104">
        <f t="shared" si="7"/>
        <v>1.9499999999999997</v>
      </c>
      <c r="U19" s="104">
        <f t="shared" si="8"/>
        <v>2.40</v>
      </c>
      <c r="V19" s="104">
        <f t="shared" si="9"/>
        <v>2.0499999999999998</v>
      </c>
      <c r="W19" s="26">
        <f t="shared" si="10"/>
        <v>80</v>
      </c>
      <c r="X19" s="194">
        <f t="shared" si="11"/>
        <v>16</v>
      </c>
      <c r="Y19" s="114">
        <v>67</v>
      </c>
      <c r="Z19" s="195">
        <f t="shared" si="12"/>
        <v>53.60</v>
      </c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09"/>
    </row>
    <row r="20" spans="1:44" s="107" customFormat="1" ht="20.25">
      <c r="A20" s="191">
        <v>14</v>
      </c>
      <c r="B20" s="125">
        <v>439701</v>
      </c>
      <c r="C20" s="126" t="s">
        <v>392</v>
      </c>
      <c r="D20" s="196">
        <v>14</v>
      </c>
      <c r="E20" s="196">
        <v>15</v>
      </c>
      <c r="F20" s="196">
        <v>14</v>
      </c>
      <c r="G20" s="196">
        <v>12</v>
      </c>
      <c r="H20" s="196">
        <v>15</v>
      </c>
      <c r="I20" s="196">
        <f t="shared" si="1"/>
        <v>70</v>
      </c>
      <c r="J20" s="196">
        <f t="shared" si="2"/>
        <v>10.50</v>
      </c>
      <c r="K20" s="197">
        <v>3</v>
      </c>
      <c r="L20" s="197">
        <v>2</v>
      </c>
      <c r="M20" s="197">
        <v>3</v>
      </c>
      <c r="N20" s="197">
        <v>2</v>
      </c>
      <c r="O20" s="197">
        <v>2</v>
      </c>
      <c r="P20" s="197">
        <f t="shared" si="3"/>
        <v>12</v>
      </c>
      <c r="Q20" s="197">
        <f t="shared" si="4"/>
        <v>0.60000000000000009</v>
      </c>
      <c r="R20" s="104">
        <f t="shared" si="5"/>
        <v>2.25</v>
      </c>
      <c r="S20" s="104">
        <f t="shared" si="6"/>
        <v>2.35</v>
      </c>
      <c r="T20" s="104">
        <f t="shared" si="7"/>
        <v>2.25</v>
      </c>
      <c r="U20" s="104">
        <f t="shared" si="8"/>
        <v>1.90</v>
      </c>
      <c r="V20" s="104">
        <f t="shared" si="9"/>
        <v>2.35</v>
      </c>
      <c r="W20" s="26">
        <f t="shared" si="10"/>
        <v>82</v>
      </c>
      <c r="X20" s="194">
        <f t="shared" si="11"/>
        <v>16.400000000000002</v>
      </c>
      <c r="Y20" s="114">
        <v>69</v>
      </c>
      <c r="Z20" s="195">
        <f t="shared" si="12"/>
        <v>55.20</v>
      </c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09"/>
    </row>
    <row r="21" spans="1:44" s="107" customFormat="1" ht="20.25">
      <c r="A21" s="191">
        <v>15</v>
      </c>
      <c r="B21" s="125">
        <v>439708</v>
      </c>
      <c r="C21" s="126" t="s">
        <v>399</v>
      </c>
      <c r="D21" s="196">
        <v>18</v>
      </c>
      <c r="E21" s="196">
        <v>11</v>
      </c>
      <c r="F21" s="196">
        <v>12</v>
      </c>
      <c r="G21" s="196">
        <v>10</v>
      </c>
      <c r="H21" s="196">
        <v>12</v>
      </c>
      <c r="I21" s="196">
        <f t="shared" si="1"/>
        <v>63</v>
      </c>
      <c r="J21" s="196">
        <f t="shared" si="2"/>
        <v>9.4499999999999993</v>
      </c>
      <c r="K21" s="197">
        <v>2</v>
      </c>
      <c r="L21" s="197">
        <v>2</v>
      </c>
      <c r="M21" s="197">
        <v>2</v>
      </c>
      <c r="N21" s="197">
        <v>2</v>
      </c>
      <c r="O21" s="197">
        <v>3</v>
      </c>
      <c r="P21" s="197">
        <f t="shared" si="3"/>
        <v>11</v>
      </c>
      <c r="Q21" s="197">
        <f t="shared" si="4"/>
        <v>0.55000000000000004</v>
      </c>
      <c r="R21" s="104">
        <f t="shared" si="5"/>
        <v>2.80</v>
      </c>
      <c r="S21" s="104">
        <f t="shared" si="6"/>
        <v>1.75</v>
      </c>
      <c r="T21" s="104">
        <f t="shared" si="7"/>
        <v>1.90</v>
      </c>
      <c r="U21" s="104">
        <f t="shared" si="8"/>
        <v>1.60</v>
      </c>
      <c r="V21" s="104">
        <f t="shared" si="9"/>
        <v>1.9499999999999997</v>
      </c>
      <c r="W21" s="26">
        <f t="shared" si="10"/>
        <v>74</v>
      </c>
      <c r="X21" s="194">
        <f t="shared" si="11"/>
        <v>14.80</v>
      </c>
      <c r="Y21" s="114">
        <v>67</v>
      </c>
      <c r="Z21" s="195">
        <f t="shared" si="12"/>
        <v>53.60</v>
      </c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09"/>
    </row>
    <row r="22" spans="1:44" s="107" customFormat="1" ht="20.25">
      <c r="A22" s="191">
        <v>16</v>
      </c>
      <c r="B22" s="125">
        <v>439709</v>
      </c>
      <c r="C22" s="126" t="s">
        <v>124</v>
      </c>
      <c r="D22" s="196">
        <v>19</v>
      </c>
      <c r="E22" s="196">
        <v>17</v>
      </c>
      <c r="F22" s="196">
        <v>18</v>
      </c>
      <c r="G22" s="196">
        <v>15</v>
      </c>
      <c r="H22" s="196">
        <v>16</v>
      </c>
      <c r="I22" s="196">
        <f t="shared" si="1"/>
        <v>85</v>
      </c>
      <c r="J22" s="196">
        <f t="shared" si="2"/>
        <v>12.75</v>
      </c>
      <c r="K22" s="197">
        <v>2</v>
      </c>
      <c r="L22" s="197">
        <v>3</v>
      </c>
      <c r="M22" s="197">
        <v>3</v>
      </c>
      <c r="N22" s="197">
        <v>3</v>
      </c>
      <c r="O22" s="197">
        <v>2</v>
      </c>
      <c r="P22" s="197">
        <f t="shared" si="3"/>
        <v>13</v>
      </c>
      <c r="Q22" s="197">
        <f t="shared" si="4"/>
        <v>0.65</v>
      </c>
      <c r="R22" s="104">
        <f t="shared" si="5"/>
        <v>2.95</v>
      </c>
      <c r="S22" s="104">
        <f t="shared" si="6"/>
        <v>2.6999999999999997</v>
      </c>
      <c r="T22" s="104">
        <f t="shared" si="7"/>
        <v>2.8499999999999996</v>
      </c>
      <c r="U22" s="104">
        <f t="shared" si="8"/>
        <v>2.40</v>
      </c>
      <c r="V22" s="104">
        <f t="shared" si="9"/>
        <v>2.50</v>
      </c>
      <c r="W22" s="26">
        <f t="shared" si="10"/>
        <v>98</v>
      </c>
      <c r="X22" s="194">
        <f t="shared" si="11"/>
        <v>19.60</v>
      </c>
      <c r="Y22" s="114">
        <v>84</v>
      </c>
      <c r="Z22" s="195">
        <f t="shared" si="12"/>
        <v>67.20</v>
      </c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09"/>
    </row>
    <row r="23" spans="1:44" s="107" customFormat="1" ht="20.25">
      <c r="A23" s="191">
        <v>17</v>
      </c>
      <c r="B23" s="125">
        <v>439731</v>
      </c>
      <c r="C23" s="126" t="s">
        <v>408</v>
      </c>
      <c r="D23" s="196">
        <v>14</v>
      </c>
      <c r="E23" s="196">
        <v>15</v>
      </c>
      <c r="F23" s="196">
        <v>16</v>
      </c>
      <c r="G23" s="196">
        <v>18</v>
      </c>
      <c r="H23" s="196">
        <v>12</v>
      </c>
      <c r="I23" s="196">
        <f t="shared" si="1"/>
        <v>75</v>
      </c>
      <c r="J23" s="196">
        <f t="shared" si="2"/>
        <v>11.25</v>
      </c>
      <c r="K23" s="197">
        <v>2</v>
      </c>
      <c r="L23" s="197">
        <v>3</v>
      </c>
      <c r="M23" s="197">
        <v>3</v>
      </c>
      <c r="N23" s="197">
        <v>2</v>
      </c>
      <c r="O23" s="197">
        <v>3</v>
      </c>
      <c r="P23" s="197">
        <f t="shared" si="3"/>
        <v>13</v>
      </c>
      <c r="Q23" s="197">
        <f t="shared" si="4"/>
        <v>0.65</v>
      </c>
      <c r="R23" s="104">
        <f t="shared" si="5"/>
        <v>2.2000000000000002</v>
      </c>
      <c r="S23" s="104">
        <f t="shared" si="6"/>
        <v>2.40</v>
      </c>
      <c r="T23" s="104">
        <f t="shared" si="7"/>
        <v>2.5499999999999998</v>
      </c>
      <c r="U23" s="104">
        <f t="shared" si="8"/>
        <v>2.80</v>
      </c>
      <c r="V23" s="104">
        <f t="shared" si="9"/>
        <v>1.9499999999999997</v>
      </c>
      <c r="W23" s="26">
        <f t="shared" si="10"/>
        <v>88</v>
      </c>
      <c r="X23" s="194">
        <f t="shared" si="11"/>
        <v>17.60</v>
      </c>
      <c r="Y23" s="114">
        <v>72</v>
      </c>
      <c r="Z23" s="195">
        <f t="shared" si="12"/>
        <v>57.60</v>
      </c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09"/>
    </row>
    <row r="24" spans="1:44" s="107" customFormat="1" ht="20.25">
      <c r="A24" s="191">
        <v>18</v>
      </c>
      <c r="B24" s="125">
        <v>439746</v>
      </c>
      <c r="C24" s="126" t="s">
        <v>414</v>
      </c>
      <c r="D24" s="196">
        <v>1</v>
      </c>
      <c r="E24" s="196">
        <v>7</v>
      </c>
      <c r="F24" s="196">
        <v>8</v>
      </c>
      <c r="G24" s="196">
        <v>3</v>
      </c>
      <c r="H24" s="196">
        <v>4</v>
      </c>
      <c r="I24" s="196">
        <f t="shared" si="1"/>
        <v>23</v>
      </c>
      <c r="J24" s="196">
        <f t="shared" si="2"/>
        <v>3.4499999999999997</v>
      </c>
      <c r="K24" s="197">
        <v>2</v>
      </c>
      <c r="L24" s="197">
        <v>2</v>
      </c>
      <c r="M24" s="197">
        <v>3</v>
      </c>
      <c r="N24" s="197">
        <v>1</v>
      </c>
      <c r="O24" s="197">
        <v>3</v>
      </c>
      <c r="P24" s="197">
        <f t="shared" si="3"/>
        <v>11</v>
      </c>
      <c r="Q24" s="197">
        <f t="shared" si="4"/>
        <v>0.55000000000000004</v>
      </c>
      <c r="R24" s="104">
        <f t="shared" si="5"/>
        <v>0.25</v>
      </c>
      <c r="S24" s="104">
        <f t="shared" si="6"/>
        <v>1.1500000000000001</v>
      </c>
      <c r="T24" s="104">
        <f t="shared" si="7"/>
        <v>1.35</v>
      </c>
      <c r="U24" s="104">
        <f t="shared" si="8"/>
        <v>0.49999999999999994</v>
      </c>
      <c r="V24" s="104">
        <f t="shared" si="9"/>
        <v>0.75</v>
      </c>
      <c r="W24" s="26">
        <f t="shared" si="10"/>
        <v>34</v>
      </c>
      <c r="X24" s="194">
        <f t="shared" si="11"/>
        <v>6.8000000000000007</v>
      </c>
      <c r="Y24" s="114">
        <v>24</v>
      </c>
      <c r="Z24" s="195">
        <f t="shared" si="12"/>
        <v>19.200000000000003</v>
      </c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09"/>
    </row>
    <row r="25" spans="1:44" s="107" customFormat="1" ht="20.25">
      <c r="A25" s="191">
        <v>19</v>
      </c>
      <c r="B25" s="125">
        <v>439755</v>
      </c>
      <c r="C25" s="126" t="s">
        <v>417</v>
      </c>
      <c r="D25" s="196">
        <v>10</v>
      </c>
      <c r="E25" s="196">
        <v>13</v>
      </c>
      <c r="F25" s="196">
        <v>11</v>
      </c>
      <c r="G25" s="196">
        <v>8</v>
      </c>
      <c r="H25" s="196">
        <v>14</v>
      </c>
      <c r="I25" s="196">
        <f t="shared" si="1"/>
        <v>56</v>
      </c>
      <c r="J25" s="196">
        <f t="shared" si="2"/>
        <v>8.40</v>
      </c>
      <c r="K25" s="197">
        <v>2</v>
      </c>
      <c r="L25" s="197">
        <v>3</v>
      </c>
      <c r="M25" s="197">
        <v>2</v>
      </c>
      <c r="N25" s="197">
        <v>3</v>
      </c>
      <c r="O25" s="197">
        <v>3</v>
      </c>
      <c r="P25" s="197">
        <f t="shared" si="3"/>
        <v>13</v>
      </c>
      <c r="Q25" s="197">
        <f t="shared" si="4"/>
        <v>0.65</v>
      </c>
      <c r="R25" s="104">
        <f t="shared" si="5"/>
        <v>1.60</v>
      </c>
      <c r="S25" s="104">
        <f t="shared" si="6"/>
        <v>2.10</v>
      </c>
      <c r="T25" s="104">
        <f t="shared" si="7"/>
        <v>1.75</v>
      </c>
      <c r="U25" s="104">
        <f t="shared" si="8"/>
        <v>1.35</v>
      </c>
      <c r="V25" s="104">
        <f t="shared" si="9"/>
        <v>2.25</v>
      </c>
      <c r="W25" s="26">
        <f t="shared" si="10"/>
        <v>69</v>
      </c>
      <c r="X25" s="194">
        <f t="shared" si="11"/>
        <v>13.80</v>
      </c>
      <c r="Y25" s="114">
        <v>52</v>
      </c>
      <c r="Z25" s="195">
        <f t="shared" si="12"/>
        <v>41.60</v>
      </c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09"/>
    </row>
    <row r="26" spans="1:44" s="107" customFormat="1" ht="20.25">
      <c r="A26" s="191">
        <v>20</v>
      </c>
      <c r="B26" s="125">
        <v>439756</v>
      </c>
      <c r="C26" s="126" t="s">
        <v>129</v>
      </c>
      <c r="D26" s="196">
        <v>10</v>
      </c>
      <c r="E26" s="196">
        <v>15</v>
      </c>
      <c r="F26" s="196">
        <v>10</v>
      </c>
      <c r="G26" s="196">
        <v>11</v>
      </c>
      <c r="H26" s="196">
        <v>12</v>
      </c>
      <c r="I26" s="196">
        <f t="shared" si="1"/>
        <v>58</v>
      </c>
      <c r="J26" s="196">
        <f t="shared" si="2"/>
        <v>8.6999999999999993</v>
      </c>
      <c r="K26" s="197">
        <v>3</v>
      </c>
      <c r="L26" s="197">
        <v>3</v>
      </c>
      <c r="M26" s="197">
        <v>2</v>
      </c>
      <c r="N26" s="197">
        <v>2</v>
      </c>
      <c r="O26" s="197">
        <v>1</v>
      </c>
      <c r="P26" s="197">
        <f t="shared" si="3"/>
        <v>11</v>
      </c>
      <c r="Q26" s="197">
        <f t="shared" si="4"/>
        <v>0.55000000000000004</v>
      </c>
      <c r="R26" s="104">
        <f t="shared" si="5"/>
        <v>1.65</v>
      </c>
      <c r="S26" s="104">
        <f t="shared" si="6"/>
        <v>2.40</v>
      </c>
      <c r="T26" s="104">
        <f t="shared" si="7"/>
        <v>1.60</v>
      </c>
      <c r="U26" s="104">
        <f t="shared" si="8"/>
        <v>1.75</v>
      </c>
      <c r="V26" s="104">
        <f t="shared" si="9"/>
        <v>1.85</v>
      </c>
      <c r="W26" s="26">
        <f t="shared" si="10"/>
        <v>69</v>
      </c>
      <c r="X26" s="194">
        <f t="shared" si="11"/>
        <v>13.80</v>
      </c>
      <c r="Y26" s="114">
        <v>53</v>
      </c>
      <c r="Z26" s="195">
        <f t="shared" si="12"/>
        <v>42.400000000000006</v>
      </c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09"/>
    </row>
    <row r="27" spans="1:44" s="107" customFormat="1" ht="20.25">
      <c r="A27" s="191">
        <v>21</v>
      </c>
      <c r="B27" s="125">
        <v>439766</v>
      </c>
      <c r="C27" s="126" t="s">
        <v>505</v>
      </c>
      <c r="D27" s="196">
        <v>11</v>
      </c>
      <c r="E27" s="196">
        <v>12</v>
      </c>
      <c r="F27" s="196">
        <v>13</v>
      </c>
      <c r="G27" s="196">
        <v>15</v>
      </c>
      <c r="H27" s="196">
        <v>12</v>
      </c>
      <c r="I27" s="196">
        <f t="shared" si="1"/>
        <v>63</v>
      </c>
      <c r="J27" s="196">
        <f t="shared" si="2"/>
        <v>9.4499999999999993</v>
      </c>
      <c r="K27" s="197">
        <v>1</v>
      </c>
      <c r="L27" s="197">
        <v>2</v>
      </c>
      <c r="M27" s="197">
        <v>4</v>
      </c>
      <c r="N27" s="197">
        <v>2</v>
      </c>
      <c r="O27" s="197">
        <v>3</v>
      </c>
      <c r="P27" s="197">
        <f t="shared" si="3"/>
        <v>12</v>
      </c>
      <c r="Q27" s="197">
        <f t="shared" si="4"/>
        <v>0.60000000000000009</v>
      </c>
      <c r="R27" s="104">
        <f t="shared" si="5"/>
        <v>1.70</v>
      </c>
      <c r="S27" s="104">
        <f t="shared" si="6"/>
        <v>1.90</v>
      </c>
      <c r="T27" s="104">
        <f t="shared" si="7"/>
        <v>2.15</v>
      </c>
      <c r="U27" s="104">
        <f t="shared" si="8"/>
        <v>2.35</v>
      </c>
      <c r="V27" s="104">
        <f t="shared" si="9"/>
        <v>1.9499999999999997</v>
      </c>
      <c r="W27" s="26">
        <f t="shared" si="10"/>
        <v>75</v>
      </c>
      <c r="X27" s="194">
        <f t="shared" si="11"/>
        <v>15</v>
      </c>
      <c r="Y27" s="114" t="s">
        <v>147</v>
      </c>
      <c r="Z27" s="195" t="e">
        <f t="shared" si="12"/>
        <v>#VALUE!</v>
      </c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09"/>
    </row>
    <row r="28" spans="1:44" s="107" customFormat="1" ht="20.25">
      <c r="A28" s="191">
        <v>22</v>
      </c>
      <c r="B28" s="125">
        <v>439833</v>
      </c>
      <c r="C28" s="126" t="s">
        <v>506</v>
      </c>
      <c r="D28" s="196">
        <v>4</v>
      </c>
      <c r="E28" s="196">
        <v>3</v>
      </c>
      <c r="F28" s="196">
        <v>8</v>
      </c>
      <c r="G28" s="196">
        <v>8</v>
      </c>
      <c r="H28" s="196">
        <v>3</v>
      </c>
      <c r="I28" s="196">
        <f t="shared" si="1"/>
        <v>26</v>
      </c>
      <c r="J28" s="196">
        <f t="shared" si="2"/>
        <v>3.90</v>
      </c>
      <c r="K28" s="197">
        <v>2</v>
      </c>
      <c r="L28" s="197">
        <v>3</v>
      </c>
      <c r="M28" s="197">
        <v>2</v>
      </c>
      <c r="N28" s="197">
        <v>3</v>
      </c>
      <c r="O28" s="197">
        <v>2</v>
      </c>
      <c r="P28" s="197">
        <f t="shared" si="3"/>
        <v>12</v>
      </c>
      <c r="Q28" s="197">
        <f t="shared" si="4"/>
        <v>0.60000000000000009</v>
      </c>
      <c r="R28" s="104">
        <f t="shared" si="5"/>
        <v>0.70</v>
      </c>
      <c r="S28" s="104">
        <f t="shared" si="6"/>
        <v>0.60</v>
      </c>
      <c r="T28" s="104">
        <f t="shared" si="7"/>
        <v>1.30</v>
      </c>
      <c r="U28" s="104">
        <f t="shared" si="8"/>
        <v>1.35</v>
      </c>
      <c r="V28" s="104">
        <f t="shared" si="9"/>
        <v>0.54999999999999993</v>
      </c>
      <c r="W28" s="26">
        <f t="shared" si="10"/>
        <v>38</v>
      </c>
      <c r="X28" s="194">
        <f t="shared" si="11"/>
        <v>7.60</v>
      </c>
      <c r="Y28" s="114">
        <v>22</v>
      </c>
      <c r="Z28" s="195">
        <f t="shared" si="12"/>
        <v>17.60</v>
      </c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09"/>
    </row>
    <row r="29" spans="1:44" s="107" customFormat="1" ht="20.25">
      <c r="A29" s="191">
        <v>23</v>
      </c>
      <c r="B29" s="125">
        <v>439849</v>
      </c>
      <c r="C29" s="126" t="s">
        <v>464</v>
      </c>
      <c r="D29" s="196">
        <v>9</v>
      </c>
      <c r="E29" s="196">
        <v>9</v>
      </c>
      <c r="F29" s="196">
        <v>9</v>
      </c>
      <c r="G29" s="196">
        <v>8</v>
      </c>
      <c r="H29" s="196">
        <v>9</v>
      </c>
      <c r="I29" s="196">
        <f t="shared" si="1"/>
        <v>44</v>
      </c>
      <c r="J29" s="196">
        <f t="shared" si="2"/>
        <v>6.60</v>
      </c>
      <c r="K29" s="197">
        <v>2</v>
      </c>
      <c r="L29" s="197">
        <v>1</v>
      </c>
      <c r="M29" s="197">
        <v>4</v>
      </c>
      <c r="N29" s="197">
        <v>2</v>
      </c>
      <c r="O29" s="197">
        <v>3</v>
      </c>
      <c r="P29" s="197">
        <f t="shared" si="3"/>
        <v>12</v>
      </c>
      <c r="Q29" s="197">
        <f t="shared" si="4"/>
        <v>0.60000000000000009</v>
      </c>
      <c r="R29" s="104">
        <f t="shared" si="5"/>
        <v>1.45</v>
      </c>
      <c r="S29" s="104">
        <f t="shared" si="6"/>
        <v>1.40</v>
      </c>
      <c r="T29" s="104">
        <f t="shared" si="7"/>
        <v>1.5499999999999998</v>
      </c>
      <c r="U29" s="104">
        <f t="shared" si="8"/>
        <v>1.30</v>
      </c>
      <c r="V29" s="104">
        <f t="shared" si="9"/>
        <v>1.50</v>
      </c>
      <c r="W29" s="26">
        <f t="shared" si="10"/>
        <v>56</v>
      </c>
      <c r="X29" s="194">
        <f t="shared" si="11"/>
        <v>11.20</v>
      </c>
      <c r="Y29" s="114">
        <v>40</v>
      </c>
      <c r="Z29" s="195">
        <f t="shared" si="12"/>
        <v>32</v>
      </c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09"/>
    </row>
    <row r="30" spans="1:44" s="107" customFormat="1" ht="20.25">
      <c r="A30" s="191">
        <v>24</v>
      </c>
      <c r="B30" s="125">
        <v>439858</v>
      </c>
      <c r="C30" s="126" t="s">
        <v>470</v>
      </c>
      <c r="D30" s="196">
        <v>2</v>
      </c>
      <c r="E30" s="196">
        <v>4</v>
      </c>
      <c r="F30" s="196">
        <v>3</v>
      </c>
      <c r="G30" s="196">
        <v>8</v>
      </c>
      <c r="H30" s="196">
        <v>9</v>
      </c>
      <c r="I30" s="196">
        <f t="shared" si="1"/>
        <v>26</v>
      </c>
      <c r="J30" s="196">
        <f t="shared" si="2"/>
        <v>3.90</v>
      </c>
      <c r="K30" s="197">
        <v>2</v>
      </c>
      <c r="L30" s="197">
        <v>3</v>
      </c>
      <c r="M30" s="197">
        <v>2</v>
      </c>
      <c r="N30" s="197">
        <v>3</v>
      </c>
      <c r="O30" s="197">
        <v>2</v>
      </c>
      <c r="P30" s="197">
        <f t="shared" si="3"/>
        <v>12</v>
      </c>
      <c r="Q30" s="197">
        <f t="shared" si="4"/>
        <v>0.60000000000000009</v>
      </c>
      <c r="R30" s="104">
        <f t="shared" si="5"/>
        <v>0.40</v>
      </c>
      <c r="S30" s="104">
        <f t="shared" si="6"/>
        <v>0.75</v>
      </c>
      <c r="T30" s="104">
        <f t="shared" si="7"/>
        <v>0.54999999999999993</v>
      </c>
      <c r="U30" s="104">
        <f t="shared" si="8"/>
        <v>1.35</v>
      </c>
      <c r="V30" s="104">
        <f t="shared" si="9"/>
        <v>1.45</v>
      </c>
      <c r="W30" s="26">
        <f t="shared" si="10"/>
        <v>38</v>
      </c>
      <c r="X30" s="194">
        <f t="shared" si="11"/>
        <v>7.60</v>
      </c>
      <c r="Y30" s="114">
        <v>24</v>
      </c>
      <c r="Z30" s="195">
        <f t="shared" si="12"/>
        <v>19.200000000000003</v>
      </c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09"/>
    </row>
    <row r="31" spans="1:44" s="107" customFormat="1" ht="20.25">
      <c r="A31" s="191">
        <v>25</v>
      </c>
      <c r="B31" s="125">
        <v>439859</v>
      </c>
      <c r="C31" s="126" t="s">
        <v>471</v>
      </c>
      <c r="D31" s="196">
        <v>8</v>
      </c>
      <c r="E31" s="196">
        <v>8</v>
      </c>
      <c r="F31" s="196">
        <v>9</v>
      </c>
      <c r="G31" s="196">
        <v>7</v>
      </c>
      <c r="H31" s="196">
        <v>9</v>
      </c>
      <c r="I31" s="196">
        <f t="shared" si="1"/>
        <v>41</v>
      </c>
      <c r="J31" s="196">
        <f t="shared" si="2"/>
        <v>6.15</v>
      </c>
      <c r="K31" s="197">
        <v>3</v>
      </c>
      <c r="L31" s="197">
        <v>2</v>
      </c>
      <c r="M31" s="197">
        <v>4</v>
      </c>
      <c r="N31" s="197">
        <v>2</v>
      </c>
      <c r="O31" s="197">
        <v>3</v>
      </c>
      <c r="P31" s="197">
        <f t="shared" si="3"/>
        <v>14</v>
      </c>
      <c r="Q31" s="197">
        <f t="shared" si="4"/>
        <v>0.70</v>
      </c>
      <c r="R31" s="104">
        <f t="shared" si="5"/>
        <v>1.35</v>
      </c>
      <c r="S31" s="104">
        <f t="shared" si="6"/>
        <v>1.30</v>
      </c>
      <c r="T31" s="104">
        <f t="shared" si="7"/>
        <v>1.5499999999999998</v>
      </c>
      <c r="U31" s="104">
        <f t="shared" si="8"/>
        <v>1.1500000000000001</v>
      </c>
      <c r="V31" s="104">
        <f t="shared" si="9"/>
        <v>1.50</v>
      </c>
      <c r="W31" s="26">
        <f t="shared" si="10"/>
        <v>55</v>
      </c>
      <c r="X31" s="194">
        <f t="shared" si="11"/>
        <v>11</v>
      </c>
      <c r="Y31" s="114">
        <v>32</v>
      </c>
      <c r="Z31" s="195">
        <f t="shared" si="12"/>
        <v>25.60</v>
      </c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09"/>
    </row>
    <row r="32" spans="1:44" s="107" customFormat="1" ht="20.25">
      <c r="A32" s="191">
        <v>26</v>
      </c>
      <c r="B32" s="125">
        <v>439872</v>
      </c>
      <c r="C32" s="126" t="s">
        <v>507</v>
      </c>
      <c r="D32" s="196">
        <v>2</v>
      </c>
      <c r="E32" s="196">
        <v>4</v>
      </c>
      <c r="F32" s="196">
        <v>7</v>
      </c>
      <c r="G32" s="196">
        <v>9</v>
      </c>
      <c r="H32" s="196">
        <v>6</v>
      </c>
      <c r="I32" s="196">
        <f t="shared" si="1"/>
        <v>28</v>
      </c>
      <c r="J32" s="196">
        <f t="shared" si="2"/>
        <v>4.20</v>
      </c>
      <c r="K32" s="197">
        <v>2</v>
      </c>
      <c r="L32" s="197">
        <v>3</v>
      </c>
      <c r="M32" s="197">
        <v>2</v>
      </c>
      <c r="N32" s="197">
        <v>3</v>
      </c>
      <c r="O32" s="197">
        <v>2</v>
      </c>
      <c r="P32" s="197">
        <f t="shared" si="3"/>
        <v>12</v>
      </c>
      <c r="Q32" s="197">
        <f t="shared" si="4"/>
        <v>0.60000000000000009</v>
      </c>
      <c r="R32" s="104">
        <f t="shared" si="5"/>
        <v>0.40</v>
      </c>
      <c r="S32" s="104">
        <f t="shared" si="6"/>
        <v>0.75</v>
      </c>
      <c r="T32" s="104">
        <f t="shared" si="7"/>
        <v>1.1500000000000001</v>
      </c>
      <c r="U32" s="104">
        <f t="shared" si="8"/>
        <v>1.50</v>
      </c>
      <c r="V32" s="104">
        <f t="shared" si="9"/>
        <v>0.99999999999999989</v>
      </c>
      <c r="W32" s="26">
        <f t="shared" si="10"/>
        <v>40</v>
      </c>
      <c r="X32" s="194">
        <f t="shared" si="11"/>
        <v>8</v>
      </c>
      <c r="Y32" s="114">
        <v>18</v>
      </c>
      <c r="Z32" s="195">
        <f t="shared" si="12"/>
        <v>14.40</v>
      </c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09"/>
    </row>
    <row r="33" spans="1:44" s="107" customFormat="1" ht="20.25">
      <c r="A33" s="191">
        <v>27</v>
      </c>
      <c r="B33" s="125">
        <v>439890</v>
      </c>
      <c r="C33" s="126" t="s">
        <v>487</v>
      </c>
      <c r="D33" s="196">
        <v>4</v>
      </c>
      <c r="E33" s="196">
        <v>7</v>
      </c>
      <c r="F33" s="196">
        <v>6</v>
      </c>
      <c r="G33" s="196">
        <v>5</v>
      </c>
      <c r="H33" s="196">
        <v>6</v>
      </c>
      <c r="I33" s="196">
        <f t="shared" si="1"/>
        <v>28</v>
      </c>
      <c r="J33" s="196">
        <f t="shared" si="2"/>
        <v>4.20</v>
      </c>
      <c r="K33" s="197">
        <v>4</v>
      </c>
      <c r="L33" s="197">
        <v>2</v>
      </c>
      <c r="M33" s="197">
        <v>4</v>
      </c>
      <c r="N33" s="197">
        <v>2</v>
      </c>
      <c r="O33" s="197">
        <v>5</v>
      </c>
      <c r="P33" s="197">
        <f t="shared" si="3"/>
        <v>17</v>
      </c>
      <c r="Q33" s="197">
        <f t="shared" si="4"/>
        <v>0.85000000000000009</v>
      </c>
      <c r="R33" s="104">
        <f t="shared" si="5"/>
        <v>0.80</v>
      </c>
      <c r="S33" s="104">
        <f t="shared" si="6"/>
        <v>1.1500000000000001</v>
      </c>
      <c r="T33" s="104">
        <f t="shared" si="7"/>
        <v>1.0999999999999999</v>
      </c>
      <c r="U33" s="104">
        <f t="shared" si="8"/>
        <v>0.85</v>
      </c>
      <c r="V33" s="104">
        <f t="shared" si="9"/>
        <v>1.1499999999999999</v>
      </c>
      <c r="W33" s="26">
        <f t="shared" si="10"/>
        <v>45</v>
      </c>
      <c r="X33" s="194">
        <f t="shared" si="11"/>
        <v>9</v>
      </c>
      <c r="Y33" s="114">
        <v>27</v>
      </c>
      <c r="Z33" s="195">
        <f t="shared" si="12"/>
        <v>21.60</v>
      </c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09"/>
    </row>
    <row r="34" spans="1:44" s="107" customFormat="1" ht="20.25">
      <c r="A34" s="191">
        <v>28</v>
      </c>
      <c r="B34" s="125">
        <v>439471</v>
      </c>
      <c r="C34" s="126" t="s">
        <v>508</v>
      </c>
      <c r="D34" s="196">
        <v>11</v>
      </c>
      <c r="E34" s="196">
        <v>12</v>
      </c>
      <c r="F34" s="196">
        <v>13</v>
      </c>
      <c r="G34" s="196">
        <v>11</v>
      </c>
      <c r="H34" s="196">
        <v>10</v>
      </c>
      <c r="I34" s="196">
        <f t="shared" si="1"/>
        <v>57</v>
      </c>
      <c r="J34" s="196">
        <f t="shared" si="2"/>
        <v>8.5499999999999989</v>
      </c>
      <c r="K34" s="197">
        <v>2</v>
      </c>
      <c r="L34" s="197">
        <v>3</v>
      </c>
      <c r="M34" s="197">
        <v>4</v>
      </c>
      <c r="N34" s="197">
        <v>3</v>
      </c>
      <c r="O34" s="197">
        <v>5</v>
      </c>
      <c r="P34" s="197">
        <f t="shared" si="3"/>
        <v>17</v>
      </c>
      <c r="Q34" s="197">
        <f t="shared" si="4"/>
        <v>0.85000000000000009</v>
      </c>
      <c r="R34" s="104">
        <f t="shared" si="5"/>
        <v>1.75</v>
      </c>
      <c r="S34" s="104">
        <f t="shared" si="6"/>
        <v>1.9499999999999997</v>
      </c>
      <c r="T34" s="104">
        <f t="shared" si="7"/>
        <v>2.15</v>
      </c>
      <c r="U34" s="104">
        <f t="shared" si="8"/>
        <v>1.7999999999999998</v>
      </c>
      <c r="V34" s="104">
        <f t="shared" si="9"/>
        <v>1.75</v>
      </c>
      <c r="W34" s="26">
        <f t="shared" si="10"/>
        <v>74</v>
      </c>
      <c r="X34" s="194">
        <f t="shared" si="11"/>
        <v>14.80</v>
      </c>
      <c r="Y34" s="114">
        <v>55</v>
      </c>
      <c r="Z34" s="195">
        <f t="shared" si="12"/>
        <v>44</v>
      </c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09"/>
    </row>
    <row r="35" spans="1:44" s="107" customFormat="1" ht="20.25">
      <c r="A35" s="191">
        <v>29</v>
      </c>
      <c r="B35" s="125">
        <v>439475</v>
      </c>
      <c r="C35" s="126" t="s">
        <v>279</v>
      </c>
      <c r="D35" s="196">
        <v>11</v>
      </c>
      <c r="E35" s="196">
        <v>9</v>
      </c>
      <c r="F35" s="196">
        <v>10</v>
      </c>
      <c r="G35" s="196">
        <v>9</v>
      </c>
      <c r="H35" s="196">
        <v>9</v>
      </c>
      <c r="I35" s="196">
        <f t="shared" si="1"/>
        <v>48</v>
      </c>
      <c r="J35" s="196">
        <f t="shared" si="2"/>
        <v>7.1999999999999993</v>
      </c>
      <c r="K35" s="197">
        <v>2</v>
      </c>
      <c r="L35" s="197">
        <v>3</v>
      </c>
      <c r="M35" s="197">
        <v>3</v>
      </c>
      <c r="N35" s="197">
        <v>3</v>
      </c>
      <c r="O35" s="197">
        <v>2</v>
      </c>
      <c r="P35" s="197">
        <f t="shared" si="3"/>
        <v>13</v>
      </c>
      <c r="Q35" s="197">
        <f t="shared" si="4"/>
        <v>0.65</v>
      </c>
      <c r="R35" s="104">
        <f t="shared" si="5"/>
        <v>1.75</v>
      </c>
      <c r="S35" s="104">
        <f t="shared" si="6"/>
        <v>1.50</v>
      </c>
      <c r="T35" s="104">
        <f t="shared" si="7"/>
        <v>1.65</v>
      </c>
      <c r="U35" s="104">
        <f t="shared" si="8"/>
        <v>1.50</v>
      </c>
      <c r="V35" s="104">
        <f t="shared" si="9"/>
        <v>1.45</v>
      </c>
      <c r="W35" s="26">
        <f t="shared" si="10"/>
        <v>61</v>
      </c>
      <c r="X35" s="194">
        <f t="shared" si="11"/>
        <v>12.20</v>
      </c>
      <c r="Y35" s="114">
        <v>46</v>
      </c>
      <c r="Z35" s="195">
        <f t="shared" si="12"/>
        <v>36.800000000000004</v>
      </c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09"/>
    </row>
    <row r="36" spans="1:44" s="107" customFormat="1" ht="20.25">
      <c r="A36" s="191">
        <v>30</v>
      </c>
      <c r="B36" s="125">
        <v>439476</v>
      </c>
      <c r="C36" s="126" t="s">
        <v>280</v>
      </c>
      <c r="D36" s="196">
        <v>12</v>
      </c>
      <c r="E36" s="196">
        <v>12</v>
      </c>
      <c r="F36" s="196">
        <v>11</v>
      </c>
      <c r="G36" s="196">
        <v>10</v>
      </c>
      <c r="H36" s="196">
        <v>18</v>
      </c>
      <c r="I36" s="196">
        <f t="shared" si="1"/>
        <v>63</v>
      </c>
      <c r="J36" s="196">
        <f t="shared" si="2"/>
        <v>9.4499999999999993</v>
      </c>
      <c r="K36" s="197">
        <v>2</v>
      </c>
      <c r="L36" s="197">
        <v>3</v>
      </c>
      <c r="M36" s="197">
        <v>3</v>
      </c>
      <c r="N36" s="197">
        <v>4</v>
      </c>
      <c r="O36" s="197">
        <v>2</v>
      </c>
      <c r="P36" s="197">
        <f t="shared" si="3"/>
        <v>14</v>
      </c>
      <c r="Q36" s="197">
        <f t="shared" si="4"/>
        <v>0.70</v>
      </c>
      <c r="R36" s="104">
        <f t="shared" si="5"/>
        <v>1.90</v>
      </c>
      <c r="S36" s="104">
        <f t="shared" si="6"/>
        <v>1.9499999999999997</v>
      </c>
      <c r="T36" s="104">
        <f t="shared" si="7"/>
        <v>1.7999999999999998</v>
      </c>
      <c r="U36" s="104">
        <f t="shared" si="8"/>
        <v>1.70</v>
      </c>
      <c r="V36" s="104">
        <f t="shared" si="9"/>
        <v>2.80</v>
      </c>
      <c r="W36" s="26">
        <f t="shared" si="10"/>
        <v>77</v>
      </c>
      <c r="X36" s="194">
        <f t="shared" si="11"/>
        <v>15.40</v>
      </c>
      <c r="Y36" s="114">
        <v>60</v>
      </c>
      <c r="Z36" s="195">
        <f t="shared" si="12"/>
        <v>48</v>
      </c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09"/>
    </row>
    <row r="37" spans="1:44" s="107" customFormat="1" ht="20.25">
      <c r="A37" s="191">
        <v>31</v>
      </c>
      <c r="B37" s="125">
        <v>439480</v>
      </c>
      <c r="C37" s="126" t="s">
        <v>282</v>
      </c>
      <c r="D37" s="196">
        <v>11</v>
      </c>
      <c r="E37" s="196">
        <v>10</v>
      </c>
      <c r="F37" s="196">
        <v>15</v>
      </c>
      <c r="G37" s="196">
        <v>11</v>
      </c>
      <c r="H37" s="196">
        <v>11</v>
      </c>
      <c r="I37" s="196">
        <f t="shared" si="1"/>
        <v>58</v>
      </c>
      <c r="J37" s="196">
        <f t="shared" si="2"/>
        <v>8.6999999999999993</v>
      </c>
      <c r="K37" s="197">
        <v>3</v>
      </c>
      <c r="L37" s="197">
        <v>2</v>
      </c>
      <c r="M37" s="197">
        <v>2</v>
      </c>
      <c r="N37" s="197">
        <v>3</v>
      </c>
      <c r="O37" s="197">
        <v>2</v>
      </c>
      <c r="P37" s="197">
        <f t="shared" si="3"/>
        <v>12</v>
      </c>
      <c r="Q37" s="197">
        <f t="shared" si="4"/>
        <v>0.60000000000000009</v>
      </c>
      <c r="R37" s="104">
        <f t="shared" si="5"/>
        <v>1.7999999999999998</v>
      </c>
      <c r="S37" s="104">
        <f t="shared" si="6"/>
        <v>1.60</v>
      </c>
      <c r="T37" s="104">
        <f t="shared" si="7"/>
        <v>2.35</v>
      </c>
      <c r="U37" s="104">
        <f t="shared" si="8"/>
        <v>1.7999999999999998</v>
      </c>
      <c r="V37" s="104">
        <f t="shared" si="9"/>
        <v>1.75</v>
      </c>
      <c r="W37" s="26">
        <f t="shared" si="10"/>
        <v>70</v>
      </c>
      <c r="X37" s="194">
        <f t="shared" si="11"/>
        <v>14</v>
      </c>
      <c r="Y37" s="114">
        <v>56</v>
      </c>
      <c r="Z37" s="195">
        <f t="shared" si="12"/>
        <v>44.80</v>
      </c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09"/>
    </row>
    <row r="38" spans="1:44" s="107" customFormat="1" ht="20.25">
      <c r="A38" s="191">
        <v>32</v>
      </c>
      <c r="B38" s="125">
        <v>439481</v>
      </c>
      <c r="C38" s="126" t="s">
        <v>282</v>
      </c>
      <c r="D38" s="196">
        <v>15</v>
      </c>
      <c r="E38" s="196">
        <v>11</v>
      </c>
      <c r="F38" s="196">
        <v>10</v>
      </c>
      <c r="G38" s="196">
        <v>13</v>
      </c>
      <c r="H38" s="196">
        <v>16</v>
      </c>
      <c r="I38" s="196">
        <f t="shared" si="1"/>
        <v>65</v>
      </c>
      <c r="J38" s="196">
        <f t="shared" si="2"/>
        <v>9.75</v>
      </c>
      <c r="K38" s="197">
        <v>2</v>
      </c>
      <c r="L38" s="197">
        <v>3</v>
      </c>
      <c r="M38" s="197">
        <v>4</v>
      </c>
      <c r="N38" s="197">
        <v>3</v>
      </c>
      <c r="O38" s="197">
        <v>2</v>
      </c>
      <c r="P38" s="197">
        <f t="shared" si="3"/>
        <v>14</v>
      </c>
      <c r="Q38" s="197">
        <f t="shared" si="4"/>
        <v>0.70</v>
      </c>
      <c r="R38" s="104">
        <f t="shared" si="5"/>
        <v>2.35</v>
      </c>
      <c r="S38" s="104">
        <f t="shared" si="6"/>
        <v>1.7999999999999998</v>
      </c>
      <c r="T38" s="104">
        <f t="shared" si="7"/>
        <v>1.70</v>
      </c>
      <c r="U38" s="104">
        <f t="shared" si="8"/>
        <v>2.10</v>
      </c>
      <c r="V38" s="104">
        <f t="shared" si="9"/>
        <v>2.50</v>
      </c>
      <c r="W38" s="26">
        <f t="shared" si="10"/>
        <v>79</v>
      </c>
      <c r="X38" s="194">
        <f t="shared" si="11"/>
        <v>15.80</v>
      </c>
      <c r="Y38" s="114">
        <v>60</v>
      </c>
      <c r="Z38" s="195">
        <f t="shared" si="12"/>
        <v>48</v>
      </c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09"/>
    </row>
    <row r="39" spans="1:44" s="107" customFormat="1" ht="20.25">
      <c r="A39" s="191">
        <v>33</v>
      </c>
      <c r="B39" s="125">
        <v>439483</v>
      </c>
      <c r="C39" s="126" t="s">
        <v>284</v>
      </c>
      <c r="D39" s="196">
        <v>10</v>
      </c>
      <c r="E39" s="196">
        <v>11</v>
      </c>
      <c r="F39" s="196">
        <v>12</v>
      </c>
      <c r="G39" s="196">
        <v>12</v>
      </c>
      <c r="H39" s="196">
        <v>13</v>
      </c>
      <c r="I39" s="196">
        <f t="shared" si="1"/>
        <v>58</v>
      </c>
      <c r="J39" s="196">
        <f t="shared" si="2"/>
        <v>8.6999999999999993</v>
      </c>
      <c r="K39" s="197">
        <v>3</v>
      </c>
      <c r="L39" s="197">
        <v>3</v>
      </c>
      <c r="M39" s="197">
        <v>2</v>
      </c>
      <c r="N39" s="197">
        <v>3</v>
      </c>
      <c r="O39" s="197">
        <v>3</v>
      </c>
      <c r="P39" s="197">
        <f t="shared" si="3"/>
        <v>14</v>
      </c>
      <c r="Q39" s="197">
        <f t="shared" si="4"/>
        <v>0.70</v>
      </c>
      <c r="R39" s="104">
        <f t="shared" si="5"/>
        <v>1.65</v>
      </c>
      <c r="S39" s="104">
        <f t="shared" si="6"/>
        <v>1.7999999999999998</v>
      </c>
      <c r="T39" s="104">
        <f t="shared" si="7"/>
        <v>1.90</v>
      </c>
      <c r="U39" s="104">
        <f t="shared" si="8"/>
        <v>1.9499999999999997</v>
      </c>
      <c r="V39" s="104">
        <f t="shared" si="9"/>
        <v>2.10</v>
      </c>
      <c r="W39" s="26">
        <f t="shared" si="10"/>
        <v>72</v>
      </c>
      <c r="X39" s="194">
        <f t="shared" si="11"/>
        <v>14.40</v>
      </c>
      <c r="Y39" s="114">
        <v>64</v>
      </c>
      <c r="Z39" s="195">
        <f t="shared" si="12"/>
        <v>51.20</v>
      </c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09"/>
    </row>
    <row r="40" spans="1:44" s="107" customFormat="1" ht="20.25">
      <c r="A40" s="191">
        <v>34</v>
      </c>
      <c r="B40" s="125">
        <v>439485</v>
      </c>
      <c r="C40" s="126" t="s">
        <v>286</v>
      </c>
      <c r="D40" s="196">
        <v>12</v>
      </c>
      <c r="E40" s="196">
        <v>9</v>
      </c>
      <c r="F40" s="196">
        <v>9</v>
      </c>
      <c r="G40" s="196">
        <v>8</v>
      </c>
      <c r="H40" s="196">
        <v>9</v>
      </c>
      <c r="I40" s="196">
        <f t="shared" si="1"/>
        <v>47</v>
      </c>
      <c r="J40" s="196">
        <f t="shared" si="2"/>
        <v>7.05</v>
      </c>
      <c r="K40" s="197">
        <v>2</v>
      </c>
      <c r="L40" s="197">
        <v>3</v>
      </c>
      <c r="M40" s="197">
        <v>2</v>
      </c>
      <c r="N40" s="197">
        <v>3</v>
      </c>
      <c r="O40" s="197">
        <v>3</v>
      </c>
      <c r="P40" s="197">
        <f t="shared" si="3"/>
        <v>13</v>
      </c>
      <c r="Q40" s="197">
        <f t="shared" si="4"/>
        <v>0.65</v>
      </c>
      <c r="R40" s="104">
        <f t="shared" si="5"/>
        <v>1.90</v>
      </c>
      <c r="S40" s="104">
        <f t="shared" si="6"/>
        <v>1.50</v>
      </c>
      <c r="T40" s="104">
        <f t="shared" si="7"/>
        <v>1.45</v>
      </c>
      <c r="U40" s="104">
        <f t="shared" si="8"/>
        <v>1.35</v>
      </c>
      <c r="V40" s="104">
        <f t="shared" si="9"/>
        <v>1.50</v>
      </c>
      <c r="W40" s="26">
        <f t="shared" si="10"/>
        <v>60</v>
      </c>
      <c r="X40" s="194">
        <f t="shared" si="11"/>
        <v>12</v>
      </c>
      <c r="Y40" s="114">
        <v>41</v>
      </c>
      <c r="Z40" s="195">
        <f t="shared" si="12"/>
        <v>32.800000000000004</v>
      </c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09"/>
    </row>
    <row r="41" spans="1:44" s="107" customFormat="1" ht="20.25">
      <c r="A41" s="191">
        <v>35</v>
      </c>
      <c r="B41" s="125">
        <v>439487</v>
      </c>
      <c r="C41" s="126" t="s">
        <v>288</v>
      </c>
      <c r="D41" s="196">
        <v>2</v>
      </c>
      <c r="E41" s="196">
        <v>3</v>
      </c>
      <c r="F41" s="196">
        <v>5</v>
      </c>
      <c r="G41" s="196">
        <v>8</v>
      </c>
      <c r="H41" s="196">
        <v>8</v>
      </c>
      <c r="I41" s="196">
        <f t="shared" si="1"/>
        <v>26</v>
      </c>
      <c r="J41" s="196">
        <f t="shared" si="2"/>
        <v>3.90</v>
      </c>
      <c r="K41" s="197">
        <v>2</v>
      </c>
      <c r="L41" s="197">
        <v>3</v>
      </c>
      <c r="M41" s="197">
        <v>3</v>
      </c>
      <c r="N41" s="197">
        <v>3</v>
      </c>
      <c r="O41" s="197">
        <v>3</v>
      </c>
      <c r="P41" s="197">
        <f t="shared" si="3"/>
        <v>14</v>
      </c>
      <c r="Q41" s="197">
        <f t="shared" si="4"/>
        <v>0.70</v>
      </c>
      <c r="R41" s="104">
        <f t="shared" si="5"/>
        <v>0.40</v>
      </c>
      <c r="S41" s="104">
        <f t="shared" si="6"/>
        <v>0.60</v>
      </c>
      <c r="T41" s="104">
        <f t="shared" si="7"/>
        <v>0.90</v>
      </c>
      <c r="U41" s="104">
        <f t="shared" si="8"/>
        <v>1.35</v>
      </c>
      <c r="V41" s="104">
        <f t="shared" si="9"/>
        <v>1.35</v>
      </c>
      <c r="W41" s="26">
        <f t="shared" si="10"/>
        <v>40</v>
      </c>
      <c r="X41" s="194">
        <f t="shared" si="11"/>
        <v>8</v>
      </c>
      <c r="Y41" s="114">
        <v>22</v>
      </c>
      <c r="Z41" s="195">
        <f t="shared" si="12"/>
        <v>17.60</v>
      </c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09"/>
    </row>
    <row r="42" spans="1:44" s="107" customFormat="1" ht="20.25">
      <c r="A42" s="191">
        <v>36</v>
      </c>
      <c r="B42" s="125">
        <v>439488</v>
      </c>
      <c r="C42" s="126" t="s">
        <v>509</v>
      </c>
      <c r="D42" s="196">
        <v>12</v>
      </c>
      <c r="E42" s="196">
        <v>13</v>
      </c>
      <c r="F42" s="196">
        <v>12</v>
      </c>
      <c r="G42" s="196">
        <v>10</v>
      </c>
      <c r="H42" s="196">
        <v>18</v>
      </c>
      <c r="I42" s="196">
        <f t="shared" si="1"/>
        <v>65</v>
      </c>
      <c r="J42" s="196">
        <f t="shared" si="2"/>
        <v>9.75</v>
      </c>
      <c r="K42" s="197">
        <v>2</v>
      </c>
      <c r="L42" s="197">
        <v>2</v>
      </c>
      <c r="M42" s="197">
        <v>2</v>
      </c>
      <c r="N42" s="197">
        <v>3</v>
      </c>
      <c r="O42" s="197">
        <v>3</v>
      </c>
      <c r="P42" s="197">
        <f t="shared" si="3"/>
        <v>12</v>
      </c>
      <c r="Q42" s="197">
        <f t="shared" si="4"/>
        <v>0.60000000000000009</v>
      </c>
      <c r="R42" s="104">
        <f t="shared" si="5"/>
        <v>1.90</v>
      </c>
      <c r="S42" s="104">
        <f t="shared" si="6"/>
        <v>2.0499999999999998</v>
      </c>
      <c r="T42" s="104">
        <f t="shared" si="7"/>
        <v>1.90</v>
      </c>
      <c r="U42" s="104">
        <f t="shared" si="8"/>
        <v>1.65</v>
      </c>
      <c r="V42" s="104">
        <f t="shared" si="9"/>
        <v>2.8499999999999996</v>
      </c>
      <c r="W42" s="26">
        <f t="shared" si="10"/>
        <v>77</v>
      </c>
      <c r="X42" s="194">
        <f t="shared" si="11"/>
        <v>15.40</v>
      </c>
      <c r="Y42" s="114">
        <v>64</v>
      </c>
      <c r="Z42" s="195">
        <f t="shared" si="12"/>
        <v>51.20</v>
      </c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09"/>
    </row>
    <row r="43" spans="1:44" s="107" customFormat="1" ht="20.25">
      <c r="A43" s="191">
        <v>37</v>
      </c>
      <c r="B43" s="125">
        <v>439492</v>
      </c>
      <c r="C43" s="126" t="s">
        <v>289</v>
      </c>
      <c r="D43" s="196">
        <v>9</v>
      </c>
      <c r="E43" s="196">
        <v>10</v>
      </c>
      <c r="F43" s="196">
        <v>8</v>
      </c>
      <c r="G43" s="196">
        <v>9</v>
      </c>
      <c r="H43" s="196">
        <v>9</v>
      </c>
      <c r="I43" s="196">
        <f t="shared" si="1"/>
        <v>45</v>
      </c>
      <c r="J43" s="196">
        <f t="shared" si="2"/>
        <v>6.75</v>
      </c>
      <c r="K43" s="197">
        <v>3</v>
      </c>
      <c r="L43" s="197">
        <v>3</v>
      </c>
      <c r="M43" s="197">
        <v>2</v>
      </c>
      <c r="N43" s="197">
        <v>3</v>
      </c>
      <c r="O43" s="197">
        <v>2</v>
      </c>
      <c r="P43" s="197">
        <f t="shared" si="3"/>
        <v>13</v>
      </c>
      <c r="Q43" s="197">
        <f t="shared" si="4"/>
        <v>0.65</v>
      </c>
      <c r="R43" s="104">
        <f t="shared" si="5"/>
        <v>1.50</v>
      </c>
      <c r="S43" s="104">
        <f t="shared" si="6"/>
        <v>1.65</v>
      </c>
      <c r="T43" s="104">
        <f t="shared" si="7"/>
        <v>1.30</v>
      </c>
      <c r="U43" s="104">
        <f t="shared" si="8"/>
        <v>1.50</v>
      </c>
      <c r="V43" s="104">
        <f t="shared" si="9"/>
        <v>1.45</v>
      </c>
      <c r="W43" s="26">
        <f t="shared" si="10"/>
        <v>58</v>
      </c>
      <c r="X43" s="194">
        <f t="shared" si="11"/>
        <v>11.60</v>
      </c>
      <c r="Y43" s="114">
        <v>42</v>
      </c>
      <c r="Z43" s="195">
        <f t="shared" si="12"/>
        <v>33.60</v>
      </c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09"/>
    </row>
    <row r="44" spans="1:44" s="107" customFormat="1" ht="20.25">
      <c r="A44" s="191">
        <v>38</v>
      </c>
      <c r="B44" s="125">
        <v>439495</v>
      </c>
      <c r="C44" s="126" t="s">
        <v>292</v>
      </c>
      <c r="D44" s="196">
        <v>6</v>
      </c>
      <c r="E44" s="196">
        <v>3</v>
      </c>
      <c r="F44" s="196">
        <v>3</v>
      </c>
      <c r="G44" s="196">
        <v>9</v>
      </c>
      <c r="H44" s="196">
        <v>3</v>
      </c>
      <c r="I44" s="196">
        <f t="shared" si="1"/>
        <v>24</v>
      </c>
      <c r="J44" s="196">
        <f t="shared" si="2"/>
        <v>3.5999999999999996</v>
      </c>
      <c r="K44" s="197">
        <v>3</v>
      </c>
      <c r="L44" s="197">
        <v>2</v>
      </c>
      <c r="M44" s="197">
        <v>3</v>
      </c>
      <c r="N44" s="197">
        <v>2</v>
      </c>
      <c r="O44" s="197">
        <v>4</v>
      </c>
      <c r="P44" s="197">
        <f t="shared" si="3"/>
        <v>14</v>
      </c>
      <c r="Q44" s="197">
        <f t="shared" si="4"/>
        <v>0.70</v>
      </c>
      <c r="R44" s="104">
        <f t="shared" si="5"/>
        <v>1.0499999999999998</v>
      </c>
      <c r="S44" s="104">
        <f t="shared" si="6"/>
        <v>0.54999999999999993</v>
      </c>
      <c r="T44" s="104">
        <f t="shared" si="7"/>
        <v>0.60</v>
      </c>
      <c r="U44" s="104">
        <f t="shared" si="8"/>
        <v>1.45</v>
      </c>
      <c r="V44" s="104">
        <f t="shared" si="9"/>
        <v>0.64999999999999991</v>
      </c>
      <c r="W44" s="26">
        <f t="shared" si="10"/>
        <v>38</v>
      </c>
      <c r="X44" s="194">
        <f t="shared" si="11"/>
        <v>7.60</v>
      </c>
      <c r="Y44" s="114">
        <v>26</v>
      </c>
      <c r="Z44" s="195">
        <f t="shared" si="12"/>
        <v>20.80</v>
      </c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09"/>
    </row>
    <row r="45" spans="1:44" s="107" customFormat="1" ht="20.25">
      <c r="A45" s="191">
        <v>39</v>
      </c>
      <c r="B45" s="125">
        <v>439496</v>
      </c>
      <c r="C45" s="126" t="s">
        <v>158</v>
      </c>
      <c r="D45" s="196">
        <v>6</v>
      </c>
      <c r="E45" s="196">
        <v>6</v>
      </c>
      <c r="F45" s="196">
        <v>6</v>
      </c>
      <c r="G45" s="196">
        <v>6</v>
      </c>
      <c r="H45" s="196">
        <v>6</v>
      </c>
      <c r="I45" s="196">
        <v>30</v>
      </c>
      <c r="J45" s="196">
        <f t="shared" si="2"/>
        <v>4.50</v>
      </c>
      <c r="K45" s="197">
        <v>3</v>
      </c>
      <c r="L45" s="197">
        <v>3</v>
      </c>
      <c r="M45" s="197">
        <v>3</v>
      </c>
      <c r="N45" s="197">
        <v>3</v>
      </c>
      <c r="O45" s="197">
        <v>3</v>
      </c>
      <c r="P45" s="197">
        <f t="shared" si="3"/>
        <v>15</v>
      </c>
      <c r="Q45" s="197">
        <f t="shared" si="4"/>
        <v>0.75</v>
      </c>
      <c r="R45" s="104">
        <f t="shared" si="5"/>
        <v>1.0499999999999998</v>
      </c>
      <c r="S45" s="104">
        <f t="shared" si="6"/>
        <v>1.0499999999999998</v>
      </c>
      <c r="T45" s="104">
        <f t="shared" si="7"/>
        <v>1.0499999999999998</v>
      </c>
      <c r="U45" s="104">
        <f t="shared" si="8"/>
        <v>1.0499999999999998</v>
      </c>
      <c r="V45" s="104">
        <f t="shared" si="9"/>
        <v>1.0499999999999998</v>
      </c>
      <c r="W45" s="26">
        <f t="shared" si="10"/>
        <v>45</v>
      </c>
      <c r="X45" s="194">
        <f t="shared" si="11"/>
        <v>9</v>
      </c>
      <c r="Y45" s="114">
        <v>31</v>
      </c>
      <c r="Z45" s="195">
        <f t="shared" si="12"/>
        <v>24.80</v>
      </c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09"/>
    </row>
    <row r="46" spans="1:44" s="107" customFormat="1" ht="20.25">
      <c r="A46" s="191">
        <v>40</v>
      </c>
      <c r="B46" s="125">
        <v>439497</v>
      </c>
      <c r="C46" s="126" t="s">
        <v>159</v>
      </c>
      <c r="D46" s="196">
        <v>10</v>
      </c>
      <c r="E46" s="196">
        <v>10</v>
      </c>
      <c r="F46" s="196">
        <v>12</v>
      </c>
      <c r="G46" s="196">
        <v>8</v>
      </c>
      <c r="H46" s="196">
        <v>14</v>
      </c>
      <c r="I46" s="196">
        <f t="shared" si="1"/>
        <v>54</v>
      </c>
      <c r="J46" s="196">
        <f t="shared" si="2"/>
        <v>8.10</v>
      </c>
      <c r="K46" s="197">
        <v>2</v>
      </c>
      <c r="L46" s="197">
        <v>3</v>
      </c>
      <c r="M46" s="197">
        <v>3</v>
      </c>
      <c r="N46" s="197">
        <v>3</v>
      </c>
      <c r="O46" s="197">
        <v>2</v>
      </c>
      <c r="P46" s="197">
        <f t="shared" si="3"/>
        <v>13</v>
      </c>
      <c r="Q46" s="197">
        <f t="shared" si="4"/>
        <v>0.65</v>
      </c>
      <c r="R46" s="104">
        <f t="shared" si="5"/>
        <v>1.60</v>
      </c>
      <c r="S46" s="104">
        <f t="shared" si="6"/>
        <v>1.65</v>
      </c>
      <c r="T46" s="104">
        <f t="shared" si="7"/>
        <v>1.9499999999999997</v>
      </c>
      <c r="U46" s="104">
        <f t="shared" si="8"/>
        <v>1.35</v>
      </c>
      <c r="V46" s="104">
        <f t="shared" si="9"/>
        <v>2.2000000000000002</v>
      </c>
      <c r="W46" s="26">
        <f t="shared" si="10"/>
        <v>67</v>
      </c>
      <c r="X46" s="194">
        <f t="shared" si="11"/>
        <v>13.40</v>
      </c>
      <c r="Y46" s="114">
        <v>41</v>
      </c>
      <c r="Z46" s="195">
        <f t="shared" si="12"/>
        <v>32.800000000000004</v>
      </c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09"/>
    </row>
    <row r="47" spans="1:44" s="107" customFormat="1" ht="20.25">
      <c r="A47" s="191">
        <v>41</v>
      </c>
      <c r="B47" s="125">
        <v>439499</v>
      </c>
      <c r="C47" s="126" t="s">
        <v>293</v>
      </c>
      <c r="D47" s="196">
        <v>7</v>
      </c>
      <c r="E47" s="196">
        <v>5</v>
      </c>
      <c r="F47" s="196">
        <v>7</v>
      </c>
      <c r="G47" s="196">
        <v>5</v>
      </c>
      <c r="H47" s="196">
        <v>7</v>
      </c>
      <c r="I47" s="196">
        <f t="shared" si="1"/>
        <v>31</v>
      </c>
      <c r="J47" s="196">
        <f t="shared" si="2"/>
        <v>4.6499999999999995</v>
      </c>
      <c r="K47" s="197">
        <v>2</v>
      </c>
      <c r="L47" s="197">
        <v>2</v>
      </c>
      <c r="M47" s="197">
        <v>3</v>
      </c>
      <c r="N47" s="197">
        <v>3</v>
      </c>
      <c r="O47" s="197">
        <v>4</v>
      </c>
      <c r="P47" s="197">
        <f t="shared" si="3"/>
        <v>14</v>
      </c>
      <c r="Q47" s="197">
        <f t="shared" si="4"/>
        <v>0.70</v>
      </c>
      <c r="R47" s="104">
        <f t="shared" si="5"/>
        <v>1.1500000000000001</v>
      </c>
      <c r="S47" s="104">
        <f t="shared" si="6"/>
        <v>0.85</v>
      </c>
      <c r="T47" s="104">
        <f t="shared" si="7"/>
        <v>1.2000000000000002</v>
      </c>
      <c r="U47" s="104">
        <f t="shared" si="8"/>
        <v>0.90</v>
      </c>
      <c r="V47" s="104">
        <f t="shared" si="9"/>
        <v>1.25</v>
      </c>
      <c r="W47" s="26">
        <f t="shared" si="10"/>
        <v>45</v>
      </c>
      <c r="X47" s="194">
        <f t="shared" si="11"/>
        <v>9</v>
      </c>
      <c r="Y47" s="114">
        <v>28</v>
      </c>
      <c r="Z47" s="195">
        <f t="shared" si="12"/>
        <v>22.40</v>
      </c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09"/>
    </row>
    <row r="48" spans="1:44" s="107" customFormat="1" ht="20.25">
      <c r="A48" s="191">
        <v>42</v>
      </c>
      <c r="B48" s="125">
        <v>439500</v>
      </c>
      <c r="C48" s="126" t="s">
        <v>108</v>
      </c>
      <c r="D48" s="196">
        <v>12</v>
      </c>
      <c r="E48" s="196">
        <v>15</v>
      </c>
      <c r="F48" s="196">
        <v>14</v>
      </c>
      <c r="G48" s="196">
        <v>13</v>
      </c>
      <c r="H48" s="196">
        <v>15</v>
      </c>
      <c r="I48" s="196">
        <f t="shared" si="1"/>
        <v>69</v>
      </c>
      <c r="J48" s="196">
        <f t="shared" si="2"/>
        <v>10.35</v>
      </c>
      <c r="K48" s="197">
        <v>2</v>
      </c>
      <c r="L48" s="197">
        <v>4</v>
      </c>
      <c r="M48" s="197">
        <v>3</v>
      </c>
      <c r="N48" s="197">
        <v>2</v>
      </c>
      <c r="O48" s="197">
        <v>3</v>
      </c>
      <c r="P48" s="197">
        <f t="shared" si="3"/>
        <v>14</v>
      </c>
      <c r="Q48" s="197">
        <f t="shared" si="4"/>
        <v>0.70</v>
      </c>
      <c r="R48" s="104">
        <f t="shared" si="5"/>
        <v>1.90</v>
      </c>
      <c r="S48" s="104">
        <f t="shared" si="6"/>
        <v>2.4500000000000002</v>
      </c>
      <c r="T48" s="104">
        <f t="shared" si="7"/>
        <v>2.25</v>
      </c>
      <c r="U48" s="104">
        <f t="shared" si="8"/>
        <v>2.0499999999999998</v>
      </c>
      <c r="V48" s="104">
        <f t="shared" si="9"/>
        <v>2.40</v>
      </c>
      <c r="W48" s="26">
        <f t="shared" si="10"/>
        <v>83</v>
      </c>
      <c r="X48" s="194">
        <f t="shared" si="11"/>
        <v>16.60</v>
      </c>
      <c r="Y48" s="114">
        <v>62</v>
      </c>
      <c r="Z48" s="195">
        <f t="shared" si="12"/>
        <v>49.60</v>
      </c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09"/>
    </row>
    <row r="49" spans="1:44" s="107" customFormat="1" ht="20.25">
      <c r="A49" s="191">
        <v>43</v>
      </c>
      <c r="B49" s="125">
        <v>439503</v>
      </c>
      <c r="C49" s="126" t="s">
        <v>296</v>
      </c>
      <c r="D49" s="196">
        <v>3</v>
      </c>
      <c r="E49" s="196">
        <v>8</v>
      </c>
      <c r="F49" s="196">
        <v>9</v>
      </c>
      <c r="G49" s="196">
        <v>4</v>
      </c>
      <c r="H49" s="196">
        <v>2</v>
      </c>
      <c r="I49" s="196">
        <f t="shared" si="1"/>
        <v>26</v>
      </c>
      <c r="J49" s="196">
        <f t="shared" si="2"/>
        <v>3.90</v>
      </c>
      <c r="K49" s="197">
        <v>2</v>
      </c>
      <c r="L49" s="197">
        <v>1</v>
      </c>
      <c r="M49" s="197">
        <v>1</v>
      </c>
      <c r="N49" s="197">
        <v>2</v>
      </c>
      <c r="O49" s="197">
        <v>1</v>
      </c>
      <c r="P49" s="197">
        <f t="shared" si="3"/>
        <v>7</v>
      </c>
      <c r="Q49" s="197">
        <f t="shared" si="4"/>
        <v>0.35</v>
      </c>
      <c r="R49" s="104">
        <f t="shared" si="5"/>
        <v>0.54999999999999993</v>
      </c>
      <c r="S49" s="104">
        <f t="shared" si="6"/>
        <v>1.25</v>
      </c>
      <c r="T49" s="104">
        <f t="shared" si="7"/>
        <v>1.40</v>
      </c>
      <c r="U49" s="104">
        <f t="shared" si="8"/>
        <v>0.70</v>
      </c>
      <c r="V49" s="104">
        <f t="shared" si="9"/>
        <v>0.35</v>
      </c>
      <c r="W49" s="26">
        <f t="shared" si="10"/>
        <v>33</v>
      </c>
      <c r="X49" s="194">
        <f t="shared" si="11"/>
        <v>6.60</v>
      </c>
      <c r="Y49" s="114">
        <v>26</v>
      </c>
      <c r="Z49" s="195">
        <f t="shared" si="12"/>
        <v>20.80</v>
      </c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09"/>
    </row>
    <row r="50" spans="1:44" s="107" customFormat="1" ht="20.25">
      <c r="A50" s="191">
        <v>44</v>
      </c>
      <c r="B50" s="125">
        <v>439504</v>
      </c>
      <c r="C50" s="126" t="s">
        <v>297</v>
      </c>
      <c r="D50" s="196">
        <v>12</v>
      </c>
      <c r="E50" s="196">
        <v>13</v>
      </c>
      <c r="F50" s="196">
        <v>8</v>
      </c>
      <c r="G50" s="196">
        <v>11</v>
      </c>
      <c r="H50" s="196">
        <v>9</v>
      </c>
      <c r="I50" s="196">
        <f t="shared" si="1"/>
        <v>53</v>
      </c>
      <c r="J50" s="196">
        <f t="shared" si="2"/>
        <v>7.9499999999999993</v>
      </c>
      <c r="K50" s="197">
        <v>2</v>
      </c>
      <c r="L50" s="197">
        <v>3</v>
      </c>
      <c r="M50" s="197">
        <v>4</v>
      </c>
      <c r="N50" s="197">
        <v>3.50</v>
      </c>
      <c r="O50" s="197">
        <v>4</v>
      </c>
      <c r="P50" s="197">
        <f t="shared" si="3"/>
        <v>16.50</v>
      </c>
      <c r="Q50" s="197">
        <f t="shared" si="4"/>
        <v>0.825</v>
      </c>
      <c r="R50" s="104">
        <f t="shared" si="5"/>
        <v>1.90</v>
      </c>
      <c r="S50" s="104">
        <f t="shared" si="6"/>
        <v>2.10</v>
      </c>
      <c r="T50" s="104">
        <f t="shared" si="7"/>
        <v>1.40</v>
      </c>
      <c r="U50" s="104">
        <f t="shared" si="8"/>
        <v>1.825</v>
      </c>
      <c r="V50" s="104">
        <f t="shared" si="9"/>
        <v>1.5499999999999998</v>
      </c>
      <c r="W50" s="26">
        <f t="shared" si="10"/>
        <v>69.50</v>
      </c>
      <c r="X50" s="194">
        <f t="shared" si="11"/>
        <v>13.90</v>
      </c>
      <c r="Y50" s="114">
        <v>54</v>
      </c>
      <c r="Z50" s="195">
        <f t="shared" si="12"/>
        <v>43.20</v>
      </c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09"/>
    </row>
    <row r="51" spans="1:44" s="107" customFormat="1" ht="20.25">
      <c r="A51" s="191">
        <v>45</v>
      </c>
      <c r="B51" s="125">
        <v>439505</v>
      </c>
      <c r="C51" s="126" t="s">
        <v>298</v>
      </c>
      <c r="D51" s="196">
        <v>8</v>
      </c>
      <c r="E51" s="196">
        <v>9</v>
      </c>
      <c r="F51" s="196">
        <v>9</v>
      </c>
      <c r="G51" s="196">
        <v>8</v>
      </c>
      <c r="H51" s="196">
        <v>5</v>
      </c>
      <c r="I51" s="196">
        <f t="shared" si="1"/>
        <v>39</v>
      </c>
      <c r="J51" s="196">
        <f t="shared" si="2"/>
        <v>5.85</v>
      </c>
      <c r="K51" s="197">
        <v>2</v>
      </c>
      <c r="L51" s="197">
        <v>1</v>
      </c>
      <c r="M51" s="197">
        <v>3</v>
      </c>
      <c r="N51" s="197">
        <v>2</v>
      </c>
      <c r="O51" s="197">
        <v>2</v>
      </c>
      <c r="P51" s="197">
        <f t="shared" si="3"/>
        <v>10</v>
      </c>
      <c r="Q51" s="197">
        <f t="shared" si="4"/>
        <v>0.50</v>
      </c>
      <c r="R51" s="104">
        <f t="shared" si="5"/>
        <v>1.30</v>
      </c>
      <c r="S51" s="104">
        <f t="shared" si="6"/>
        <v>1.40</v>
      </c>
      <c r="T51" s="104">
        <f t="shared" si="7"/>
        <v>1.50</v>
      </c>
      <c r="U51" s="104">
        <f t="shared" si="8"/>
        <v>1.30</v>
      </c>
      <c r="V51" s="104">
        <f t="shared" si="9"/>
        <v>0.85</v>
      </c>
      <c r="W51" s="26">
        <f t="shared" si="10"/>
        <v>49</v>
      </c>
      <c r="X51" s="194">
        <f t="shared" si="11"/>
        <v>9.8000000000000007</v>
      </c>
      <c r="Y51" s="114">
        <v>36</v>
      </c>
      <c r="Z51" s="195">
        <f t="shared" si="12"/>
        <v>28.80</v>
      </c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09"/>
    </row>
    <row r="52" spans="1:44" s="107" customFormat="1" ht="20.25">
      <c r="A52" s="191">
        <v>46</v>
      </c>
      <c r="B52" s="125">
        <v>439506</v>
      </c>
      <c r="C52" s="126" t="s">
        <v>160</v>
      </c>
      <c r="D52" s="196">
        <v>1</v>
      </c>
      <c r="E52" s="196">
        <v>1</v>
      </c>
      <c r="F52" s="196">
        <v>2</v>
      </c>
      <c r="G52" s="196">
        <v>2</v>
      </c>
      <c r="H52" s="196">
        <v>1</v>
      </c>
      <c r="I52" s="196">
        <f t="shared" si="1"/>
        <v>7</v>
      </c>
      <c r="J52" s="196">
        <f t="shared" si="2"/>
        <v>1.05</v>
      </c>
      <c r="K52" s="197">
        <v>1</v>
      </c>
      <c r="L52" s="197">
        <v>2</v>
      </c>
      <c r="M52" s="197">
        <v>2</v>
      </c>
      <c r="N52" s="197">
        <v>1</v>
      </c>
      <c r="O52" s="197">
        <v>2</v>
      </c>
      <c r="P52" s="197">
        <f t="shared" si="3"/>
        <v>8</v>
      </c>
      <c r="Q52" s="197">
        <f t="shared" si="4"/>
        <v>0.40</v>
      </c>
      <c r="R52" s="104">
        <f t="shared" si="5"/>
        <v>0.20</v>
      </c>
      <c r="S52" s="104">
        <f t="shared" si="6"/>
        <v>0.25</v>
      </c>
      <c r="T52" s="104">
        <f t="shared" si="7"/>
        <v>0.40</v>
      </c>
      <c r="U52" s="104">
        <f t="shared" si="8"/>
        <v>0.35</v>
      </c>
      <c r="V52" s="104">
        <f t="shared" si="9"/>
        <v>0.25</v>
      </c>
      <c r="W52" s="26">
        <f t="shared" si="10"/>
        <v>15</v>
      </c>
      <c r="X52" s="194">
        <f t="shared" si="11"/>
        <v>3</v>
      </c>
      <c r="Y52" s="114">
        <v>5</v>
      </c>
      <c r="Z52" s="195">
        <f t="shared" si="12"/>
        <v>4</v>
      </c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09"/>
    </row>
    <row r="53" spans="1:44" s="107" customFormat="1" ht="20.25">
      <c r="A53" s="191">
        <v>47</v>
      </c>
      <c r="B53" s="125">
        <v>439509</v>
      </c>
      <c r="C53" s="126" t="s">
        <v>299</v>
      </c>
      <c r="D53" s="196">
        <v>12</v>
      </c>
      <c r="E53" s="196">
        <v>16</v>
      </c>
      <c r="F53" s="196">
        <v>11</v>
      </c>
      <c r="G53" s="196">
        <v>15</v>
      </c>
      <c r="H53" s="196">
        <v>18</v>
      </c>
      <c r="I53" s="196">
        <f t="shared" si="1"/>
        <v>72</v>
      </c>
      <c r="J53" s="196">
        <f t="shared" si="2"/>
        <v>10.80</v>
      </c>
      <c r="K53" s="197">
        <v>2</v>
      </c>
      <c r="L53" s="197">
        <v>3</v>
      </c>
      <c r="M53" s="197">
        <v>3</v>
      </c>
      <c r="N53" s="197">
        <v>4</v>
      </c>
      <c r="O53" s="197">
        <v>4</v>
      </c>
      <c r="P53" s="197">
        <f t="shared" si="3"/>
        <v>16</v>
      </c>
      <c r="Q53" s="197">
        <f t="shared" si="4"/>
        <v>0.80</v>
      </c>
      <c r="R53" s="104">
        <f t="shared" si="5"/>
        <v>1.90</v>
      </c>
      <c r="S53" s="104">
        <f t="shared" si="6"/>
        <v>2.5499999999999998</v>
      </c>
      <c r="T53" s="104">
        <f t="shared" si="7"/>
        <v>1.7999999999999998</v>
      </c>
      <c r="U53" s="104">
        <f t="shared" si="8"/>
        <v>2.4500000000000002</v>
      </c>
      <c r="V53" s="104">
        <f t="shared" si="9"/>
        <v>2.90</v>
      </c>
      <c r="W53" s="26">
        <f t="shared" si="10"/>
        <v>88</v>
      </c>
      <c r="X53" s="194">
        <f t="shared" si="11"/>
        <v>17.60</v>
      </c>
      <c r="Y53" s="114">
        <v>70</v>
      </c>
      <c r="Z53" s="195">
        <f t="shared" si="12"/>
        <v>56</v>
      </c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09"/>
    </row>
    <row r="54" spans="1:44" s="107" customFormat="1" ht="20.25">
      <c r="A54" s="191">
        <v>48</v>
      </c>
      <c r="B54" s="125">
        <v>439514</v>
      </c>
      <c r="C54" s="126" t="s">
        <v>301</v>
      </c>
      <c r="D54" s="196">
        <v>8</v>
      </c>
      <c r="E54" s="196">
        <v>8</v>
      </c>
      <c r="F54" s="196">
        <v>5</v>
      </c>
      <c r="G54" s="196">
        <v>8</v>
      </c>
      <c r="H54" s="196">
        <v>5</v>
      </c>
      <c r="I54" s="196">
        <f t="shared" si="1"/>
        <v>34</v>
      </c>
      <c r="J54" s="196">
        <f t="shared" si="2"/>
        <v>5.0999999999999996</v>
      </c>
      <c r="K54" s="197">
        <v>1</v>
      </c>
      <c r="L54" s="197">
        <v>2</v>
      </c>
      <c r="M54" s="197">
        <v>2</v>
      </c>
      <c r="N54" s="197">
        <v>3</v>
      </c>
      <c r="O54" s="197">
        <v>2</v>
      </c>
      <c r="P54" s="197">
        <f t="shared" si="3"/>
        <v>10</v>
      </c>
      <c r="Q54" s="197">
        <f t="shared" si="4"/>
        <v>0.50</v>
      </c>
      <c r="R54" s="104">
        <f t="shared" si="5"/>
        <v>1.25</v>
      </c>
      <c r="S54" s="104">
        <f t="shared" si="6"/>
        <v>1.30</v>
      </c>
      <c r="T54" s="104">
        <f t="shared" si="7"/>
        <v>0.85</v>
      </c>
      <c r="U54" s="104">
        <f t="shared" si="8"/>
        <v>1.35</v>
      </c>
      <c r="V54" s="104">
        <f t="shared" si="9"/>
        <v>0.85</v>
      </c>
      <c r="W54" s="26">
        <f t="shared" si="10"/>
        <v>44</v>
      </c>
      <c r="X54" s="194">
        <f t="shared" si="11"/>
        <v>8.8000000000000007</v>
      </c>
      <c r="Y54" s="114">
        <v>23</v>
      </c>
      <c r="Z54" s="195">
        <f t="shared" si="12"/>
        <v>18.400000000000002</v>
      </c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09"/>
    </row>
    <row r="55" spans="1:44" s="107" customFormat="1" ht="20.25">
      <c r="A55" s="191">
        <v>49</v>
      </c>
      <c r="B55" s="125">
        <v>439517</v>
      </c>
      <c r="C55" s="126" t="s">
        <v>510</v>
      </c>
      <c r="D55" s="196">
        <v>15</v>
      </c>
      <c r="E55" s="196">
        <v>16</v>
      </c>
      <c r="F55" s="196">
        <v>13</v>
      </c>
      <c r="G55" s="196">
        <v>12</v>
      </c>
      <c r="H55" s="196">
        <v>13</v>
      </c>
      <c r="I55" s="196">
        <f t="shared" si="1"/>
        <v>69</v>
      </c>
      <c r="J55" s="196">
        <f t="shared" si="2"/>
        <v>10.35</v>
      </c>
      <c r="K55" s="197">
        <v>3</v>
      </c>
      <c r="L55" s="197">
        <v>2</v>
      </c>
      <c r="M55" s="197">
        <v>1</v>
      </c>
      <c r="N55" s="197">
        <v>3</v>
      </c>
      <c r="O55" s="197">
        <v>4</v>
      </c>
      <c r="P55" s="197">
        <f t="shared" si="3"/>
        <v>13</v>
      </c>
      <c r="Q55" s="197">
        <f t="shared" si="4"/>
        <v>0.65</v>
      </c>
      <c r="R55" s="104">
        <f t="shared" si="5"/>
        <v>2.40</v>
      </c>
      <c r="S55" s="104">
        <f t="shared" si="6"/>
        <v>2.50</v>
      </c>
      <c r="T55" s="104">
        <f t="shared" si="7"/>
        <v>2</v>
      </c>
      <c r="U55" s="104">
        <f t="shared" si="8"/>
        <v>1.9499999999999997</v>
      </c>
      <c r="V55" s="104">
        <f t="shared" si="9"/>
        <v>2.15</v>
      </c>
      <c r="W55" s="26">
        <f t="shared" si="10"/>
        <v>82</v>
      </c>
      <c r="X55" s="194">
        <f t="shared" si="11"/>
        <v>16.400000000000002</v>
      </c>
      <c r="Y55" s="114">
        <v>62</v>
      </c>
      <c r="Z55" s="195">
        <f t="shared" si="12"/>
        <v>49.60</v>
      </c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09"/>
    </row>
    <row r="56" spans="1:44" s="107" customFormat="1" ht="20.25">
      <c r="A56" s="191">
        <v>50</v>
      </c>
      <c r="B56" s="125">
        <v>439519</v>
      </c>
      <c r="C56" s="126" t="s">
        <v>511</v>
      </c>
      <c r="D56" s="196">
        <v>15</v>
      </c>
      <c r="E56" s="196">
        <v>10</v>
      </c>
      <c r="F56" s="196">
        <v>14</v>
      </c>
      <c r="G56" s="196">
        <v>8</v>
      </c>
      <c r="H56" s="196">
        <v>12</v>
      </c>
      <c r="I56" s="196">
        <f t="shared" si="1"/>
        <v>59</v>
      </c>
      <c r="J56" s="196">
        <f t="shared" si="2"/>
        <v>8.85</v>
      </c>
      <c r="K56" s="197">
        <v>1</v>
      </c>
      <c r="L56" s="197">
        <v>2</v>
      </c>
      <c r="M56" s="197">
        <v>1</v>
      </c>
      <c r="N56" s="197">
        <v>3</v>
      </c>
      <c r="O56" s="197">
        <v>2</v>
      </c>
      <c r="P56" s="197">
        <f t="shared" si="3"/>
        <v>9</v>
      </c>
      <c r="Q56" s="197">
        <f t="shared" si="4"/>
        <v>0.45</v>
      </c>
      <c r="R56" s="104">
        <f t="shared" si="5"/>
        <v>2.2999999999999998</v>
      </c>
      <c r="S56" s="104">
        <f t="shared" si="6"/>
        <v>1.60</v>
      </c>
      <c r="T56" s="104">
        <f t="shared" si="7"/>
        <v>2.15</v>
      </c>
      <c r="U56" s="104">
        <f t="shared" si="8"/>
        <v>1.35</v>
      </c>
      <c r="V56" s="104">
        <f t="shared" si="9"/>
        <v>1.90</v>
      </c>
      <c r="W56" s="26">
        <f t="shared" si="10"/>
        <v>68</v>
      </c>
      <c r="X56" s="194">
        <f t="shared" si="11"/>
        <v>13.60</v>
      </c>
      <c r="Y56" s="114" t="s">
        <v>147</v>
      </c>
      <c r="Z56" s="195" t="e">
        <f t="shared" si="12"/>
        <v>#VALUE!</v>
      </c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09"/>
    </row>
    <row r="57" spans="1:44" s="107" customFormat="1" ht="20.25">
      <c r="A57" s="191">
        <v>51</v>
      </c>
      <c r="B57" s="125">
        <v>439520</v>
      </c>
      <c r="C57" s="126" t="s">
        <v>303</v>
      </c>
      <c r="D57" s="196">
        <v>18</v>
      </c>
      <c r="E57" s="196">
        <v>17</v>
      </c>
      <c r="F57" s="196">
        <v>16</v>
      </c>
      <c r="G57" s="196">
        <v>18</v>
      </c>
      <c r="H57" s="196">
        <v>19</v>
      </c>
      <c r="I57" s="196">
        <f t="shared" si="1"/>
        <v>88</v>
      </c>
      <c r="J57" s="196">
        <f t="shared" si="2"/>
        <v>13.20</v>
      </c>
      <c r="K57" s="197">
        <v>4</v>
      </c>
      <c r="L57" s="197">
        <v>4</v>
      </c>
      <c r="M57" s="197">
        <v>4</v>
      </c>
      <c r="N57" s="197">
        <v>4</v>
      </c>
      <c r="O57" s="197">
        <v>3</v>
      </c>
      <c r="P57" s="197">
        <f t="shared" si="3"/>
        <v>19</v>
      </c>
      <c r="Q57" s="197">
        <f t="shared" si="4"/>
        <v>0.95</v>
      </c>
      <c r="R57" s="104">
        <f t="shared" si="5"/>
        <v>2.90</v>
      </c>
      <c r="S57" s="104">
        <f t="shared" si="6"/>
        <v>2.75</v>
      </c>
      <c r="T57" s="104">
        <f t="shared" si="7"/>
        <v>2.60</v>
      </c>
      <c r="U57" s="104">
        <f t="shared" si="8"/>
        <v>2.90</v>
      </c>
      <c r="V57" s="104">
        <f t="shared" si="9"/>
        <v>3</v>
      </c>
      <c r="W57" s="26">
        <f t="shared" si="10"/>
        <v>107</v>
      </c>
      <c r="X57" s="194">
        <f t="shared" si="11"/>
        <v>21.40</v>
      </c>
      <c r="Y57" s="114">
        <v>81</v>
      </c>
      <c r="Z57" s="195">
        <f t="shared" si="12"/>
        <v>64.80</v>
      </c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09"/>
    </row>
    <row r="58" spans="1:44" s="107" customFormat="1" ht="20.25">
      <c r="A58" s="191">
        <v>52</v>
      </c>
      <c r="B58" s="125">
        <v>439521</v>
      </c>
      <c r="C58" s="126" t="s">
        <v>512</v>
      </c>
      <c r="D58" s="196">
        <v>11</v>
      </c>
      <c r="E58" s="196">
        <v>10</v>
      </c>
      <c r="F58" s="196">
        <v>11</v>
      </c>
      <c r="G58" s="196">
        <v>15</v>
      </c>
      <c r="H58" s="196">
        <v>13</v>
      </c>
      <c r="I58" s="196">
        <f t="shared" si="1"/>
        <v>60</v>
      </c>
      <c r="J58" s="196">
        <f t="shared" si="2"/>
        <v>9</v>
      </c>
      <c r="K58" s="197">
        <v>3</v>
      </c>
      <c r="L58" s="197">
        <v>4</v>
      </c>
      <c r="M58" s="197">
        <v>3</v>
      </c>
      <c r="N58" s="197">
        <v>4</v>
      </c>
      <c r="O58" s="197">
        <v>3</v>
      </c>
      <c r="P58" s="197">
        <f t="shared" si="3"/>
        <v>17</v>
      </c>
      <c r="Q58" s="197">
        <f t="shared" si="4"/>
        <v>0.85000000000000009</v>
      </c>
      <c r="R58" s="104">
        <f t="shared" si="5"/>
        <v>1.7999999999999998</v>
      </c>
      <c r="S58" s="104">
        <f t="shared" si="6"/>
        <v>1.70</v>
      </c>
      <c r="T58" s="104">
        <f t="shared" si="7"/>
        <v>1.7999999999999998</v>
      </c>
      <c r="U58" s="104">
        <f t="shared" si="8"/>
        <v>2.4500000000000002</v>
      </c>
      <c r="V58" s="104">
        <f t="shared" si="9"/>
        <v>2.10</v>
      </c>
      <c r="W58" s="26">
        <f t="shared" si="10"/>
        <v>77</v>
      </c>
      <c r="X58" s="194">
        <f t="shared" si="11"/>
        <v>15.40</v>
      </c>
      <c r="Y58" s="114">
        <v>66</v>
      </c>
      <c r="Z58" s="195">
        <f t="shared" si="12"/>
        <v>52.80</v>
      </c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09"/>
    </row>
    <row r="59" spans="1:44" s="107" customFormat="1" ht="20.25">
      <c r="A59" s="191">
        <v>53</v>
      </c>
      <c r="B59" s="125">
        <v>439522</v>
      </c>
      <c r="C59" s="126" t="s">
        <v>304</v>
      </c>
      <c r="D59" s="196">
        <v>10</v>
      </c>
      <c r="E59" s="196">
        <v>12</v>
      </c>
      <c r="F59" s="196">
        <v>11</v>
      </c>
      <c r="G59" s="196">
        <v>13</v>
      </c>
      <c r="H59" s="196">
        <v>14</v>
      </c>
      <c r="I59" s="196">
        <f t="shared" si="1"/>
        <v>60</v>
      </c>
      <c r="J59" s="196">
        <f t="shared" si="2"/>
        <v>9</v>
      </c>
      <c r="K59" s="197">
        <v>1</v>
      </c>
      <c r="L59" s="197">
        <v>2</v>
      </c>
      <c r="M59" s="197">
        <v>3</v>
      </c>
      <c r="N59" s="197">
        <v>1</v>
      </c>
      <c r="O59" s="197">
        <v>1</v>
      </c>
      <c r="P59" s="197">
        <f t="shared" si="3"/>
        <v>8</v>
      </c>
      <c r="Q59" s="197">
        <f t="shared" si="4"/>
        <v>0.40</v>
      </c>
      <c r="R59" s="104">
        <f t="shared" si="5"/>
        <v>1.55</v>
      </c>
      <c r="S59" s="104">
        <f t="shared" si="6"/>
        <v>1.90</v>
      </c>
      <c r="T59" s="104">
        <f t="shared" si="7"/>
        <v>1.7999999999999998</v>
      </c>
      <c r="U59" s="104">
        <f t="shared" si="8"/>
        <v>2</v>
      </c>
      <c r="V59" s="104">
        <f t="shared" si="9"/>
        <v>2.15</v>
      </c>
      <c r="W59" s="26">
        <f t="shared" si="10"/>
        <v>68</v>
      </c>
      <c r="X59" s="194">
        <f t="shared" si="11"/>
        <v>13.60</v>
      </c>
      <c r="Y59" s="114" t="s">
        <v>147</v>
      </c>
      <c r="Z59" s="195" t="e">
        <f t="shared" si="12"/>
        <v>#VALUE!</v>
      </c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09"/>
    </row>
    <row r="60" spans="1:44" s="107" customFormat="1" ht="20.25">
      <c r="A60" s="191">
        <v>54</v>
      </c>
      <c r="B60" s="125">
        <v>439524</v>
      </c>
      <c r="C60" s="126" t="s">
        <v>305</v>
      </c>
      <c r="D60" s="196">
        <v>9</v>
      </c>
      <c r="E60" s="196">
        <v>11</v>
      </c>
      <c r="F60" s="196">
        <v>9</v>
      </c>
      <c r="G60" s="196">
        <v>8</v>
      </c>
      <c r="H60" s="196">
        <v>9</v>
      </c>
      <c r="I60" s="196">
        <f t="shared" si="1"/>
        <v>46</v>
      </c>
      <c r="J60" s="196">
        <f t="shared" si="2"/>
        <v>6.90</v>
      </c>
      <c r="K60" s="197">
        <v>2</v>
      </c>
      <c r="L60" s="197">
        <v>2</v>
      </c>
      <c r="M60" s="197">
        <v>1</v>
      </c>
      <c r="N60" s="197">
        <v>3</v>
      </c>
      <c r="O60" s="197">
        <v>1</v>
      </c>
      <c r="P60" s="197">
        <f t="shared" si="3"/>
        <v>9</v>
      </c>
      <c r="Q60" s="197">
        <f t="shared" si="4"/>
        <v>0.45</v>
      </c>
      <c r="R60" s="104">
        <f t="shared" si="5"/>
        <v>1.45</v>
      </c>
      <c r="S60" s="104">
        <f t="shared" si="6"/>
        <v>1.75</v>
      </c>
      <c r="T60" s="104">
        <f t="shared" si="7"/>
        <v>1.40</v>
      </c>
      <c r="U60" s="104">
        <f t="shared" si="8"/>
        <v>1.35</v>
      </c>
      <c r="V60" s="104">
        <f t="shared" si="9"/>
        <v>1.40</v>
      </c>
      <c r="W60" s="26">
        <f t="shared" si="10"/>
        <v>55</v>
      </c>
      <c r="X60" s="194">
        <f t="shared" si="11"/>
        <v>11</v>
      </c>
      <c r="Y60" s="114">
        <v>40</v>
      </c>
      <c r="Z60" s="195">
        <f t="shared" si="12"/>
        <v>32</v>
      </c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09"/>
    </row>
    <row r="61" spans="1:44" s="107" customFormat="1" ht="20.25">
      <c r="A61" s="191">
        <v>55</v>
      </c>
      <c r="B61" s="125">
        <v>439528</v>
      </c>
      <c r="C61" s="126" t="s">
        <v>513</v>
      </c>
      <c r="D61" s="196">
        <v>9</v>
      </c>
      <c r="E61" s="196">
        <v>13</v>
      </c>
      <c r="F61" s="196">
        <v>9</v>
      </c>
      <c r="G61" s="196">
        <v>8</v>
      </c>
      <c r="H61" s="196">
        <v>9</v>
      </c>
      <c r="I61" s="196">
        <f t="shared" si="1"/>
        <v>48</v>
      </c>
      <c r="J61" s="196">
        <f t="shared" si="2"/>
        <v>7.1999999999999993</v>
      </c>
      <c r="K61" s="197">
        <v>2</v>
      </c>
      <c r="L61" s="197">
        <v>3</v>
      </c>
      <c r="M61" s="197">
        <v>4</v>
      </c>
      <c r="N61" s="197">
        <v>3</v>
      </c>
      <c r="O61" s="197">
        <v>2</v>
      </c>
      <c r="P61" s="197">
        <f t="shared" si="3"/>
        <v>14</v>
      </c>
      <c r="Q61" s="197">
        <f t="shared" si="4"/>
        <v>0.70</v>
      </c>
      <c r="R61" s="104">
        <f t="shared" si="5"/>
        <v>1.45</v>
      </c>
      <c r="S61" s="104">
        <f t="shared" si="6"/>
        <v>2.10</v>
      </c>
      <c r="T61" s="104">
        <f t="shared" si="7"/>
        <v>1.5499999999999998</v>
      </c>
      <c r="U61" s="104">
        <f t="shared" si="8"/>
        <v>1.35</v>
      </c>
      <c r="V61" s="104">
        <f t="shared" si="9"/>
        <v>1.45</v>
      </c>
      <c r="W61" s="26">
        <f t="shared" si="10"/>
        <v>62</v>
      </c>
      <c r="X61" s="194">
        <f t="shared" si="11"/>
        <v>12.40</v>
      </c>
      <c r="Y61" s="114">
        <v>46</v>
      </c>
      <c r="Z61" s="195">
        <f t="shared" si="12"/>
        <v>36.800000000000004</v>
      </c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09"/>
    </row>
    <row r="62" spans="1:44" s="107" customFormat="1" ht="20.25">
      <c r="A62" s="191">
        <v>56</v>
      </c>
      <c r="B62" s="125">
        <v>439529</v>
      </c>
      <c r="C62" s="126" t="s">
        <v>514</v>
      </c>
      <c r="D62" s="196">
        <v>11</v>
      </c>
      <c r="E62" s="196">
        <v>10</v>
      </c>
      <c r="F62" s="196">
        <v>9</v>
      </c>
      <c r="G62" s="196">
        <v>11</v>
      </c>
      <c r="H62" s="196">
        <v>9</v>
      </c>
      <c r="I62" s="196">
        <f t="shared" si="1"/>
        <v>50</v>
      </c>
      <c r="J62" s="196">
        <f t="shared" si="2"/>
        <v>7.50</v>
      </c>
      <c r="K62" s="197">
        <v>3</v>
      </c>
      <c r="L62" s="197">
        <v>4</v>
      </c>
      <c r="M62" s="197">
        <v>2</v>
      </c>
      <c r="N62" s="197">
        <v>4</v>
      </c>
      <c r="O62" s="197">
        <v>2</v>
      </c>
      <c r="P62" s="197">
        <f t="shared" si="3"/>
        <v>15</v>
      </c>
      <c r="Q62" s="197">
        <f t="shared" si="4"/>
        <v>0.75</v>
      </c>
      <c r="R62" s="104">
        <f t="shared" si="5"/>
        <v>1.7999999999999998</v>
      </c>
      <c r="S62" s="104">
        <f t="shared" si="6"/>
        <v>1.70</v>
      </c>
      <c r="T62" s="104">
        <f t="shared" si="7"/>
        <v>1.45</v>
      </c>
      <c r="U62" s="104">
        <f t="shared" si="8"/>
        <v>1.85</v>
      </c>
      <c r="V62" s="104">
        <f t="shared" si="9"/>
        <v>1.45</v>
      </c>
      <c r="W62" s="26">
        <f t="shared" si="10"/>
        <v>65</v>
      </c>
      <c r="X62" s="194">
        <f t="shared" si="11"/>
        <v>13</v>
      </c>
      <c r="Y62" s="114">
        <v>59</v>
      </c>
      <c r="Z62" s="195">
        <f t="shared" si="12"/>
        <v>47.20</v>
      </c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09"/>
    </row>
    <row r="63" spans="1:44" s="107" customFormat="1" ht="20.25">
      <c r="A63" s="191">
        <v>57</v>
      </c>
      <c r="B63" s="125">
        <v>439532</v>
      </c>
      <c r="C63" s="126" t="s">
        <v>515</v>
      </c>
      <c r="D63" s="196">
        <v>15</v>
      </c>
      <c r="E63" s="196">
        <v>8</v>
      </c>
      <c r="F63" s="196">
        <v>8</v>
      </c>
      <c r="G63" s="196">
        <v>9</v>
      </c>
      <c r="H63" s="196">
        <v>9</v>
      </c>
      <c r="I63" s="196">
        <f t="shared" si="1"/>
        <v>49</v>
      </c>
      <c r="J63" s="196">
        <f t="shared" si="2"/>
        <v>7.35</v>
      </c>
      <c r="K63" s="197">
        <v>3</v>
      </c>
      <c r="L63" s="197">
        <v>2</v>
      </c>
      <c r="M63" s="197">
        <v>3</v>
      </c>
      <c r="N63" s="197">
        <v>4</v>
      </c>
      <c r="O63" s="197">
        <v>2</v>
      </c>
      <c r="P63" s="197">
        <f t="shared" si="3"/>
        <v>14</v>
      </c>
      <c r="Q63" s="197">
        <f t="shared" si="4"/>
        <v>0.70</v>
      </c>
      <c r="R63" s="104">
        <f t="shared" si="5"/>
        <v>2.40</v>
      </c>
      <c r="S63" s="104">
        <f t="shared" si="6"/>
        <v>1.30</v>
      </c>
      <c r="T63" s="104">
        <f t="shared" si="7"/>
        <v>1.35</v>
      </c>
      <c r="U63" s="104">
        <f t="shared" si="8"/>
        <v>1.5499999999999998</v>
      </c>
      <c r="V63" s="104">
        <f t="shared" si="9"/>
        <v>1.45</v>
      </c>
      <c r="W63" s="26">
        <f t="shared" si="10"/>
        <v>63</v>
      </c>
      <c r="X63" s="194">
        <f t="shared" si="11"/>
        <v>12.60</v>
      </c>
      <c r="Y63" s="114">
        <v>45</v>
      </c>
      <c r="Z63" s="195">
        <f t="shared" si="12"/>
        <v>36</v>
      </c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09"/>
    </row>
    <row r="64" spans="1:44" s="107" customFormat="1" ht="20.25">
      <c r="A64" s="191">
        <v>58</v>
      </c>
      <c r="B64" s="125">
        <v>439534</v>
      </c>
      <c r="C64" s="126" t="s">
        <v>308</v>
      </c>
      <c r="D64" s="196">
        <v>11</v>
      </c>
      <c r="E64" s="196">
        <v>11</v>
      </c>
      <c r="F64" s="196">
        <v>12</v>
      </c>
      <c r="G64" s="196">
        <v>12</v>
      </c>
      <c r="H64" s="196">
        <v>11</v>
      </c>
      <c r="I64" s="196">
        <f t="shared" si="1"/>
        <v>57</v>
      </c>
      <c r="J64" s="196">
        <f t="shared" si="2"/>
        <v>8.5499999999999989</v>
      </c>
      <c r="K64" s="197">
        <v>3</v>
      </c>
      <c r="L64" s="197">
        <v>4</v>
      </c>
      <c r="M64" s="197">
        <v>3</v>
      </c>
      <c r="N64" s="197">
        <v>3</v>
      </c>
      <c r="O64" s="197">
        <v>3</v>
      </c>
      <c r="P64" s="197">
        <f t="shared" si="3"/>
        <v>16</v>
      </c>
      <c r="Q64" s="197">
        <f t="shared" si="4"/>
        <v>0.80</v>
      </c>
      <c r="R64" s="104">
        <f t="shared" si="5"/>
        <v>1.7999999999999998</v>
      </c>
      <c r="S64" s="104">
        <f t="shared" si="6"/>
        <v>1.85</v>
      </c>
      <c r="T64" s="104">
        <f t="shared" si="7"/>
        <v>1.9499999999999997</v>
      </c>
      <c r="U64" s="104">
        <f t="shared" si="8"/>
        <v>1.9499999999999997</v>
      </c>
      <c r="V64" s="104">
        <f t="shared" si="9"/>
        <v>1.7999999999999998</v>
      </c>
      <c r="W64" s="26">
        <f t="shared" si="10"/>
        <v>73</v>
      </c>
      <c r="X64" s="194">
        <f t="shared" si="11"/>
        <v>14.60</v>
      </c>
      <c r="Y64" s="114">
        <v>57</v>
      </c>
      <c r="Z64" s="195">
        <f t="shared" si="12"/>
        <v>45.60</v>
      </c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09"/>
    </row>
    <row r="65" spans="1:44" s="107" customFormat="1" ht="20.25">
      <c r="A65" s="191">
        <v>59</v>
      </c>
      <c r="B65" s="125">
        <v>439535</v>
      </c>
      <c r="C65" s="126" t="s">
        <v>309</v>
      </c>
      <c r="D65" s="196">
        <v>13</v>
      </c>
      <c r="E65" s="196">
        <v>9</v>
      </c>
      <c r="F65" s="196">
        <v>12</v>
      </c>
      <c r="G65" s="196">
        <v>10</v>
      </c>
      <c r="H65" s="196">
        <v>9</v>
      </c>
      <c r="I65" s="196">
        <f t="shared" si="1"/>
        <v>53</v>
      </c>
      <c r="J65" s="196">
        <f t="shared" si="2"/>
        <v>7.9499999999999993</v>
      </c>
      <c r="K65" s="197">
        <v>3</v>
      </c>
      <c r="L65" s="197">
        <v>4</v>
      </c>
      <c r="M65" s="197">
        <v>3</v>
      </c>
      <c r="N65" s="197">
        <v>2</v>
      </c>
      <c r="O65" s="197">
        <v>3</v>
      </c>
      <c r="P65" s="197">
        <f t="shared" si="3"/>
        <v>15</v>
      </c>
      <c r="Q65" s="197">
        <f t="shared" si="4"/>
        <v>0.75</v>
      </c>
      <c r="R65" s="104">
        <f t="shared" si="5"/>
        <v>2.10</v>
      </c>
      <c r="S65" s="104">
        <f t="shared" si="6"/>
        <v>1.5499999999999998</v>
      </c>
      <c r="T65" s="104">
        <f t="shared" si="7"/>
        <v>1.9499999999999997</v>
      </c>
      <c r="U65" s="104">
        <f t="shared" si="8"/>
        <v>1.60</v>
      </c>
      <c r="V65" s="104">
        <f t="shared" si="9"/>
        <v>1.50</v>
      </c>
      <c r="W65" s="26">
        <f t="shared" si="10"/>
        <v>68</v>
      </c>
      <c r="X65" s="194">
        <f t="shared" si="11"/>
        <v>13.60</v>
      </c>
      <c r="Y65" s="114">
        <v>53</v>
      </c>
      <c r="Z65" s="195">
        <f t="shared" si="12"/>
        <v>42.400000000000006</v>
      </c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09"/>
    </row>
    <row r="66" spans="1:44" s="107" customFormat="1" ht="20.25">
      <c r="A66" s="191">
        <v>60</v>
      </c>
      <c r="B66" s="125">
        <v>439537</v>
      </c>
      <c r="C66" s="126" t="s">
        <v>311</v>
      </c>
      <c r="D66" s="196">
        <v>9</v>
      </c>
      <c r="E66" s="196">
        <v>8</v>
      </c>
      <c r="F66" s="196">
        <v>8</v>
      </c>
      <c r="G66" s="196">
        <v>8</v>
      </c>
      <c r="H66" s="196">
        <v>9</v>
      </c>
      <c r="I66" s="196">
        <f t="shared" si="1"/>
        <v>42</v>
      </c>
      <c r="J66" s="196">
        <f t="shared" si="2"/>
        <v>6.30</v>
      </c>
      <c r="K66" s="197">
        <v>3</v>
      </c>
      <c r="L66" s="197">
        <v>4</v>
      </c>
      <c r="M66" s="197">
        <v>5</v>
      </c>
      <c r="N66" s="197">
        <v>3</v>
      </c>
      <c r="O66" s="197">
        <v>3</v>
      </c>
      <c r="P66" s="197">
        <f t="shared" si="3"/>
        <v>18</v>
      </c>
      <c r="Q66" s="197">
        <f t="shared" si="4"/>
        <v>0.90</v>
      </c>
      <c r="R66" s="104">
        <f t="shared" si="5"/>
        <v>1.50</v>
      </c>
      <c r="S66" s="104">
        <f t="shared" si="6"/>
        <v>1.40</v>
      </c>
      <c r="T66" s="104">
        <f t="shared" si="7"/>
        <v>1.45</v>
      </c>
      <c r="U66" s="104">
        <f t="shared" si="8"/>
        <v>1.35</v>
      </c>
      <c r="V66" s="104">
        <f t="shared" si="9"/>
        <v>1.50</v>
      </c>
      <c r="W66" s="26">
        <f t="shared" si="10"/>
        <v>60</v>
      </c>
      <c r="X66" s="194">
        <f t="shared" si="11"/>
        <v>12</v>
      </c>
      <c r="Y66" s="114">
        <v>42</v>
      </c>
      <c r="Z66" s="195">
        <f t="shared" si="12"/>
        <v>33.60</v>
      </c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09"/>
    </row>
    <row r="67" spans="1:44" s="107" customFormat="1" ht="20.25">
      <c r="A67" s="191">
        <v>61</v>
      </c>
      <c r="B67" s="125">
        <v>439539</v>
      </c>
      <c r="C67" s="126" t="s">
        <v>312</v>
      </c>
      <c r="D67" s="196">
        <v>15</v>
      </c>
      <c r="E67" s="196">
        <v>16</v>
      </c>
      <c r="F67" s="196">
        <v>14</v>
      </c>
      <c r="G67" s="196">
        <v>15</v>
      </c>
      <c r="H67" s="196">
        <v>18</v>
      </c>
      <c r="I67" s="196">
        <f t="shared" si="1"/>
        <v>78</v>
      </c>
      <c r="J67" s="196">
        <f t="shared" si="2"/>
        <v>11.70</v>
      </c>
      <c r="K67" s="197">
        <v>4</v>
      </c>
      <c r="L67" s="197">
        <v>3</v>
      </c>
      <c r="M67" s="197">
        <v>3</v>
      </c>
      <c r="N67" s="197">
        <v>4</v>
      </c>
      <c r="O67" s="197">
        <v>4</v>
      </c>
      <c r="P67" s="197">
        <f t="shared" si="3"/>
        <v>18</v>
      </c>
      <c r="Q67" s="197">
        <f t="shared" si="4"/>
        <v>0.90</v>
      </c>
      <c r="R67" s="104">
        <f t="shared" si="5"/>
        <v>2.4500000000000002</v>
      </c>
      <c r="S67" s="104">
        <f t="shared" si="6"/>
        <v>2.5499999999999998</v>
      </c>
      <c r="T67" s="104">
        <f t="shared" si="7"/>
        <v>2.25</v>
      </c>
      <c r="U67" s="104">
        <f t="shared" si="8"/>
        <v>2.4500000000000002</v>
      </c>
      <c r="V67" s="104">
        <f t="shared" si="9"/>
        <v>2.90</v>
      </c>
      <c r="W67" s="26">
        <f t="shared" si="10"/>
        <v>96</v>
      </c>
      <c r="X67" s="194">
        <f t="shared" si="11"/>
        <v>19.200000000000003</v>
      </c>
      <c r="Y67" s="114">
        <v>68</v>
      </c>
      <c r="Z67" s="195">
        <f t="shared" si="12"/>
        <v>54.400000000000006</v>
      </c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09"/>
    </row>
    <row r="68" spans="1:44" s="107" customFormat="1" ht="20.25">
      <c r="A68" s="191">
        <v>62</v>
      </c>
      <c r="B68" s="125">
        <v>439540</v>
      </c>
      <c r="C68" s="126" t="s">
        <v>313</v>
      </c>
      <c r="D68" s="196">
        <v>11</v>
      </c>
      <c r="E68" s="196">
        <v>12</v>
      </c>
      <c r="F68" s="196">
        <v>13</v>
      </c>
      <c r="G68" s="196">
        <v>15</v>
      </c>
      <c r="H68" s="196">
        <v>15</v>
      </c>
      <c r="I68" s="196">
        <f t="shared" si="1"/>
        <v>66</v>
      </c>
      <c r="J68" s="196">
        <f t="shared" si="2"/>
        <v>9.90</v>
      </c>
      <c r="K68" s="197">
        <v>4</v>
      </c>
      <c r="L68" s="197">
        <v>4</v>
      </c>
      <c r="M68" s="197">
        <v>4</v>
      </c>
      <c r="N68" s="197">
        <v>3</v>
      </c>
      <c r="O68" s="197">
        <v>4</v>
      </c>
      <c r="P68" s="197">
        <f t="shared" si="3"/>
        <v>19</v>
      </c>
      <c r="Q68" s="197">
        <f t="shared" si="4"/>
        <v>0.95</v>
      </c>
      <c r="R68" s="104">
        <f t="shared" si="5"/>
        <v>1.85</v>
      </c>
      <c r="S68" s="104">
        <f t="shared" si="6"/>
        <v>1.9999999999999998</v>
      </c>
      <c r="T68" s="104">
        <f t="shared" si="7"/>
        <v>2.15</v>
      </c>
      <c r="U68" s="104">
        <f t="shared" si="8"/>
        <v>2.40</v>
      </c>
      <c r="V68" s="104">
        <f t="shared" si="9"/>
        <v>2.4500000000000002</v>
      </c>
      <c r="W68" s="26">
        <f t="shared" si="10"/>
        <v>85</v>
      </c>
      <c r="X68" s="194">
        <f t="shared" si="11"/>
        <v>17</v>
      </c>
      <c r="Y68" s="114">
        <v>68</v>
      </c>
      <c r="Z68" s="195">
        <f t="shared" si="12"/>
        <v>54.400000000000006</v>
      </c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09"/>
    </row>
    <row r="69" spans="1:44" s="107" customFormat="1" ht="20.25">
      <c r="A69" s="191">
        <v>63</v>
      </c>
      <c r="B69" s="125">
        <v>439542</v>
      </c>
      <c r="C69" s="126" t="s">
        <v>314</v>
      </c>
      <c r="D69" s="196">
        <v>2</v>
      </c>
      <c r="E69" s="196">
        <v>3</v>
      </c>
      <c r="F69" s="196">
        <v>4</v>
      </c>
      <c r="G69" s="196">
        <v>5</v>
      </c>
      <c r="H69" s="196">
        <v>2</v>
      </c>
      <c r="I69" s="196">
        <f t="shared" si="1"/>
        <v>16</v>
      </c>
      <c r="J69" s="196">
        <f t="shared" si="2"/>
        <v>2.40</v>
      </c>
      <c r="K69" s="197">
        <v>3</v>
      </c>
      <c r="L69" s="197">
        <v>2</v>
      </c>
      <c r="M69" s="197">
        <v>3</v>
      </c>
      <c r="N69" s="197">
        <v>2</v>
      </c>
      <c r="O69" s="197">
        <v>1</v>
      </c>
      <c r="P69" s="197">
        <f t="shared" si="3"/>
        <v>11</v>
      </c>
      <c r="Q69" s="197">
        <f t="shared" si="4"/>
        <v>0.55000000000000004</v>
      </c>
      <c r="R69" s="104">
        <f t="shared" si="5"/>
        <v>0.45</v>
      </c>
      <c r="S69" s="104">
        <f t="shared" si="6"/>
        <v>0.54999999999999993</v>
      </c>
      <c r="T69" s="104">
        <f t="shared" si="7"/>
        <v>0.75</v>
      </c>
      <c r="U69" s="104">
        <f t="shared" si="8"/>
        <v>0.85</v>
      </c>
      <c r="V69" s="104">
        <f t="shared" si="9"/>
        <v>0.35</v>
      </c>
      <c r="W69" s="26">
        <f t="shared" si="10"/>
        <v>27</v>
      </c>
      <c r="X69" s="194">
        <f t="shared" si="11"/>
        <v>5.40</v>
      </c>
      <c r="Y69" s="114">
        <v>13</v>
      </c>
      <c r="Z69" s="195">
        <f t="shared" si="12"/>
        <v>10.40</v>
      </c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09"/>
    </row>
    <row r="70" spans="1:44" s="107" customFormat="1" ht="20.25">
      <c r="A70" s="191">
        <v>64</v>
      </c>
      <c r="B70" s="125">
        <v>439543</v>
      </c>
      <c r="C70" s="126" t="s">
        <v>170</v>
      </c>
      <c r="D70" s="196">
        <v>15</v>
      </c>
      <c r="E70" s="196">
        <v>18</v>
      </c>
      <c r="F70" s="196">
        <v>19</v>
      </c>
      <c r="G70" s="196">
        <v>19</v>
      </c>
      <c r="H70" s="196">
        <v>17</v>
      </c>
      <c r="I70" s="196">
        <f t="shared" si="1"/>
        <v>88</v>
      </c>
      <c r="J70" s="196">
        <f t="shared" si="2"/>
        <v>13.20</v>
      </c>
      <c r="K70" s="197">
        <v>5</v>
      </c>
      <c r="L70" s="197">
        <v>4</v>
      </c>
      <c r="M70" s="197">
        <v>4</v>
      </c>
      <c r="N70" s="197">
        <v>4</v>
      </c>
      <c r="O70" s="197">
        <v>3</v>
      </c>
      <c r="P70" s="197">
        <f t="shared" si="3"/>
        <v>20</v>
      </c>
      <c r="Q70" s="197">
        <f t="shared" si="4"/>
        <v>1</v>
      </c>
      <c r="R70" s="104">
        <f t="shared" si="5"/>
        <v>2.50</v>
      </c>
      <c r="S70" s="104">
        <f t="shared" si="6"/>
        <v>2.90</v>
      </c>
      <c r="T70" s="104">
        <f t="shared" si="7"/>
        <v>3.0500000000000003</v>
      </c>
      <c r="U70" s="104">
        <f t="shared" si="8"/>
        <v>3.0500000000000003</v>
      </c>
      <c r="V70" s="104">
        <f t="shared" si="9"/>
        <v>2.6999999999999997</v>
      </c>
      <c r="W70" s="26">
        <f t="shared" si="10"/>
        <v>108</v>
      </c>
      <c r="X70" s="194">
        <f t="shared" si="11"/>
        <v>21.60</v>
      </c>
      <c r="Y70" s="114">
        <v>86</v>
      </c>
      <c r="Z70" s="195">
        <f t="shared" si="12"/>
        <v>68.80</v>
      </c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09"/>
    </row>
    <row r="71" spans="1:44" s="107" customFormat="1" ht="20.25">
      <c r="A71" s="191">
        <v>65</v>
      </c>
      <c r="B71" s="125">
        <v>439544</v>
      </c>
      <c r="C71" s="126" t="s">
        <v>112</v>
      </c>
      <c r="D71" s="196">
        <v>9</v>
      </c>
      <c r="E71" s="196">
        <v>8</v>
      </c>
      <c r="F71" s="196">
        <v>8</v>
      </c>
      <c r="G71" s="196">
        <v>9</v>
      </c>
      <c r="H71" s="196">
        <v>8</v>
      </c>
      <c r="I71" s="196">
        <f t="shared" si="1"/>
        <v>42</v>
      </c>
      <c r="J71" s="196">
        <f t="shared" si="2"/>
        <v>6.30</v>
      </c>
      <c r="K71" s="197">
        <v>4</v>
      </c>
      <c r="L71" s="197">
        <v>3</v>
      </c>
      <c r="M71" s="197">
        <v>4</v>
      </c>
      <c r="N71" s="197">
        <v>3</v>
      </c>
      <c r="O71" s="197">
        <v>4</v>
      </c>
      <c r="P71" s="197">
        <f t="shared" si="3"/>
        <v>18</v>
      </c>
      <c r="Q71" s="197">
        <f t="shared" si="4"/>
        <v>0.90</v>
      </c>
      <c r="R71" s="104">
        <f t="shared" si="5"/>
        <v>1.5499999999999998</v>
      </c>
      <c r="S71" s="104">
        <f t="shared" si="6"/>
        <v>1.35</v>
      </c>
      <c r="T71" s="104">
        <f t="shared" si="7"/>
        <v>1.40</v>
      </c>
      <c r="U71" s="104">
        <f t="shared" si="8"/>
        <v>1.50</v>
      </c>
      <c r="V71" s="104">
        <f t="shared" si="9"/>
        <v>1.40</v>
      </c>
      <c r="W71" s="26">
        <f t="shared" si="10"/>
        <v>60</v>
      </c>
      <c r="X71" s="194">
        <f t="shared" si="11"/>
        <v>12</v>
      </c>
      <c r="Y71" s="114">
        <v>45</v>
      </c>
      <c r="Z71" s="195">
        <f t="shared" si="12"/>
        <v>36</v>
      </c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09"/>
    </row>
    <row r="72" spans="1:44" s="107" customFormat="1" ht="20.25">
      <c r="A72" s="191">
        <v>66</v>
      </c>
      <c r="B72" s="125">
        <v>439550</v>
      </c>
      <c r="C72" s="126" t="s">
        <v>315</v>
      </c>
      <c r="D72" s="196">
        <v>11</v>
      </c>
      <c r="E72" s="196">
        <v>9</v>
      </c>
      <c r="F72" s="196">
        <v>8</v>
      </c>
      <c r="G72" s="196">
        <v>16</v>
      </c>
      <c r="H72" s="196">
        <v>9</v>
      </c>
      <c r="I72" s="196">
        <f t="shared" si="13" ref="I72:I135">SUM(D72:H72)</f>
        <v>53</v>
      </c>
      <c r="J72" s="196">
        <f t="shared" si="14" ref="J72:J135">I72*0.15</f>
        <v>7.9499999999999993</v>
      </c>
      <c r="K72" s="197">
        <v>3</v>
      </c>
      <c r="L72" s="197">
        <v>4</v>
      </c>
      <c r="M72" s="197">
        <v>5</v>
      </c>
      <c r="N72" s="197">
        <v>3</v>
      </c>
      <c r="O72" s="197">
        <v>3</v>
      </c>
      <c r="P72" s="197">
        <f t="shared" si="15" ref="P72:P135">SUM(K72:O72)</f>
        <v>18</v>
      </c>
      <c r="Q72" s="197">
        <f t="shared" si="16" ref="Q72:Q135">P72*0.05</f>
        <v>0.90</v>
      </c>
      <c r="R72" s="104">
        <f t="shared" si="17" ref="R72:R135">D72*0.15+K72:K72*0.05</f>
        <v>1.7999999999999998</v>
      </c>
      <c r="S72" s="104">
        <f t="shared" si="18" ref="S72:S135">E72*0.15+L72:L72*0.05</f>
        <v>1.5499999999999998</v>
      </c>
      <c r="T72" s="104">
        <f t="shared" si="19" ref="T72:T135">F72*0.15+M72:M72*0.05</f>
        <v>1.45</v>
      </c>
      <c r="U72" s="104">
        <f t="shared" si="20" ref="U72:U135">G72*0.15+N72:N72*0.05</f>
        <v>2.5499999999999998</v>
      </c>
      <c r="V72" s="104">
        <f t="shared" si="21" ref="V72:V135">H72*0.15+O72:O72*0.05</f>
        <v>1.50</v>
      </c>
      <c r="W72" s="26">
        <f t="shared" si="22" ref="W72:W135">I72+P72</f>
        <v>71</v>
      </c>
      <c r="X72" s="194">
        <f t="shared" si="23" ref="X72:X135">W72*0.2</f>
        <v>14.20</v>
      </c>
      <c r="Y72" s="114">
        <v>56</v>
      </c>
      <c r="Z72" s="195">
        <f t="shared" si="24" ref="Z72:Z135">Y72*0.8</f>
        <v>44.80</v>
      </c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09"/>
    </row>
    <row r="73" spans="1:44" s="107" customFormat="1" ht="20.25">
      <c r="A73" s="191">
        <v>67</v>
      </c>
      <c r="B73" s="125">
        <v>439555</v>
      </c>
      <c r="C73" s="126" t="s">
        <v>316</v>
      </c>
      <c r="D73" s="196">
        <v>12</v>
      </c>
      <c r="E73" s="196">
        <v>15</v>
      </c>
      <c r="F73" s="196">
        <v>14</v>
      </c>
      <c r="G73" s="196">
        <v>16</v>
      </c>
      <c r="H73" s="196">
        <v>13</v>
      </c>
      <c r="I73" s="196">
        <f t="shared" si="13"/>
        <v>70</v>
      </c>
      <c r="J73" s="196">
        <f t="shared" si="14"/>
        <v>10.50</v>
      </c>
      <c r="K73" s="197">
        <v>3</v>
      </c>
      <c r="L73" s="197">
        <v>4</v>
      </c>
      <c r="M73" s="197">
        <v>3</v>
      </c>
      <c r="N73" s="197">
        <v>3</v>
      </c>
      <c r="O73" s="197">
        <v>4</v>
      </c>
      <c r="P73" s="197">
        <f t="shared" si="15"/>
        <v>17</v>
      </c>
      <c r="Q73" s="197">
        <f t="shared" si="16"/>
        <v>0.85000000000000009</v>
      </c>
      <c r="R73" s="104">
        <f t="shared" si="17"/>
        <v>1.9499999999999997</v>
      </c>
      <c r="S73" s="104">
        <f t="shared" si="18"/>
        <v>2.4500000000000002</v>
      </c>
      <c r="T73" s="104">
        <f t="shared" si="19"/>
        <v>2.25</v>
      </c>
      <c r="U73" s="104">
        <f t="shared" si="20"/>
        <v>2.5499999999999998</v>
      </c>
      <c r="V73" s="104">
        <f t="shared" si="21"/>
        <v>2.15</v>
      </c>
      <c r="W73" s="26">
        <f t="shared" si="22"/>
        <v>87</v>
      </c>
      <c r="X73" s="194">
        <f t="shared" si="23"/>
        <v>17.400000000000002</v>
      </c>
      <c r="Y73" s="114">
        <v>62</v>
      </c>
      <c r="Z73" s="195">
        <f t="shared" si="24"/>
        <v>49.60</v>
      </c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09"/>
    </row>
    <row r="74" spans="1:44" s="107" customFormat="1" ht="20.25">
      <c r="A74" s="191">
        <v>68</v>
      </c>
      <c r="B74" s="125">
        <v>439556</v>
      </c>
      <c r="C74" s="126" t="s">
        <v>317</v>
      </c>
      <c r="D74" s="196">
        <v>15</v>
      </c>
      <c r="E74" s="196">
        <v>12</v>
      </c>
      <c r="F74" s="196">
        <v>13</v>
      </c>
      <c r="G74" s="196">
        <v>17</v>
      </c>
      <c r="H74" s="196">
        <v>9</v>
      </c>
      <c r="I74" s="196">
        <f t="shared" si="13"/>
        <v>66</v>
      </c>
      <c r="J74" s="196">
        <f t="shared" si="14"/>
        <v>9.90</v>
      </c>
      <c r="K74" s="197">
        <v>3</v>
      </c>
      <c r="L74" s="197">
        <v>4</v>
      </c>
      <c r="M74" s="197">
        <v>2</v>
      </c>
      <c r="N74" s="197">
        <v>3</v>
      </c>
      <c r="O74" s="197">
        <v>2</v>
      </c>
      <c r="P74" s="197">
        <f t="shared" si="15"/>
        <v>14</v>
      </c>
      <c r="Q74" s="197">
        <f t="shared" si="16"/>
        <v>0.70</v>
      </c>
      <c r="R74" s="104">
        <f t="shared" si="17"/>
        <v>2.40</v>
      </c>
      <c r="S74" s="104">
        <f t="shared" si="18"/>
        <v>1.9999999999999998</v>
      </c>
      <c r="T74" s="104">
        <f t="shared" si="19"/>
        <v>2.0499999999999998</v>
      </c>
      <c r="U74" s="104">
        <f t="shared" si="20"/>
        <v>2.6999999999999997</v>
      </c>
      <c r="V74" s="104">
        <f t="shared" si="21"/>
        <v>1.45</v>
      </c>
      <c r="W74" s="26">
        <f t="shared" si="22"/>
        <v>80</v>
      </c>
      <c r="X74" s="194">
        <f t="shared" si="23"/>
        <v>16</v>
      </c>
      <c r="Y74" s="114">
        <v>65</v>
      </c>
      <c r="Z74" s="195">
        <f t="shared" si="24"/>
        <v>52</v>
      </c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09"/>
    </row>
    <row r="75" spans="1:44" s="107" customFormat="1" ht="20.25">
      <c r="A75" s="191">
        <v>69</v>
      </c>
      <c r="B75" s="125">
        <v>439559</v>
      </c>
      <c r="C75" s="126" t="s">
        <v>319</v>
      </c>
      <c r="D75" s="196">
        <v>15</v>
      </c>
      <c r="E75" s="196">
        <v>16</v>
      </c>
      <c r="F75" s="196">
        <v>12</v>
      </c>
      <c r="G75" s="196">
        <v>14</v>
      </c>
      <c r="H75" s="196">
        <v>9</v>
      </c>
      <c r="I75" s="196">
        <f t="shared" si="13"/>
        <v>66</v>
      </c>
      <c r="J75" s="196">
        <f t="shared" si="14"/>
        <v>9.90</v>
      </c>
      <c r="K75" s="197">
        <v>2</v>
      </c>
      <c r="L75" s="197">
        <v>3</v>
      </c>
      <c r="M75" s="197">
        <v>4</v>
      </c>
      <c r="N75" s="197">
        <v>2</v>
      </c>
      <c r="O75" s="197">
        <v>3</v>
      </c>
      <c r="P75" s="197">
        <f t="shared" si="15"/>
        <v>14</v>
      </c>
      <c r="Q75" s="197">
        <f t="shared" si="16"/>
        <v>0.70</v>
      </c>
      <c r="R75" s="104">
        <f t="shared" si="17"/>
        <v>2.35</v>
      </c>
      <c r="S75" s="104">
        <f t="shared" si="18"/>
        <v>2.5499999999999998</v>
      </c>
      <c r="T75" s="104">
        <f t="shared" si="19"/>
        <v>1.9999999999999998</v>
      </c>
      <c r="U75" s="104">
        <f t="shared" si="20"/>
        <v>2.2000000000000002</v>
      </c>
      <c r="V75" s="104">
        <f t="shared" si="21"/>
        <v>1.50</v>
      </c>
      <c r="W75" s="26">
        <f t="shared" si="22"/>
        <v>80</v>
      </c>
      <c r="X75" s="194">
        <f t="shared" si="23"/>
        <v>16</v>
      </c>
      <c r="Y75" s="114">
        <v>67</v>
      </c>
      <c r="Z75" s="195">
        <f t="shared" si="24"/>
        <v>53.60</v>
      </c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09"/>
    </row>
    <row r="76" spans="1:44" s="107" customFormat="1" ht="20.25">
      <c r="A76" s="191">
        <v>70</v>
      </c>
      <c r="B76" s="125">
        <v>439560</v>
      </c>
      <c r="C76" s="126" t="s">
        <v>516</v>
      </c>
      <c r="D76" s="196">
        <v>15</v>
      </c>
      <c r="E76" s="196">
        <v>16</v>
      </c>
      <c r="F76" s="196">
        <v>12</v>
      </c>
      <c r="G76" s="196">
        <v>13</v>
      </c>
      <c r="H76" s="196">
        <v>14</v>
      </c>
      <c r="I76" s="196">
        <f t="shared" si="13"/>
        <v>70</v>
      </c>
      <c r="J76" s="196">
        <f t="shared" si="14"/>
        <v>10.50</v>
      </c>
      <c r="K76" s="197">
        <v>3</v>
      </c>
      <c r="L76" s="197">
        <v>4</v>
      </c>
      <c r="M76" s="197">
        <v>3</v>
      </c>
      <c r="N76" s="197">
        <v>4</v>
      </c>
      <c r="O76" s="197">
        <v>3</v>
      </c>
      <c r="P76" s="197">
        <f t="shared" si="15"/>
        <v>17</v>
      </c>
      <c r="Q76" s="197">
        <f t="shared" si="16"/>
        <v>0.85000000000000009</v>
      </c>
      <c r="R76" s="104">
        <f t="shared" si="17"/>
        <v>2.40</v>
      </c>
      <c r="S76" s="104">
        <f t="shared" si="18"/>
        <v>2.60</v>
      </c>
      <c r="T76" s="104">
        <f t="shared" si="19"/>
        <v>1.9499999999999997</v>
      </c>
      <c r="U76" s="104">
        <f t="shared" si="20"/>
        <v>2.15</v>
      </c>
      <c r="V76" s="104">
        <f t="shared" si="21"/>
        <v>2.25</v>
      </c>
      <c r="W76" s="26">
        <f t="shared" si="22"/>
        <v>87</v>
      </c>
      <c r="X76" s="194">
        <f t="shared" si="23"/>
        <v>17.400000000000002</v>
      </c>
      <c r="Y76" s="114">
        <v>63</v>
      </c>
      <c r="Z76" s="195">
        <f t="shared" si="24"/>
        <v>50.400000000000006</v>
      </c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09"/>
    </row>
    <row r="77" spans="1:44" s="107" customFormat="1" ht="20.25">
      <c r="A77" s="191">
        <v>71</v>
      </c>
      <c r="B77" s="125">
        <v>439562</v>
      </c>
      <c r="C77" s="126" t="s">
        <v>517</v>
      </c>
      <c r="D77" s="196">
        <v>15</v>
      </c>
      <c r="E77" s="196">
        <v>11</v>
      </c>
      <c r="F77" s="196">
        <v>15</v>
      </c>
      <c r="G77" s="196">
        <v>16</v>
      </c>
      <c r="H77" s="196">
        <v>19</v>
      </c>
      <c r="I77" s="196">
        <f t="shared" si="13"/>
        <v>76</v>
      </c>
      <c r="J77" s="196">
        <f t="shared" si="14"/>
        <v>11.40</v>
      </c>
      <c r="K77" s="197">
        <v>3</v>
      </c>
      <c r="L77" s="197">
        <v>4</v>
      </c>
      <c r="M77" s="197">
        <v>3</v>
      </c>
      <c r="N77" s="197">
        <v>4</v>
      </c>
      <c r="O77" s="197">
        <v>4</v>
      </c>
      <c r="P77" s="197">
        <f t="shared" si="15"/>
        <v>18</v>
      </c>
      <c r="Q77" s="197">
        <f t="shared" si="16"/>
        <v>0.90</v>
      </c>
      <c r="R77" s="104">
        <f t="shared" si="17"/>
        <v>2.40</v>
      </c>
      <c r="S77" s="104">
        <f t="shared" si="18"/>
        <v>1.85</v>
      </c>
      <c r="T77" s="104">
        <f t="shared" si="19"/>
        <v>2.40</v>
      </c>
      <c r="U77" s="104">
        <f t="shared" si="20"/>
        <v>2.60</v>
      </c>
      <c r="V77" s="104">
        <f t="shared" si="21"/>
        <v>3.0500000000000003</v>
      </c>
      <c r="W77" s="26">
        <f t="shared" si="22"/>
        <v>94</v>
      </c>
      <c r="X77" s="194">
        <f t="shared" si="23"/>
        <v>18.80</v>
      </c>
      <c r="Y77" s="114">
        <v>67</v>
      </c>
      <c r="Z77" s="195">
        <f t="shared" si="24"/>
        <v>53.60</v>
      </c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09"/>
    </row>
    <row r="78" spans="1:44" s="107" customFormat="1" ht="20.25">
      <c r="A78" s="191">
        <v>72</v>
      </c>
      <c r="B78" s="125">
        <v>439565</v>
      </c>
      <c r="C78" s="126" t="s">
        <v>518</v>
      </c>
      <c r="D78" s="196">
        <v>9</v>
      </c>
      <c r="E78" s="196">
        <v>9</v>
      </c>
      <c r="F78" s="196">
        <v>9</v>
      </c>
      <c r="G78" s="196">
        <v>8</v>
      </c>
      <c r="H78" s="196">
        <v>9</v>
      </c>
      <c r="I78" s="196">
        <f t="shared" si="13"/>
        <v>44</v>
      </c>
      <c r="J78" s="196">
        <f t="shared" si="14"/>
        <v>6.60</v>
      </c>
      <c r="K78" s="197">
        <v>4</v>
      </c>
      <c r="L78" s="197">
        <v>5</v>
      </c>
      <c r="M78" s="197">
        <v>3</v>
      </c>
      <c r="N78" s="197">
        <v>2</v>
      </c>
      <c r="O78" s="197">
        <v>3</v>
      </c>
      <c r="P78" s="197">
        <f t="shared" si="15"/>
        <v>17</v>
      </c>
      <c r="Q78" s="197">
        <f t="shared" si="16"/>
        <v>0.85000000000000009</v>
      </c>
      <c r="R78" s="104">
        <f t="shared" si="17"/>
        <v>1.5499999999999998</v>
      </c>
      <c r="S78" s="104">
        <f t="shared" si="18"/>
        <v>1.60</v>
      </c>
      <c r="T78" s="104">
        <f t="shared" si="19"/>
        <v>1.50</v>
      </c>
      <c r="U78" s="104">
        <f t="shared" si="20"/>
        <v>1.30</v>
      </c>
      <c r="V78" s="104">
        <f t="shared" si="21"/>
        <v>1.50</v>
      </c>
      <c r="W78" s="26">
        <f t="shared" si="22"/>
        <v>61</v>
      </c>
      <c r="X78" s="194">
        <f t="shared" si="23"/>
        <v>12.20</v>
      </c>
      <c r="Y78" s="114">
        <v>56</v>
      </c>
      <c r="Z78" s="195">
        <f t="shared" si="24"/>
        <v>44.80</v>
      </c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09"/>
    </row>
    <row r="79" spans="1:44" s="107" customFormat="1" ht="20.25">
      <c r="A79" s="191">
        <v>73</v>
      </c>
      <c r="B79" s="125">
        <v>439567</v>
      </c>
      <c r="C79" s="126" t="s">
        <v>323</v>
      </c>
      <c r="D79" s="196">
        <v>15</v>
      </c>
      <c r="E79" s="196">
        <v>16</v>
      </c>
      <c r="F79" s="196">
        <v>12</v>
      </c>
      <c r="G79" s="196">
        <v>12</v>
      </c>
      <c r="H79" s="196">
        <v>11</v>
      </c>
      <c r="I79" s="196">
        <f t="shared" si="13"/>
        <v>66</v>
      </c>
      <c r="J79" s="196">
        <f t="shared" si="14"/>
        <v>9.90</v>
      </c>
      <c r="K79" s="197">
        <v>2</v>
      </c>
      <c r="L79" s="197">
        <v>3</v>
      </c>
      <c r="M79" s="197">
        <v>2</v>
      </c>
      <c r="N79" s="197">
        <v>3</v>
      </c>
      <c r="O79" s="197">
        <v>4</v>
      </c>
      <c r="P79" s="197">
        <f t="shared" si="15"/>
        <v>14</v>
      </c>
      <c r="Q79" s="197">
        <f t="shared" si="16"/>
        <v>0.70</v>
      </c>
      <c r="R79" s="104">
        <f t="shared" si="17"/>
        <v>2.35</v>
      </c>
      <c r="S79" s="104">
        <f t="shared" si="18"/>
        <v>2.5499999999999998</v>
      </c>
      <c r="T79" s="104">
        <f t="shared" si="19"/>
        <v>1.90</v>
      </c>
      <c r="U79" s="104">
        <f t="shared" si="20"/>
        <v>1.9499999999999997</v>
      </c>
      <c r="V79" s="104">
        <f t="shared" si="21"/>
        <v>1.85</v>
      </c>
      <c r="W79" s="26">
        <f t="shared" si="22"/>
        <v>80</v>
      </c>
      <c r="X79" s="194">
        <f t="shared" si="23"/>
        <v>16</v>
      </c>
      <c r="Y79" s="114">
        <v>60</v>
      </c>
      <c r="Z79" s="195">
        <f t="shared" si="24"/>
        <v>48</v>
      </c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09"/>
    </row>
    <row r="80" spans="1:44" s="107" customFormat="1" ht="20.25">
      <c r="A80" s="191">
        <v>74</v>
      </c>
      <c r="B80" s="222">
        <v>439570</v>
      </c>
      <c r="C80" s="223" t="s">
        <v>325</v>
      </c>
      <c r="D80" s="196">
        <v>11</v>
      </c>
      <c r="E80" s="196">
        <v>11</v>
      </c>
      <c r="F80" s="196">
        <v>12</v>
      </c>
      <c r="G80" s="196">
        <v>11</v>
      </c>
      <c r="H80" s="196">
        <v>11</v>
      </c>
      <c r="I80" s="196">
        <f t="shared" si="13"/>
        <v>56</v>
      </c>
      <c r="J80" s="196">
        <f t="shared" si="14"/>
        <v>8.40</v>
      </c>
      <c r="K80" s="197">
        <v>3</v>
      </c>
      <c r="L80" s="197">
        <v>3</v>
      </c>
      <c r="M80" s="197">
        <v>4</v>
      </c>
      <c r="N80" s="197">
        <v>3</v>
      </c>
      <c r="O80" s="197">
        <v>3</v>
      </c>
      <c r="P80" s="197">
        <f t="shared" si="15"/>
        <v>16</v>
      </c>
      <c r="Q80" s="197">
        <f t="shared" si="16"/>
        <v>0.80</v>
      </c>
      <c r="R80" s="104">
        <f t="shared" si="17"/>
        <v>1.7999999999999998</v>
      </c>
      <c r="S80" s="104">
        <f t="shared" si="18"/>
        <v>1.7999999999999998</v>
      </c>
      <c r="T80" s="104">
        <f t="shared" si="19"/>
        <v>1.9999999999999998</v>
      </c>
      <c r="U80" s="104">
        <f t="shared" si="20"/>
        <v>1.7999999999999998</v>
      </c>
      <c r="V80" s="104">
        <f t="shared" si="21"/>
        <v>1.7999999999999998</v>
      </c>
      <c r="W80" s="26">
        <f t="shared" si="22"/>
        <v>72</v>
      </c>
      <c r="X80" s="194">
        <f t="shared" si="23"/>
        <v>14.40</v>
      </c>
      <c r="Y80" s="224">
        <v>57</v>
      </c>
      <c r="Z80" s="195">
        <f t="shared" si="24"/>
        <v>45.60</v>
      </c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09"/>
    </row>
    <row r="81" spans="1:44" s="107" customFormat="1" ht="20.25">
      <c r="A81" s="191">
        <v>75</v>
      </c>
      <c r="B81" s="125">
        <v>439571</v>
      </c>
      <c r="C81" s="126" t="s">
        <v>519</v>
      </c>
      <c r="D81" s="196">
        <v>12</v>
      </c>
      <c r="E81" s="196">
        <v>9</v>
      </c>
      <c r="F81" s="196">
        <v>9</v>
      </c>
      <c r="G81" s="196">
        <v>11</v>
      </c>
      <c r="H81" s="196">
        <v>10</v>
      </c>
      <c r="I81" s="196">
        <f t="shared" si="13"/>
        <v>51</v>
      </c>
      <c r="J81" s="196">
        <f t="shared" si="14"/>
        <v>7.65</v>
      </c>
      <c r="K81" s="197">
        <v>2</v>
      </c>
      <c r="L81" s="197">
        <v>3</v>
      </c>
      <c r="M81" s="197">
        <v>2</v>
      </c>
      <c r="N81" s="197">
        <v>3</v>
      </c>
      <c r="O81" s="197">
        <v>2</v>
      </c>
      <c r="P81" s="197">
        <f t="shared" si="15"/>
        <v>12</v>
      </c>
      <c r="Q81" s="197">
        <f t="shared" si="16"/>
        <v>0.60000000000000009</v>
      </c>
      <c r="R81" s="104">
        <f t="shared" si="17"/>
        <v>1.90</v>
      </c>
      <c r="S81" s="104">
        <f t="shared" si="18"/>
        <v>1.50</v>
      </c>
      <c r="T81" s="104">
        <f t="shared" si="19"/>
        <v>1.45</v>
      </c>
      <c r="U81" s="104">
        <f t="shared" si="20"/>
        <v>1.7999999999999998</v>
      </c>
      <c r="V81" s="104">
        <f t="shared" si="21"/>
        <v>1.60</v>
      </c>
      <c r="W81" s="26">
        <f t="shared" si="22"/>
        <v>63</v>
      </c>
      <c r="X81" s="194">
        <f t="shared" si="23"/>
        <v>12.60</v>
      </c>
      <c r="Y81" s="114">
        <v>43</v>
      </c>
      <c r="Z81" s="195">
        <f t="shared" si="24"/>
        <v>34.40</v>
      </c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09"/>
    </row>
    <row r="82" spans="1:44" s="107" customFormat="1" ht="20.25">
      <c r="A82" s="191">
        <v>76</v>
      </c>
      <c r="B82" s="125">
        <v>439572</v>
      </c>
      <c r="C82" s="126" t="s">
        <v>326</v>
      </c>
      <c r="D82" s="196">
        <v>15</v>
      </c>
      <c r="E82" s="196">
        <v>11</v>
      </c>
      <c r="F82" s="196">
        <v>12</v>
      </c>
      <c r="G82" s="196">
        <v>11</v>
      </c>
      <c r="H82" s="196">
        <v>11</v>
      </c>
      <c r="I82" s="196">
        <f t="shared" si="13"/>
        <v>60</v>
      </c>
      <c r="J82" s="196">
        <f t="shared" si="14"/>
        <v>9</v>
      </c>
      <c r="K82" s="197">
        <v>2</v>
      </c>
      <c r="L82" s="197">
        <v>3</v>
      </c>
      <c r="M82" s="197">
        <v>2</v>
      </c>
      <c r="N82" s="197">
        <v>3</v>
      </c>
      <c r="O82" s="197">
        <v>4</v>
      </c>
      <c r="P82" s="197">
        <f t="shared" si="15"/>
        <v>14</v>
      </c>
      <c r="Q82" s="197">
        <f t="shared" si="16"/>
        <v>0.70</v>
      </c>
      <c r="R82" s="104">
        <f t="shared" si="17"/>
        <v>2.35</v>
      </c>
      <c r="S82" s="104">
        <f t="shared" si="18"/>
        <v>1.7999999999999998</v>
      </c>
      <c r="T82" s="104">
        <f t="shared" si="19"/>
        <v>1.90</v>
      </c>
      <c r="U82" s="104">
        <f t="shared" si="20"/>
        <v>1.7999999999999998</v>
      </c>
      <c r="V82" s="104">
        <f t="shared" si="21"/>
        <v>1.85</v>
      </c>
      <c r="W82" s="26">
        <f t="shared" si="22"/>
        <v>74</v>
      </c>
      <c r="X82" s="194">
        <f t="shared" si="23"/>
        <v>14.80</v>
      </c>
      <c r="Y82" s="114">
        <v>64</v>
      </c>
      <c r="Z82" s="195">
        <f t="shared" si="24"/>
        <v>51.20</v>
      </c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09"/>
    </row>
    <row r="83" spans="1:44" s="107" customFormat="1" ht="20.25">
      <c r="A83" s="191">
        <v>77</v>
      </c>
      <c r="B83" s="125">
        <v>439573</v>
      </c>
      <c r="C83" s="126" t="s">
        <v>520</v>
      </c>
      <c r="D83" s="196">
        <v>15</v>
      </c>
      <c r="E83" s="196">
        <v>12</v>
      </c>
      <c r="F83" s="196">
        <v>11</v>
      </c>
      <c r="G83" s="196">
        <v>11</v>
      </c>
      <c r="H83" s="196">
        <v>12</v>
      </c>
      <c r="I83" s="196">
        <f t="shared" si="13"/>
        <v>61</v>
      </c>
      <c r="J83" s="196">
        <f t="shared" si="14"/>
        <v>9.15</v>
      </c>
      <c r="K83" s="197">
        <v>2</v>
      </c>
      <c r="L83" s="197">
        <v>3</v>
      </c>
      <c r="M83" s="197">
        <v>2</v>
      </c>
      <c r="N83" s="197">
        <v>4</v>
      </c>
      <c r="O83" s="197">
        <v>3</v>
      </c>
      <c r="P83" s="197">
        <f t="shared" si="15"/>
        <v>14</v>
      </c>
      <c r="Q83" s="197">
        <f t="shared" si="16"/>
        <v>0.70</v>
      </c>
      <c r="R83" s="104">
        <f t="shared" si="17"/>
        <v>2.35</v>
      </c>
      <c r="S83" s="104">
        <f t="shared" si="18"/>
        <v>1.9499999999999997</v>
      </c>
      <c r="T83" s="104">
        <f t="shared" si="19"/>
        <v>1.75</v>
      </c>
      <c r="U83" s="104">
        <f t="shared" si="20"/>
        <v>1.85</v>
      </c>
      <c r="V83" s="104">
        <f t="shared" si="21"/>
        <v>1.9499999999999997</v>
      </c>
      <c r="W83" s="26">
        <f t="shared" si="22"/>
        <v>75</v>
      </c>
      <c r="X83" s="194">
        <f t="shared" si="23"/>
        <v>15</v>
      </c>
      <c r="Y83" s="114">
        <v>61</v>
      </c>
      <c r="Z83" s="195">
        <f t="shared" si="24"/>
        <v>48.80</v>
      </c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09"/>
    </row>
    <row r="84" spans="1:44" s="107" customFormat="1" ht="20.25">
      <c r="A84" s="191">
        <v>78</v>
      </c>
      <c r="B84" s="125">
        <v>439574</v>
      </c>
      <c r="C84" s="126" t="s">
        <v>327</v>
      </c>
      <c r="D84" s="196">
        <v>11</v>
      </c>
      <c r="E84" s="196">
        <v>11</v>
      </c>
      <c r="F84" s="196">
        <v>15</v>
      </c>
      <c r="G84" s="196">
        <v>11</v>
      </c>
      <c r="H84" s="196">
        <v>10</v>
      </c>
      <c r="I84" s="196">
        <f t="shared" si="13"/>
        <v>58</v>
      </c>
      <c r="J84" s="196">
        <f t="shared" si="14"/>
        <v>8.6999999999999993</v>
      </c>
      <c r="K84" s="197">
        <v>3</v>
      </c>
      <c r="L84" s="197">
        <v>2</v>
      </c>
      <c r="M84" s="197">
        <v>3</v>
      </c>
      <c r="N84" s="197">
        <v>4</v>
      </c>
      <c r="O84" s="197">
        <v>3</v>
      </c>
      <c r="P84" s="197">
        <f t="shared" si="15"/>
        <v>15</v>
      </c>
      <c r="Q84" s="197">
        <f t="shared" si="16"/>
        <v>0.75</v>
      </c>
      <c r="R84" s="104">
        <f t="shared" si="17"/>
        <v>1.7999999999999998</v>
      </c>
      <c r="S84" s="104">
        <f t="shared" si="18"/>
        <v>1.75</v>
      </c>
      <c r="T84" s="104">
        <f t="shared" si="19"/>
        <v>2.40</v>
      </c>
      <c r="U84" s="104">
        <f t="shared" si="20"/>
        <v>1.85</v>
      </c>
      <c r="V84" s="104">
        <f t="shared" si="21"/>
        <v>1.65</v>
      </c>
      <c r="W84" s="26">
        <f t="shared" si="22"/>
        <v>73</v>
      </c>
      <c r="X84" s="194">
        <f t="shared" si="23"/>
        <v>14.60</v>
      </c>
      <c r="Y84" s="114">
        <v>54</v>
      </c>
      <c r="Z84" s="195">
        <f t="shared" si="24"/>
        <v>43.20</v>
      </c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09"/>
    </row>
    <row r="85" spans="1:44" s="107" customFormat="1" ht="20.25">
      <c r="A85" s="191">
        <v>79</v>
      </c>
      <c r="B85" s="125">
        <v>439576</v>
      </c>
      <c r="C85" s="126" t="s">
        <v>328</v>
      </c>
      <c r="D85" s="196">
        <v>11</v>
      </c>
      <c r="E85" s="196">
        <v>12</v>
      </c>
      <c r="F85" s="196">
        <v>13</v>
      </c>
      <c r="G85" s="196">
        <v>14</v>
      </c>
      <c r="H85" s="196">
        <v>15</v>
      </c>
      <c r="I85" s="196">
        <f t="shared" si="13"/>
        <v>65</v>
      </c>
      <c r="J85" s="196">
        <f t="shared" si="14"/>
        <v>9.75</v>
      </c>
      <c r="K85" s="197">
        <v>1</v>
      </c>
      <c r="L85" s="197">
        <v>2</v>
      </c>
      <c r="M85" s="197">
        <v>1</v>
      </c>
      <c r="N85" s="197">
        <v>1</v>
      </c>
      <c r="O85" s="197">
        <v>2</v>
      </c>
      <c r="P85" s="197">
        <f t="shared" si="15"/>
        <v>7</v>
      </c>
      <c r="Q85" s="197">
        <f t="shared" si="16"/>
        <v>0.35</v>
      </c>
      <c r="R85" s="104">
        <f t="shared" si="17"/>
        <v>1.70</v>
      </c>
      <c r="S85" s="104">
        <f t="shared" si="18"/>
        <v>1.90</v>
      </c>
      <c r="T85" s="104">
        <f t="shared" si="19"/>
        <v>2</v>
      </c>
      <c r="U85" s="104">
        <f t="shared" si="20"/>
        <v>2.15</v>
      </c>
      <c r="V85" s="104">
        <f t="shared" si="21"/>
        <v>2.35</v>
      </c>
      <c r="W85" s="26">
        <f t="shared" si="22"/>
        <v>72</v>
      </c>
      <c r="X85" s="194">
        <f t="shared" si="23"/>
        <v>14.40</v>
      </c>
      <c r="Y85" s="114" t="s">
        <v>147</v>
      </c>
      <c r="Z85" s="195" t="e">
        <f t="shared" si="24"/>
        <v>#VALUE!</v>
      </c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09"/>
    </row>
    <row r="86" spans="1:44" s="107" customFormat="1" ht="20.25">
      <c r="A86" s="191">
        <v>80</v>
      </c>
      <c r="B86" s="125">
        <v>439578</v>
      </c>
      <c r="C86" s="126" t="s">
        <v>329</v>
      </c>
      <c r="D86" s="196">
        <v>11</v>
      </c>
      <c r="E86" s="196">
        <v>12</v>
      </c>
      <c r="F86" s="196">
        <v>11</v>
      </c>
      <c r="G86" s="196">
        <v>10</v>
      </c>
      <c r="H86" s="196">
        <v>11</v>
      </c>
      <c r="I86" s="196">
        <f t="shared" si="13"/>
        <v>55</v>
      </c>
      <c r="J86" s="196">
        <f t="shared" si="14"/>
        <v>8.25</v>
      </c>
      <c r="K86" s="197">
        <v>3</v>
      </c>
      <c r="L86" s="197">
        <v>4</v>
      </c>
      <c r="M86" s="197">
        <v>4</v>
      </c>
      <c r="N86" s="197">
        <v>3</v>
      </c>
      <c r="O86" s="197">
        <v>4</v>
      </c>
      <c r="P86" s="197">
        <f t="shared" si="15"/>
        <v>18</v>
      </c>
      <c r="Q86" s="197">
        <f t="shared" si="16"/>
        <v>0.90</v>
      </c>
      <c r="R86" s="104">
        <f t="shared" si="17"/>
        <v>1.7999999999999998</v>
      </c>
      <c r="S86" s="104">
        <f t="shared" si="18"/>
        <v>1.9999999999999998</v>
      </c>
      <c r="T86" s="104">
        <f t="shared" si="19"/>
        <v>1.85</v>
      </c>
      <c r="U86" s="104">
        <f t="shared" si="20"/>
        <v>1.65</v>
      </c>
      <c r="V86" s="104">
        <f t="shared" si="21"/>
        <v>1.85</v>
      </c>
      <c r="W86" s="26">
        <f t="shared" si="22"/>
        <v>73</v>
      </c>
      <c r="X86" s="194">
        <f t="shared" si="23"/>
        <v>14.60</v>
      </c>
      <c r="Y86" s="114">
        <v>52</v>
      </c>
      <c r="Z86" s="195">
        <f t="shared" si="24"/>
        <v>41.60</v>
      </c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09"/>
    </row>
    <row r="87" spans="1:44" s="107" customFormat="1" ht="20.25">
      <c r="A87" s="191">
        <v>81</v>
      </c>
      <c r="B87" s="125">
        <v>439579</v>
      </c>
      <c r="C87" s="126" t="s">
        <v>330</v>
      </c>
      <c r="D87" s="196">
        <v>15</v>
      </c>
      <c r="E87" s="196">
        <v>16</v>
      </c>
      <c r="F87" s="196">
        <v>10</v>
      </c>
      <c r="G87" s="196">
        <v>11</v>
      </c>
      <c r="H87" s="196">
        <v>12</v>
      </c>
      <c r="I87" s="196">
        <f t="shared" si="13"/>
        <v>64</v>
      </c>
      <c r="J87" s="196">
        <f t="shared" si="14"/>
        <v>9.60</v>
      </c>
      <c r="K87" s="197">
        <v>1</v>
      </c>
      <c r="L87" s="197">
        <v>2</v>
      </c>
      <c r="M87" s="197">
        <v>2</v>
      </c>
      <c r="N87" s="197">
        <v>1</v>
      </c>
      <c r="O87" s="197">
        <v>2</v>
      </c>
      <c r="P87" s="197">
        <f t="shared" si="15"/>
        <v>8</v>
      </c>
      <c r="Q87" s="197">
        <f t="shared" si="16"/>
        <v>0.40</v>
      </c>
      <c r="R87" s="104">
        <f t="shared" si="17"/>
        <v>2.2999999999999998</v>
      </c>
      <c r="S87" s="104">
        <f t="shared" si="18"/>
        <v>2.50</v>
      </c>
      <c r="T87" s="104">
        <f t="shared" si="19"/>
        <v>1.60</v>
      </c>
      <c r="U87" s="104">
        <f t="shared" si="20"/>
        <v>1.70</v>
      </c>
      <c r="V87" s="104">
        <f t="shared" si="21"/>
        <v>1.90</v>
      </c>
      <c r="W87" s="26">
        <f t="shared" si="22"/>
        <v>72</v>
      </c>
      <c r="X87" s="194">
        <f t="shared" si="23"/>
        <v>14.40</v>
      </c>
      <c r="Y87" s="114" t="s">
        <v>147</v>
      </c>
      <c r="Z87" s="195" t="e">
        <f t="shared" si="24"/>
        <v>#VALUE!</v>
      </c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09"/>
    </row>
    <row r="88" spans="1:44" s="107" customFormat="1" ht="20.25">
      <c r="A88" s="191">
        <v>82</v>
      </c>
      <c r="B88" s="125">
        <v>439580</v>
      </c>
      <c r="C88" s="126" t="s">
        <v>331</v>
      </c>
      <c r="D88" s="196">
        <v>12</v>
      </c>
      <c r="E88" s="196">
        <v>8</v>
      </c>
      <c r="F88" s="196">
        <v>9</v>
      </c>
      <c r="G88" s="196">
        <v>11</v>
      </c>
      <c r="H88" s="196">
        <v>11</v>
      </c>
      <c r="I88" s="196">
        <f t="shared" si="13"/>
        <v>51</v>
      </c>
      <c r="J88" s="196">
        <f t="shared" si="14"/>
        <v>7.65</v>
      </c>
      <c r="K88" s="197">
        <v>2</v>
      </c>
      <c r="L88" s="197">
        <v>4</v>
      </c>
      <c r="M88" s="197">
        <v>3</v>
      </c>
      <c r="N88" s="197">
        <v>2</v>
      </c>
      <c r="O88" s="197">
        <v>4</v>
      </c>
      <c r="P88" s="197">
        <f t="shared" si="15"/>
        <v>15</v>
      </c>
      <c r="Q88" s="197">
        <f t="shared" si="16"/>
        <v>0.75</v>
      </c>
      <c r="R88" s="104">
        <f t="shared" si="17"/>
        <v>1.90</v>
      </c>
      <c r="S88" s="104">
        <f t="shared" si="18"/>
        <v>1.40</v>
      </c>
      <c r="T88" s="104">
        <f t="shared" si="19"/>
        <v>1.50</v>
      </c>
      <c r="U88" s="104">
        <f t="shared" si="20"/>
        <v>1.75</v>
      </c>
      <c r="V88" s="104">
        <f t="shared" si="21"/>
        <v>1.85</v>
      </c>
      <c r="W88" s="26">
        <f t="shared" si="22"/>
        <v>66</v>
      </c>
      <c r="X88" s="194">
        <f t="shared" si="23"/>
        <v>13.20</v>
      </c>
      <c r="Y88" s="114">
        <v>45</v>
      </c>
      <c r="Z88" s="195">
        <f t="shared" si="24"/>
        <v>36</v>
      </c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09"/>
    </row>
    <row r="89" spans="1:44" s="107" customFormat="1" ht="20.25">
      <c r="A89" s="191">
        <v>83</v>
      </c>
      <c r="B89" s="125">
        <v>439581</v>
      </c>
      <c r="C89" s="126" t="s">
        <v>332</v>
      </c>
      <c r="D89" s="196">
        <v>15</v>
      </c>
      <c r="E89" s="196">
        <v>11</v>
      </c>
      <c r="F89" s="196">
        <v>9</v>
      </c>
      <c r="G89" s="196">
        <v>11</v>
      </c>
      <c r="H89" s="196">
        <v>13</v>
      </c>
      <c r="I89" s="196">
        <f t="shared" si="13"/>
        <v>59</v>
      </c>
      <c r="J89" s="196">
        <f t="shared" si="14"/>
        <v>8.85</v>
      </c>
      <c r="K89" s="197">
        <v>4</v>
      </c>
      <c r="L89" s="197">
        <v>3</v>
      </c>
      <c r="M89" s="197">
        <v>3</v>
      </c>
      <c r="N89" s="197">
        <v>4</v>
      </c>
      <c r="O89" s="197">
        <v>3</v>
      </c>
      <c r="P89" s="197">
        <f t="shared" si="15"/>
        <v>17</v>
      </c>
      <c r="Q89" s="197">
        <f t="shared" si="16"/>
        <v>0.85000000000000009</v>
      </c>
      <c r="R89" s="104">
        <f t="shared" si="17"/>
        <v>2.4500000000000002</v>
      </c>
      <c r="S89" s="104">
        <f t="shared" si="18"/>
        <v>1.7999999999999998</v>
      </c>
      <c r="T89" s="104">
        <f t="shared" si="19"/>
        <v>1.50</v>
      </c>
      <c r="U89" s="104">
        <f t="shared" si="20"/>
        <v>1.85</v>
      </c>
      <c r="V89" s="104">
        <f t="shared" si="21"/>
        <v>2.10</v>
      </c>
      <c r="W89" s="26">
        <f t="shared" si="22"/>
        <v>76</v>
      </c>
      <c r="X89" s="194">
        <f t="shared" si="23"/>
        <v>15.20</v>
      </c>
      <c r="Y89" s="114">
        <v>66</v>
      </c>
      <c r="Z89" s="195">
        <f t="shared" si="24"/>
        <v>52.80</v>
      </c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09"/>
    </row>
    <row r="90" spans="1:44" s="107" customFormat="1" ht="20.25">
      <c r="A90" s="191">
        <v>84</v>
      </c>
      <c r="B90" s="125">
        <v>439587</v>
      </c>
      <c r="C90" s="126" t="s">
        <v>336</v>
      </c>
      <c r="D90" s="196">
        <v>9</v>
      </c>
      <c r="E90" s="196">
        <v>8</v>
      </c>
      <c r="F90" s="196">
        <v>9</v>
      </c>
      <c r="G90" s="196">
        <v>9</v>
      </c>
      <c r="H90" s="196">
        <v>9</v>
      </c>
      <c r="I90" s="196">
        <f t="shared" si="13"/>
        <v>44</v>
      </c>
      <c r="J90" s="196">
        <f t="shared" si="14"/>
        <v>6.60</v>
      </c>
      <c r="K90" s="197">
        <v>3</v>
      </c>
      <c r="L90" s="197">
        <v>4</v>
      </c>
      <c r="M90" s="197">
        <v>3</v>
      </c>
      <c r="N90" s="197">
        <v>3</v>
      </c>
      <c r="O90" s="197">
        <v>3</v>
      </c>
      <c r="P90" s="197">
        <f t="shared" si="15"/>
        <v>16</v>
      </c>
      <c r="Q90" s="197">
        <f t="shared" si="16"/>
        <v>0.80</v>
      </c>
      <c r="R90" s="104">
        <f t="shared" si="17"/>
        <v>1.50</v>
      </c>
      <c r="S90" s="104">
        <f t="shared" si="18"/>
        <v>1.40</v>
      </c>
      <c r="T90" s="104">
        <f t="shared" si="19"/>
        <v>1.50</v>
      </c>
      <c r="U90" s="104">
        <f t="shared" si="20"/>
        <v>1.50</v>
      </c>
      <c r="V90" s="104">
        <f t="shared" si="21"/>
        <v>1.50</v>
      </c>
      <c r="W90" s="26">
        <f t="shared" si="22"/>
        <v>60</v>
      </c>
      <c r="X90" s="194">
        <f t="shared" si="23"/>
        <v>12</v>
      </c>
      <c r="Y90" s="114">
        <v>46</v>
      </c>
      <c r="Z90" s="195">
        <f t="shared" si="24"/>
        <v>36.800000000000004</v>
      </c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09"/>
    </row>
    <row r="91" spans="1:44" s="107" customFormat="1" ht="20.25">
      <c r="A91" s="191">
        <v>85</v>
      </c>
      <c r="B91" s="125">
        <v>439589</v>
      </c>
      <c r="C91" s="126" t="s">
        <v>337</v>
      </c>
      <c r="D91" s="196">
        <v>9</v>
      </c>
      <c r="E91" s="196">
        <v>13</v>
      </c>
      <c r="F91" s="196">
        <v>15</v>
      </c>
      <c r="G91" s="196">
        <v>16</v>
      </c>
      <c r="H91" s="196">
        <v>9</v>
      </c>
      <c r="I91" s="196">
        <f t="shared" si="13"/>
        <v>62</v>
      </c>
      <c r="J91" s="196">
        <f t="shared" si="14"/>
        <v>9.2999999999999989</v>
      </c>
      <c r="K91" s="197">
        <v>3</v>
      </c>
      <c r="L91" s="197">
        <v>4</v>
      </c>
      <c r="M91" s="197">
        <v>4</v>
      </c>
      <c r="N91" s="197">
        <v>3</v>
      </c>
      <c r="O91" s="197">
        <v>3</v>
      </c>
      <c r="P91" s="197">
        <f t="shared" si="15"/>
        <v>17</v>
      </c>
      <c r="Q91" s="197">
        <f t="shared" si="16"/>
        <v>0.85000000000000009</v>
      </c>
      <c r="R91" s="104">
        <f t="shared" si="17"/>
        <v>1.50</v>
      </c>
      <c r="S91" s="104">
        <f t="shared" si="18"/>
        <v>2.15</v>
      </c>
      <c r="T91" s="104">
        <f t="shared" si="19"/>
        <v>2.4500000000000002</v>
      </c>
      <c r="U91" s="104">
        <f t="shared" si="20"/>
        <v>2.5499999999999998</v>
      </c>
      <c r="V91" s="104">
        <f t="shared" si="21"/>
        <v>1.50</v>
      </c>
      <c r="W91" s="26">
        <f t="shared" si="22"/>
        <v>79</v>
      </c>
      <c r="X91" s="194">
        <f t="shared" si="23"/>
        <v>15.80</v>
      </c>
      <c r="Y91" s="114">
        <v>53</v>
      </c>
      <c r="Z91" s="195">
        <f t="shared" si="24"/>
        <v>42.400000000000006</v>
      </c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09"/>
    </row>
    <row r="92" spans="1:44" s="107" customFormat="1" ht="20.25">
      <c r="A92" s="191">
        <v>86</v>
      </c>
      <c r="B92" s="125">
        <v>439590</v>
      </c>
      <c r="C92" s="126" t="s">
        <v>338</v>
      </c>
      <c r="D92" s="196">
        <v>12</v>
      </c>
      <c r="E92" s="196">
        <v>11</v>
      </c>
      <c r="F92" s="196">
        <v>12</v>
      </c>
      <c r="G92" s="196">
        <v>11</v>
      </c>
      <c r="H92" s="196">
        <v>10</v>
      </c>
      <c r="I92" s="196">
        <f t="shared" si="13"/>
        <v>56</v>
      </c>
      <c r="J92" s="196">
        <f t="shared" si="14"/>
        <v>8.40</v>
      </c>
      <c r="K92" s="225">
        <v>3</v>
      </c>
      <c r="L92" s="197">
        <v>4</v>
      </c>
      <c r="M92" s="197">
        <v>2</v>
      </c>
      <c r="N92" s="197">
        <v>3</v>
      </c>
      <c r="O92" s="197">
        <v>3</v>
      </c>
      <c r="P92" s="197">
        <f t="shared" si="15"/>
        <v>15</v>
      </c>
      <c r="Q92" s="197">
        <f t="shared" si="16"/>
        <v>0.75</v>
      </c>
      <c r="R92" s="104">
        <f t="shared" si="17"/>
        <v>1.9499999999999997</v>
      </c>
      <c r="S92" s="104">
        <f t="shared" si="18"/>
        <v>1.85</v>
      </c>
      <c r="T92" s="104">
        <f t="shared" si="19"/>
        <v>1.90</v>
      </c>
      <c r="U92" s="104">
        <f t="shared" si="20"/>
        <v>1.7999999999999998</v>
      </c>
      <c r="V92" s="104">
        <f t="shared" si="21"/>
        <v>1.65</v>
      </c>
      <c r="W92" s="26">
        <f t="shared" si="22"/>
        <v>71</v>
      </c>
      <c r="X92" s="194">
        <f t="shared" si="23"/>
        <v>14.20</v>
      </c>
      <c r="Y92" s="114">
        <v>58</v>
      </c>
      <c r="Z92" s="195">
        <f t="shared" si="24"/>
        <v>46.400000000000006</v>
      </c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09"/>
    </row>
    <row r="93" spans="1:44" s="107" customFormat="1" ht="20.25">
      <c r="A93" s="191">
        <v>87</v>
      </c>
      <c r="B93" s="125">
        <v>439596</v>
      </c>
      <c r="C93" s="126" t="s">
        <v>341</v>
      </c>
      <c r="D93" s="196">
        <v>15</v>
      </c>
      <c r="E93" s="196">
        <v>16</v>
      </c>
      <c r="F93" s="196">
        <v>8</v>
      </c>
      <c r="G93" s="196">
        <v>8</v>
      </c>
      <c r="H93" s="196">
        <v>9</v>
      </c>
      <c r="I93" s="196">
        <f t="shared" si="13"/>
        <v>56</v>
      </c>
      <c r="J93" s="196">
        <f t="shared" si="14"/>
        <v>8.40</v>
      </c>
      <c r="K93" s="197">
        <v>4</v>
      </c>
      <c r="L93" s="197">
        <v>3</v>
      </c>
      <c r="M93" s="197">
        <v>4</v>
      </c>
      <c r="N93" s="197">
        <v>3</v>
      </c>
      <c r="O93" s="197">
        <v>3</v>
      </c>
      <c r="P93" s="197">
        <f t="shared" si="15"/>
        <v>17</v>
      </c>
      <c r="Q93" s="197">
        <f t="shared" si="16"/>
        <v>0.85000000000000009</v>
      </c>
      <c r="R93" s="104">
        <f t="shared" si="17"/>
        <v>2.4500000000000002</v>
      </c>
      <c r="S93" s="104">
        <f t="shared" si="18"/>
        <v>2.5499999999999998</v>
      </c>
      <c r="T93" s="104">
        <f t="shared" si="19"/>
        <v>1.40</v>
      </c>
      <c r="U93" s="104">
        <f t="shared" si="20"/>
        <v>1.35</v>
      </c>
      <c r="V93" s="104">
        <f t="shared" si="21"/>
        <v>1.50</v>
      </c>
      <c r="W93" s="26">
        <f t="shared" si="22"/>
        <v>73</v>
      </c>
      <c r="X93" s="194">
        <f t="shared" si="23"/>
        <v>14.60</v>
      </c>
      <c r="Y93" s="114">
        <v>50</v>
      </c>
      <c r="Z93" s="195">
        <f t="shared" si="24"/>
        <v>40</v>
      </c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09"/>
    </row>
    <row r="94" spans="1:44" s="107" customFormat="1" ht="20.25">
      <c r="A94" s="191">
        <v>88</v>
      </c>
      <c r="B94" s="222">
        <v>439597</v>
      </c>
      <c r="C94" s="223" t="s">
        <v>342</v>
      </c>
      <c r="D94" s="196">
        <v>10</v>
      </c>
      <c r="E94" s="196">
        <v>12</v>
      </c>
      <c r="F94" s="196">
        <v>15</v>
      </c>
      <c r="G94" s="196">
        <v>16</v>
      </c>
      <c r="H94" s="196">
        <v>15</v>
      </c>
      <c r="I94" s="196">
        <f t="shared" si="13"/>
        <v>68</v>
      </c>
      <c r="J94" s="196">
        <f t="shared" si="14"/>
        <v>10.199999999999999</v>
      </c>
      <c r="K94" s="197">
        <v>2</v>
      </c>
      <c r="L94" s="197">
        <v>3</v>
      </c>
      <c r="M94" s="197">
        <v>4</v>
      </c>
      <c r="N94" s="197">
        <v>3</v>
      </c>
      <c r="O94" s="197">
        <v>3</v>
      </c>
      <c r="P94" s="197">
        <f t="shared" si="15"/>
        <v>15</v>
      </c>
      <c r="Q94" s="197">
        <f t="shared" si="16"/>
        <v>0.75</v>
      </c>
      <c r="R94" s="104">
        <f t="shared" si="17"/>
        <v>1.60</v>
      </c>
      <c r="S94" s="104">
        <f t="shared" si="18"/>
        <v>1.9499999999999997</v>
      </c>
      <c r="T94" s="104">
        <f t="shared" si="19"/>
        <v>2.4500000000000002</v>
      </c>
      <c r="U94" s="104">
        <f t="shared" si="20"/>
        <v>2.5499999999999998</v>
      </c>
      <c r="V94" s="104">
        <f t="shared" si="21"/>
        <v>2.40</v>
      </c>
      <c r="W94" s="26">
        <f t="shared" si="22"/>
        <v>83</v>
      </c>
      <c r="X94" s="194">
        <f t="shared" si="23"/>
        <v>16.60</v>
      </c>
      <c r="Y94" s="224" t="s">
        <v>343</v>
      </c>
      <c r="Z94" s="195" t="e">
        <f t="shared" si="24"/>
        <v>#VALUE!</v>
      </c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09"/>
    </row>
    <row r="95" spans="1:44" s="107" customFormat="1" ht="20.25">
      <c r="A95" s="191">
        <v>89</v>
      </c>
      <c r="B95" s="125">
        <v>439598</v>
      </c>
      <c r="C95" s="126" t="s">
        <v>344</v>
      </c>
      <c r="D95" s="196">
        <v>1</v>
      </c>
      <c r="E95" s="196">
        <v>2</v>
      </c>
      <c r="F95" s="196">
        <v>3</v>
      </c>
      <c r="G95" s="196">
        <v>2</v>
      </c>
      <c r="H95" s="196">
        <v>2</v>
      </c>
      <c r="I95" s="196">
        <v>8</v>
      </c>
      <c r="J95" s="196">
        <f t="shared" si="14"/>
        <v>1.20</v>
      </c>
      <c r="K95" s="197">
        <v>1</v>
      </c>
      <c r="L95" s="197">
        <v>2</v>
      </c>
      <c r="M95" s="197">
        <v>2</v>
      </c>
      <c r="N95" s="197">
        <v>2</v>
      </c>
      <c r="O95" s="197">
        <v>1</v>
      </c>
      <c r="P95" s="197">
        <f t="shared" si="15"/>
        <v>8</v>
      </c>
      <c r="Q95" s="197">
        <f t="shared" si="16"/>
        <v>0.40</v>
      </c>
      <c r="R95" s="104">
        <f t="shared" si="17"/>
        <v>0.20</v>
      </c>
      <c r="S95" s="104">
        <f t="shared" si="18"/>
        <v>0.40</v>
      </c>
      <c r="T95" s="104">
        <f t="shared" si="19"/>
        <v>0.54999999999999993</v>
      </c>
      <c r="U95" s="104">
        <f t="shared" si="20"/>
        <v>0.40</v>
      </c>
      <c r="V95" s="104">
        <f t="shared" si="21"/>
        <v>0.35</v>
      </c>
      <c r="W95" s="26">
        <f t="shared" si="22"/>
        <v>16</v>
      </c>
      <c r="X95" s="194">
        <f t="shared" si="23"/>
        <v>3.20</v>
      </c>
      <c r="Y95" s="114">
        <v>9</v>
      </c>
      <c r="Z95" s="195">
        <f t="shared" si="24"/>
        <v>7.20</v>
      </c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09"/>
    </row>
    <row r="96" spans="1:44" s="107" customFormat="1" ht="20.25">
      <c r="A96" s="191">
        <v>90</v>
      </c>
      <c r="B96" s="125">
        <v>439599</v>
      </c>
      <c r="C96" s="126" t="s">
        <v>521</v>
      </c>
      <c r="D96" s="196">
        <v>9</v>
      </c>
      <c r="E96" s="196">
        <v>8</v>
      </c>
      <c r="F96" s="196">
        <v>8</v>
      </c>
      <c r="G96" s="196">
        <v>8</v>
      </c>
      <c r="H96" s="196">
        <v>9</v>
      </c>
      <c r="I96" s="196">
        <f t="shared" si="13"/>
        <v>42</v>
      </c>
      <c r="J96" s="196">
        <f t="shared" si="14"/>
        <v>6.30</v>
      </c>
      <c r="K96" s="197">
        <v>3</v>
      </c>
      <c r="L96" s="197">
        <v>4</v>
      </c>
      <c r="M96" s="197">
        <v>3</v>
      </c>
      <c r="N96" s="197">
        <v>2</v>
      </c>
      <c r="O96" s="197">
        <v>5</v>
      </c>
      <c r="P96" s="197">
        <f t="shared" si="15"/>
        <v>17</v>
      </c>
      <c r="Q96" s="197">
        <f t="shared" si="16"/>
        <v>0.85000000000000009</v>
      </c>
      <c r="R96" s="104">
        <f t="shared" si="17"/>
        <v>1.50</v>
      </c>
      <c r="S96" s="104">
        <f t="shared" si="18"/>
        <v>1.40</v>
      </c>
      <c r="T96" s="104">
        <f t="shared" si="19"/>
        <v>1.35</v>
      </c>
      <c r="U96" s="104">
        <f t="shared" si="20"/>
        <v>1.30</v>
      </c>
      <c r="V96" s="104">
        <f t="shared" si="21"/>
        <v>1.60</v>
      </c>
      <c r="W96" s="26">
        <f t="shared" si="22"/>
        <v>59</v>
      </c>
      <c r="X96" s="194">
        <f t="shared" si="23"/>
        <v>11.80</v>
      </c>
      <c r="Y96" s="114">
        <v>43</v>
      </c>
      <c r="Z96" s="195">
        <f t="shared" si="24"/>
        <v>34.40</v>
      </c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09"/>
    </row>
    <row r="97" spans="1:44" s="107" customFormat="1" ht="20.25">
      <c r="A97" s="191">
        <v>91</v>
      </c>
      <c r="B97" s="125">
        <v>439605</v>
      </c>
      <c r="C97" s="126" t="s">
        <v>347</v>
      </c>
      <c r="D97" s="196">
        <v>11</v>
      </c>
      <c r="E97" s="196">
        <v>12</v>
      </c>
      <c r="F97" s="196">
        <v>9</v>
      </c>
      <c r="G97" s="196">
        <v>8</v>
      </c>
      <c r="H97" s="196">
        <v>9</v>
      </c>
      <c r="I97" s="196">
        <f t="shared" si="13"/>
        <v>49</v>
      </c>
      <c r="J97" s="196">
        <f t="shared" si="14"/>
        <v>7.35</v>
      </c>
      <c r="K97" s="197">
        <v>3</v>
      </c>
      <c r="L97" s="197">
        <v>3</v>
      </c>
      <c r="M97" s="197">
        <v>4</v>
      </c>
      <c r="N97" s="197">
        <v>3</v>
      </c>
      <c r="O97" s="197">
        <v>3</v>
      </c>
      <c r="P97" s="197">
        <f t="shared" si="15"/>
        <v>16</v>
      </c>
      <c r="Q97" s="197">
        <f t="shared" si="16"/>
        <v>0.80</v>
      </c>
      <c r="R97" s="104">
        <f t="shared" si="17"/>
        <v>1.7999999999999998</v>
      </c>
      <c r="S97" s="104">
        <f t="shared" si="18"/>
        <v>1.9499999999999997</v>
      </c>
      <c r="T97" s="104">
        <f t="shared" si="19"/>
        <v>1.5499999999999998</v>
      </c>
      <c r="U97" s="104">
        <f t="shared" si="20"/>
        <v>1.35</v>
      </c>
      <c r="V97" s="104">
        <f t="shared" si="21"/>
        <v>1.50</v>
      </c>
      <c r="W97" s="26">
        <f t="shared" si="22"/>
        <v>65</v>
      </c>
      <c r="X97" s="194">
        <f t="shared" si="23"/>
        <v>13</v>
      </c>
      <c r="Y97" s="114">
        <v>46</v>
      </c>
      <c r="Z97" s="195">
        <f t="shared" si="24"/>
        <v>36.800000000000004</v>
      </c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09"/>
    </row>
    <row r="98" spans="1:44" s="107" customFormat="1" ht="20.25">
      <c r="A98" s="191">
        <v>92</v>
      </c>
      <c r="B98" s="125">
        <v>439606</v>
      </c>
      <c r="C98" s="126" t="s">
        <v>188</v>
      </c>
      <c r="D98" s="196">
        <v>15</v>
      </c>
      <c r="E98" s="196">
        <v>12</v>
      </c>
      <c r="F98" s="196">
        <v>11</v>
      </c>
      <c r="G98" s="196">
        <v>12</v>
      </c>
      <c r="H98" s="196">
        <v>13</v>
      </c>
      <c r="I98" s="196">
        <f t="shared" si="13"/>
        <v>63</v>
      </c>
      <c r="J98" s="196">
        <f t="shared" si="14"/>
        <v>9.4499999999999993</v>
      </c>
      <c r="K98" s="197">
        <v>3</v>
      </c>
      <c r="L98" s="197">
        <v>3</v>
      </c>
      <c r="M98" s="197">
        <v>3</v>
      </c>
      <c r="N98" s="197">
        <v>4</v>
      </c>
      <c r="O98" s="197">
        <v>4</v>
      </c>
      <c r="P98" s="197">
        <f t="shared" si="15"/>
        <v>17</v>
      </c>
      <c r="Q98" s="197">
        <f t="shared" si="16"/>
        <v>0.85000000000000009</v>
      </c>
      <c r="R98" s="104">
        <f t="shared" si="17"/>
        <v>2.40</v>
      </c>
      <c r="S98" s="104">
        <f t="shared" si="18"/>
        <v>1.9499999999999997</v>
      </c>
      <c r="T98" s="104">
        <f t="shared" si="19"/>
        <v>1.7999999999999998</v>
      </c>
      <c r="U98" s="104">
        <f t="shared" si="20"/>
        <v>1.9999999999999998</v>
      </c>
      <c r="V98" s="104">
        <f t="shared" si="21"/>
        <v>2.15</v>
      </c>
      <c r="W98" s="26">
        <f t="shared" si="22"/>
        <v>80</v>
      </c>
      <c r="X98" s="194">
        <f t="shared" si="23"/>
        <v>16</v>
      </c>
      <c r="Y98" s="114">
        <v>61</v>
      </c>
      <c r="Z98" s="195">
        <f t="shared" si="24"/>
        <v>48.80</v>
      </c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09"/>
    </row>
    <row r="99" spans="1:44" s="107" customFormat="1" ht="20.25">
      <c r="A99" s="191">
        <v>93</v>
      </c>
      <c r="B99" s="240">
        <v>439607</v>
      </c>
      <c r="C99" s="241" t="s">
        <v>348</v>
      </c>
      <c r="D99" s="196">
        <v>15</v>
      </c>
      <c r="E99" s="196">
        <v>11</v>
      </c>
      <c r="F99" s="196">
        <v>12</v>
      </c>
      <c r="G99" s="196">
        <v>10</v>
      </c>
      <c r="H99" s="196">
        <v>18</v>
      </c>
      <c r="I99" s="196">
        <f t="shared" si="13"/>
        <v>66</v>
      </c>
      <c r="J99" s="196">
        <f t="shared" si="14"/>
        <v>9.90</v>
      </c>
      <c r="K99" s="197">
        <v>3</v>
      </c>
      <c r="L99" s="197">
        <v>4</v>
      </c>
      <c r="M99" s="197">
        <v>4</v>
      </c>
      <c r="N99" s="197">
        <v>4</v>
      </c>
      <c r="O99" s="197">
        <v>4</v>
      </c>
      <c r="P99" s="197">
        <f t="shared" si="15"/>
        <v>19</v>
      </c>
      <c r="Q99" s="197">
        <f t="shared" si="16"/>
        <v>0.95</v>
      </c>
      <c r="R99" s="104">
        <f t="shared" si="17"/>
        <v>2.40</v>
      </c>
      <c r="S99" s="104">
        <f t="shared" si="18"/>
        <v>1.85</v>
      </c>
      <c r="T99" s="104">
        <f t="shared" si="19"/>
        <v>1.9999999999999998</v>
      </c>
      <c r="U99" s="104">
        <f t="shared" si="20"/>
        <v>1.70</v>
      </c>
      <c r="V99" s="104">
        <f t="shared" si="21"/>
        <v>2.90</v>
      </c>
      <c r="W99" s="26">
        <f t="shared" si="22"/>
        <v>85</v>
      </c>
      <c r="X99" s="194">
        <f t="shared" si="23"/>
        <v>17</v>
      </c>
      <c r="Y99" s="242">
        <v>67</v>
      </c>
      <c r="Z99" s="195">
        <f t="shared" si="24"/>
        <v>53.60</v>
      </c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09"/>
    </row>
    <row r="100" spans="1:44" s="107" customFormat="1" ht="20.25">
      <c r="A100" s="191">
        <v>94</v>
      </c>
      <c r="B100" s="125">
        <v>439608</v>
      </c>
      <c r="C100" s="126" t="s">
        <v>522</v>
      </c>
      <c r="D100" s="196">
        <v>15</v>
      </c>
      <c r="E100" s="196">
        <v>16</v>
      </c>
      <c r="F100" s="196">
        <v>14</v>
      </c>
      <c r="G100" s="196">
        <v>13</v>
      </c>
      <c r="H100" s="196">
        <v>18</v>
      </c>
      <c r="I100" s="196">
        <f t="shared" si="13"/>
        <v>76</v>
      </c>
      <c r="J100" s="196">
        <f t="shared" si="14"/>
        <v>11.40</v>
      </c>
      <c r="K100" s="197">
        <v>4</v>
      </c>
      <c r="L100" s="197">
        <v>3</v>
      </c>
      <c r="M100" s="197">
        <v>3</v>
      </c>
      <c r="N100" s="197">
        <v>4</v>
      </c>
      <c r="O100" s="197">
        <v>4</v>
      </c>
      <c r="P100" s="197">
        <f t="shared" si="15"/>
        <v>18</v>
      </c>
      <c r="Q100" s="197">
        <f t="shared" si="16"/>
        <v>0.90</v>
      </c>
      <c r="R100" s="104">
        <f t="shared" si="17"/>
        <v>2.4500000000000002</v>
      </c>
      <c r="S100" s="104">
        <f t="shared" si="18"/>
        <v>2.5499999999999998</v>
      </c>
      <c r="T100" s="104">
        <f t="shared" si="19"/>
        <v>2.25</v>
      </c>
      <c r="U100" s="104">
        <f t="shared" si="20"/>
        <v>2.15</v>
      </c>
      <c r="V100" s="104">
        <f t="shared" si="21"/>
        <v>2.90</v>
      </c>
      <c r="W100" s="26">
        <f t="shared" si="22"/>
        <v>94</v>
      </c>
      <c r="X100" s="194">
        <f t="shared" si="23"/>
        <v>18.80</v>
      </c>
      <c r="Y100" s="114">
        <v>72</v>
      </c>
      <c r="Z100" s="195">
        <f t="shared" si="24"/>
        <v>57.60</v>
      </c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09"/>
    </row>
    <row r="101" spans="1:44" s="107" customFormat="1" ht="20.25">
      <c r="A101" s="191">
        <v>95</v>
      </c>
      <c r="B101" s="125">
        <v>439612</v>
      </c>
      <c r="C101" s="126" t="s">
        <v>350</v>
      </c>
      <c r="D101" s="196">
        <v>15</v>
      </c>
      <c r="E101" s="196">
        <v>14</v>
      </c>
      <c r="F101" s="196">
        <v>16</v>
      </c>
      <c r="G101" s="196">
        <v>9</v>
      </c>
      <c r="H101" s="196">
        <v>18</v>
      </c>
      <c r="I101" s="196">
        <f t="shared" si="13"/>
        <v>72</v>
      </c>
      <c r="J101" s="196">
        <f t="shared" si="14"/>
        <v>10.80</v>
      </c>
      <c r="K101" s="197">
        <v>3</v>
      </c>
      <c r="L101" s="197">
        <v>4</v>
      </c>
      <c r="M101" s="197">
        <v>3</v>
      </c>
      <c r="N101" s="197">
        <v>4</v>
      </c>
      <c r="O101" s="197">
        <v>3</v>
      </c>
      <c r="P101" s="197">
        <f t="shared" si="15"/>
        <v>17</v>
      </c>
      <c r="Q101" s="197">
        <f t="shared" si="16"/>
        <v>0.85000000000000009</v>
      </c>
      <c r="R101" s="104">
        <f t="shared" si="17"/>
        <v>2.40</v>
      </c>
      <c r="S101" s="104">
        <f t="shared" si="18"/>
        <v>2.3000000000000003</v>
      </c>
      <c r="T101" s="104">
        <f t="shared" si="19"/>
        <v>2.5499999999999998</v>
      </c>
      <c r="U101" s="104">
        <f t="shared" si="20"/>
        <v>1.5499999999999998</v>
      </c>
      <c r="V101" s="104">
        <f t="shared" si="21"/>
        <v>2.8499999999999996</v>
      </c>
      <c r="W101" s="26">
        <f t="shared" si="22"/>
        <v>89</v>
      </c>
      <c r="X101" s="194">
        <f t="shared" si="23"/>
        <v>17.80</v>
      </c>
      <c r="Y101" s="114">
        <v>77</v>
      </c>
      <c r="Z101" s="195">
        <f t="shared" si="24"/>
        <v>61.60</v>
      </c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09"/>
    </row>
    <row r="102" spans="1:44" s="107" customFormat="1" ht="20.25">
      <c r="A102" s="191">
        <v>96</v>
      </c>
      <c r="B102" s="125">
        <v>439615</v>
      </c>
      <c r="C102" s="126" t="s">
        <v>351</v>
      </c>
      <c r="D102" s="196">
        <v>2</v>
      </c>
      <c r="E102" s="196">
        <v>3</v>
      </c>
      <c r="F102" s="196">
        <v>8</v>
      </c>
      <c r="G102" s="196">
        <v>9</v>
      </c>
      <c r="H102" s="196">
        <v>9</v>
      </c>
      <c r="I102" s="196">
        <f t="shared" si="13"/>
        <v>31</v>
      </c>
      <c r="J102" s="196">
        <f t="shared" si="14"/>
        <v>4.6499999999999995</v>
      </c>
      <c r="K102" s="197">
        <v>1</v>
      </c>
      <c r="L102" s="197">
        <v>2</v>
      </c>
      <c r="M102" s="197">
        <v>3</v>
      </c>
      <c r="N102" s="197">
        <v>2</v>
      </c>
      <c r="O102" s="197">
        <v>1</v>
      </c>
      <c r="P102" s="197">
        <f t="shared" si="15"/>
        <v>9</v>
      </c>
      <c r="Q102" s="197">
        <f t="shared" si="16"/>
        <v>0.45</v>
      </c>
      <c r="R102" s="104">
        <f t="shared" si="17"/>
        <v>0.35</v>
      </c>
      <c r="S102" s="104">
        <f t="shared" si="18"/>
        <v>0.54999999999999993</v>
      </c>
      <c r="T102" s="104">
        <f t="shared" si="19"/>
        <v>1.35</v>
      </c>
      <c r="U102" s="104">
        <f t="shared" si="20"/>
        <v>1.45</v>
      </c>
      <c r="V102" s="104">
        <f t="shared" si="21"/>
        <v>1.40</v>
      </c>
      <c r="W102" s="26">
        <f t="shared" si="22"/>
        <v>40</v>
      </c>
      <c r="X102" s="194">
        <f t="shared" si="23"/>
        <v>8</v>
      </c>
      <c r="Y102" s="114">
        <v>36</v>
      </c>
      <c r="Z102" s="195">
        <f t="shared" si="24"/>
        <v>28.80</v>
      </c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09"/>
    </row>
    <row r="103" spans="1:44" s="107" customFormat="1" ht="20.25">
      <c r="A103" s="191">
        <v>97</v>
      </c>
      <c r="B103" s="125">
        <v>439616</v>
      </c>
      <c r="C103" s="126" t="s">
        <v>351</v>
      </c>
      <c r="D103" s="196">
        <v>2</v>
      </c>
      <c r="E103" s="196">
        <v>6</v>
      </c>
      <c r="F103" s="196">
        <v>3</v>
      </c>
      <c r="G103" s="196">
        <v>6</v>
      </c>
      <c r="H103" s="196">
        <v>3</v>
      </c>
      <c r="I103" s="196">
        <f t="shared" si="13"/>
        <v>20</v>
      </c>
      <c r="J103" s="196">
        <f t="shared" si="14"/>
        <v>3</v>
      </c>
      <c r="K103" s="197">
        <v>2</v>
      </c>
      <c r="L103" s="197">
        <v>3</v>
      </c>
      <c r="M103" s="197">
        <v>2</v>
      </c>
      <c r="N103" s="197">
        <v>2</v>
      </c>
      <c r="O103" s="197">
        <v>1</v>
      </c>
      <c r="P103" s="197">
        <f t="shared" si="15"/>
        <v>10</v>
      </c>
      <c r="Q103" s="197">
        <f t="shared" si="16"/>
        <v>0.50</v>
      </c>
      <c r="R103" s="104">
        <f t="shared" si="17"/>
        <v>0.40</v>
      </c>
      <c r="S103" s="104">
        <f t="shared" si="18"/>
        <v>1.0499999999999998</v>
      </c>
      <c r="T103" s="104">
        <f t="shared" si="19"/>
        <v>0.54999999999999993</v>
      </c>
      <c r="U103" s="104">
        <f t="shared" si="20"/>
        <v>0.99999999999999989</v>
      </c>
      <c r="V103" s="104">
        <f t="shared" si="21"/>
        <v>0.49999999999999994</v>
      </c>
      <c r="W103" s="26">
        <f t="shared" si="22"/>
        <v>30</v>
      </c>
      <c r="X103" s="194">
        <f t="shared" si="23"/>
        <v>6</v>
      </c>
      <c r="Y103" s="114">
        <v>19</v>
      </c>
      <c r="Z103" s="195">
        <f t="shared" si="24"/>
        <v>15.20</v>
      </c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09"/>
    </row>
    <row r="104" spans="1:44" s="107" customFormat="1" ht="20.25">
      <c r="A104" s="191">
        <v>98</v>
      </c>
      <c r="B104" s="243">
        <v>439618</v>
      </c>
      <c r="C104" s="244" t="s">
        <v>352</v>
      </c>
      <c r="D104" s="196">
        <v>18</v>
      </c>
      <c r="E104" s="196">
        <v>19</v>
      </c>
      <c r="F104" s="196">
        <v>16</v>
      </c>
      <c r="G104" s="196">
        <v>13</v>
      </c>
      <c r="H104" s="196">
        <v>18</v>
      </c>
      <c r="I104" s="196">
        <f t="shared" si="13"/>
        <v>84</v>
      </c>
      <c r="J104" s="196">
        <f t="shared" si="14"/>
        <v>12.60</v>
      </c>
      <c r="K104" s="197">
        <v>3</v>
      </c>
      <c r="L104" s="197">
        <v>4</v>
      </c>
      <c r="M104" s="197">
        <v>4</v>
      </c>
      <c r="N104" s="197">
        <v>4</v>
      </c>
      <c r="O104" s="197">
        <v>3</v>
      </c>
      <c r="P104" s="197">
        <f t="shared" si="15"/>
        <v>18</v>
      </c>
      <c r="Q104" s="197">
        <f t="shared" si="16"/>
        <v>0.90</v>
      </c>
      <c r="R104" s="104">
        <f t="shared" si="17"/>
        <v>2.8499999999999996</v>
      </c>
      <c r="S104" s="104">
        <f t="shared" si="18"/>
        <v>3.0500000000000003</v>
      </c>
      <c r="T104" s="104">
        <f t="shared" si="19"/>
        <v>2.60</v>
      </c>
      <c r="U104" s="104">
        <f t="shared" si="20"/>
        <v>2.15</v>
      </c>
      <c r="V104" s="104">
        <f t="shared" si="21"/>
        <v>2.8499999999999996</v>
      </c>
      <c r="W104" s="26">
        <f t="shared" si="22"/>
        <v>102</v>
      </c>
      <c r="X104" s="194">
        <f t="shared" si="23"/>
        <v>20.400000000000002</v>
      </c>
      <c r="Y104" s="245">
        <v>83</v>
      </c>
      <c r="Z104" s="195">
        <f t="shared" si="24"/>
        <v>66.400000000000006</v>
      </c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09"/>
    </row>
    <row r="105" spans="1:44" s="107" customFormat="1" ht="20.25">
      <c r="A105" s="191">
        <v>99</v>
      </c>
      <c r="B105" s="125">
        <v>439621</v>
      </c>
      <c r="C105" s="126" t="s">
        <v>354</v>
      </c>
      <c r="D105" s="196">
        <v>9</v>
      </c>
      <c r="E105" s="196">
        <v>9</v>
      </c>
      <c r="F105" s="196">
        <v>9</v>
      </c>
      <c r="G105" s="196">
        <v>9</v>
      </c>
      <c r="H105" s="196">
        <v>9</v>
      </c>
      <c r="I105" s="196">
        <f t="shared" si="13"/>
        <v>45</v>
      </c>
      <c r="J105" s="196">
        <f t="shared" si="14"/>
        <v>6.75</v>
      </c>
      <c r="K105" s="197">
        <v>3</v>
      </c>
      <c r="L105" s="197">
        <v>4</v>
      </c>
      <c r="M105" s="197">
        <v>5</v>
      </c>
      <c r="N105" s="197">
        <v>3</v>
      </c>
      <c r="O105" s="197">
        <v>2</v>
      </c>
      <c r="P105" s="197">
        <f t="shared" si="15"/>
        <v>17</v>
      </c>
      <c r="Q105" s="197">
        <f t="shared" si="16"/>
        <v>0.85000000000000009</v>
      </c>
      <c r="R105" s="104">
        <f t="shared" si="17"/>
        <v>1.50</v>
      </c>
      <c r="S105" s="104">
        <f t="shared" si="18"/>
        <v>1.5499999999999998</v>
      </c>
      <c r="T105" s="104">
        <f t="shared" si="19"/>
        <v>1.60</v>
      </c>
      <c r="U105" s="104">
        <f t="shared" si="20"/>
        <v>1.50</v>
      </c>
      <c r="V105" s="104">
        <f t="shared" si="21"/>
        <v>1.45</v>
      </c>
      <c r="W105" s="26">
        <f t="shared" si="22"/>
        <v>62</v>
      </c>
      <c r="X105" s="194">
        <f t="shared" si="23"/>
        <v>12.40</v>
      </c>
      <c r="Y105" s="114">
        <v>52</v>
      </c>
      <c r="Z105" s="195">
        <f t="shared" si="24"/>
        <v>41.60</v>
      </c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09"/>
    </row>
    <row r="106" spans="1:44" s="107" customFormat="1" ht="20.25">
      <c r="A106" s="191">
        <v>100</v>
      </c>
      <c r="B106" s="125">
        <v>439622</v>
      </c>
      <c r="C106" s="126" t="s">
        <v>194</v>
      </c>
      <c r="D106" s="196">
        <v>15</v>
      </c>
      <c r="E106" s="196">
        <v>18</v>
      </c>
      <c r="F106" s="196">
        <v>19</v>
      </c>
      <c r="G106" s="196">
        <v>14</v>
      </c>
      <c r="H106" s="196">
        <v>10</v>
      </c>
      <c r="I106" s="196">
        <f t="shared" si="13"/>
        <v>76</v>
      </c>
      <c r="J106" s="196">
        <f t="shared" si="14"/>
        <v>11.40</v>
      </c>
      <c r="K106" s="197">
        <v>4</v>
      </c>
      <c r="L106" s="197">
        <v>3</v>
      </c>
      <c r="M106" s="197">
        <v>4</v>
      </c>
      <c r="N106" s="197">
        <v>3</v>
      </c>
      <c r="O106" s="197">
        <v>4</v>
      </c>
      <c r="P106" s="197">
        <f t="shared" si="15"/>
        <v>18</v>
      </c>
      <c r="Q106" s="197">
        <f t="shared" si="16"/>
        <v>0.90</v>
      </c>
      <c r="R106" s="104">
        <f t="shared" si="17"/>
        <v>2.4500000000000002</v>
      </c>
      <c r="S106" s="104">
        <f t="shared" si="18"/>
        <v>2.8499999999999996</v>
      </c>
      <c r="T106" s="104">
        <f t="shared" si="19"/>
        <v>3.0500000000000003</v>
      </c>
      <c r="U106" s="104">
        <f t="shared" si="20"/>
        <v>2.25</v>
      </c>
      <c r="V106" s="104">
        <f t="shared" si="21"/>
        <v>1.70</v>
      </c>
      <c r="W106" s="26">
        <f t="shared" si="22"/>
        <v>94</v>
      </c>
      <c r="X106" s="194">
        <f t="shared" si="23"/>
        <v>18.80</v>
      </c>
      <c r="Y106" s="114">
        <v>73</v>
      </c>
      <c r="Z106" s="195">
        <f t="shared" si="24"/>
        <v>58.400000000000006</v>
      </c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09"/>
    </row>
    <row r="107" spans="1:44" s="107" customFormat="1" ht="20.25">
      <c r="A107" s="191">
        <v>101</v>
      </c>
      <c r="B107" s="125">
        <v>439626</v>
      </c>
      <c r="C107" s="126" t="s">
        <v>523</v>
      </c>
      <c r="D107" s="196">
        <v>11</v>
      </c>
      <c r="E107" s="196">
        <v>11</v>
      </c>
      <c r="F107" s="196">
        <v>11</v>
      </c>
      <c r="G107" s="196">
        <v>9</v>
      </c>
      <c r="H107" s="196">
        <v>8</v>
      </c>
      <c r="I107" s="196">
        <f t="shared" si="13"/>
        <v>50</v>
      </c>
      <c r="J107" s="196">
        <f t="shared" si="14"/>
        <v>7.50</v>
      </c>
      <c r="K107" s="197">
        <v>3</v>
      </c>
      <c r="L107" s="197">
        <v>4</v>
      </c>
      <c r="M107" s="197">
        <v>3</v>
      </c>
      <c r="N107" s="197">
        <v>4</v>
      </c>
      <c r="O107" s="197">
        <v>3</v>
      </c>
      <c r="P107" s="197">
        <f t="shared" si="15"/>
        <v>17</v>
      </c>
      <c r="Q107" s="197">
        <f t="shared" si="16"/>
        <v>0.85000000000000009</v>
      </c>
      <c r="R107" s="104">
        <f t="shared" si="17"/>
        <v>1.7999999999999998</v>
      </c>
      <c r="S107" s="104">
        <f t="shared" si="18"/>
        <v>1.85</v>
      </c>
      <c r="T107" s="104">
        <f t="shared" si="19"/>
        <v>1.7999999999999998</v>
      </c>
      <c r="U107" s="104">
        <f t="shared" si="20"/>
        <v>1.5499999999999998</v>
      </c>
      <c r="V107" s="104">
        <f t="shared" si="21"/>
        <v>1.35</v>
      </c>
      <c r="W107" s="26">
        <f t="shared" si="22"/>
        <v>67</v>
      </c>
      <c r="X107" s="194">
        <f t="shared" si="23"/>
        <v>13.40</v>
      </c>
      <c r="Y107" s="114">
        <v>41</v>
      </c>
      <c r="Z107" s="195">
        <f t="shared" si="24"/>
        <v>32.800000000000004</v>
      </c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09"/>
    </row>
    <row r="108" spans="1:44" s="107" customFormat="1" ht="20.25">
      <c r="A108" s="191">
        <v>102</v>
      </c>
      <c r="B108" s="125">
        <v>439628</v>
      </c>
      <c r="C108" s="126" t="s">
        <v>357</v>
      </c>
      <c r="D108" s="196">
        <v>9</v>
      </c>
      <c r="E108" s="196">
        <v>9</v>
      </c>
      <c r="F108" s="196">
        <v>8</v>
      </c>
      <c r="G108" s="196">
        <v>8</v>
      </c>
      <c r="H108" s="196">
        <v>13</v>
      </c>
      <c r="I108" s="196">
        <f t="shared" si="13"/>
        <v>47</v>
      </c>
      <c r="J108" s="196">
        <f t="shared" si="14"/>
        <v>7.05</v>
      </c>
      <c r="K108" s="197">
        <v>3</v>
      </c>
      <c r="L108" s="197">
        <v>2</v>
      </c>
      <c r="M108" s="197">
        <v>3</v>
      </c>
      <c r="N108" s="197">
        <v>3</v>
      </c>
      <c r="O108" s="197">
        <v>3</v>
      </c>
      <c r="P108" s="197">
        <v>16</v>
      </c>
      <c r="Q108" s="197">
        <f t="shared" si="16"/>
        <v>0.80</v>
      </c>
      <c r="R108" s="104">
        <f t="shared" si="17"/>
        <v>1.50</v>
      </c>
      <c r="S108" s="104">
        <f t="shared" si="18"/>
        <v>1.45</v>
      </c>
      <c r="T108" s="104">
        <f t="shared" si="19"/>
        <v>1.35</v>
      </c>
      <c r="U108" s="104">
        <f t="shared" si="20"/>
        <v>1.35</v>
      </c>
      <c r="V108" s="104">
        <f t="shared" si="21"/>
        <v>2.10</v>
      </c>
      <c r="W108" s="26">
        <f t="shared" si="22"/>
        <v>63</v>
      </c>
      <c r="X108" s="194">
        <f t="shared" si="23"/>
        <v>12.60</v>
      </c>
      <c r="Y108" s="114">
        <v>47</v>
      </c>
      <c r="Z108" s="195">
        <f t="shared" si="24"/>
        <v>37.60</v>
      </c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09"/>
    </row>
    <row r="109" spans="1:44" s="107" customFormat="1" ht="20.25">
      <c r="A109" s="191">
        <v>103</v>
      </c>
      <c r="B109" s="125">
        <v>439629</v>
      </c>
      <c r="C109" s="126" t="s">
        <v>197</v>
      </c>
      <c r="D109" s="196">
        <v>14</v>
      </c>
      <c r="E109" s="196">
        <v>15</v>
      </c>
      <c r="F109" s="196">
        <v>16</v>
      </c>
      <c r="G109" s="196">
        <v>15</v>
      </c>
      <c r="H109" s="196">
        <v>11</v>
      </c>
      <c r="I109" s="196">
        <f t="shared" si="13"/>
        <v>71</v>
      </c>
      <c r="J109" s="196">
        <f t="shared" si="14"/>
        <v>10.65</v>
      </c>
      <c r="K109" s="197">
        <v>1</v>
      </c>
      <c r="L109" s="197">
        <v>2</v>
      </c>
      <c r="M109" s="197">
        <v>3</v>
      </c>
      <c r="N109" s="197">
        <v>2</v>
      </c>
      <c r="O109" s="197">
        <v>1</v>
      </c>
      <c r="P109" s="197">
        <f t="shared" si="15"/>
        <v>9</v>
      </c>
      <c r="Q109" s="197">
        <f t="shared" si="16"/>
        <v>0.45</v>
      </c>
      <c r="R109" s="104">
        <f t="shared" si="17"/>
        <v>2.15</v>
      </c>
      <c r="S109" s="104">
        <f t="shared" si="18"/>
        <v>2.35</v>
      </c>
      <c r="T109" s="104">
        <f t="shared" si="19"/>
        <v>2.5499999999999998</v>
      </c>
      <c r="U109" s="104">
        <f t="shared" si="20"/>
        <v>2.35</v>
      </c>
      <c r="V109" s="104">
        <f t="shared" si="21"/>
        <v>1.70</v>
      </c>
      <c r="W109" s="26">
        <f t="shared" si="22"/>
        <v>80</v>
      </c>
      <c r="X109" s="194">
        <f t="shared" si="23"/>
        <v>16</v>
      </c>
      <c r="Y109" s="114" t="s">
        <v>147</v>
      </c>
      <c r="Z109" s="195" t="e">
        <f t="shared" si="24"/>
        <v>#VALUE!</v>
      </c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09"/>
    </row>
    <row r="110" spans="1:44" s="107" customFormat="1" ht="20.25">
      <c r="A110" s="191">
        <v>104</v>
      </c>
      <c r="B110" s="125">
        <v>439630</v>
      </c>
      <c r="C110" s="126" t="s">
        <v>358</v>
      </c>
      <c r="D110" s="196">
        <v>2</v>
      </c>
      <c r="E110" s="196">
        <v>3</v>
      </c>
      <c r="F110" s="196">
        <v>7</v>
      </c>
      <c r="G110" s="196">
        <v>4</v>
      </c>
      <c r="H110" s="196">
        <v>4</v>
      </c>
      <c r="I110" s="196">
        <f t="shared" si="13"/>
        <v>20</v>
      </c>
      <c r="J110" s="196">
        <f t="shared" si="14"/>
        <v>3</v>
      </c>
      <c r="K110" s="197">
        <v>1</v>
      </c>
      <c r="L110" s="197">
        <v>2</v>
      </c>
      <c r="M110" s="197">
        <v>2</v>
      </c>
      <c r="N110" s="197">
        <v>1</v>
      </c>
      <c r="O110" s="197">
        <v>2</v>
      </c>
      <c r="P110" s="197">
        <f t="shared" si="15"/>
        <v>8</v>
      </c>
      <c r="Q110" s="197">
        <f t="shared" si="16"/>
        <v>0.40</v>
      </c>
      <c r="R110" s="104">
        <f t="shared" si="17"/>
        <v>0.35</v>
      </c>
      <c r="S110" s="104">
        <f t="shared" si="18"/>
        <v>0.54999999999999993</v>
      </c>
      <c r="T110" s="104">
        <f t="shared" si="19"/>
        <v>1.1500000000000001</v>
      </c>
      <c r="U110" s="104">
        <f t="shared" si="20"/>
        <v>0.65</v>
      </c>
      <c r="V110" s="104">
        <f t="shared" si="21"/>
        <v>0.70</v>
      </c>
      <c r="W110" s="26">
        <f t="shared" si="22"/>
        <v>28</v>
      </c>
      <c r="X110" s="194">
        <f t="shared" si="23"/>
        <v>5.60</v>
      </c>
      <c r="Y110" s="114">
        <v>18</v>
      </c>
      <c r="Z110" s="195">
        <f t="shared" si="24"/>
        <v>14.40</v>
      </c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09"/>
    </row>
    <row r="111" spans="1:44" s="107" customFormat="1" ht="20.25">
      <c r="A111" s="191">
        <v>105</v>
      </c>
      <c r="B111" s="125">
        <v>439633</v>
      </c>
      <c r="C111" s="126" t="s">
        <v>360</v>
      </c>
      <c r="D111" s="196">
        <v>15</v>
      </c>
      <c r="E111" s="196">
        <v>14</v>
      </c>
      <c r="F111" s="196">
        <v>7</v>
      </c>
      <c r="G111" s="196">
        <v>7</v>
      </c>
      <c r="H111" s="196">
        <v>8</v>
      </c>
      <c r="I111" s="196">
        <f t="shared" si="13"/>
        <v>51</v>
      </c>
      <c r="J111" s="196">
        <f t="shared" si="14"/>
        <v>7.65</v>
      </c>
      <c r="K111" s="197">
        <v>3</v>
      </c>
      <c r="L111" s="197">
        <v>3</v>
      </c>
      <c r="M111" s="197">
        <v>4</v>
      </c>
      <c r="N111" s="197">
        <v>4</v>
      </c>
      <c r="O111" s="197">
        <v>3</v>
      </c>
      <c r="P111" s="197">
        <f t="shared" si="15"/>
        <v>17</v>
      </c>
      <c r="Q111" s="197">
        <f t="shared" si="16"/>
        <v>0.85000000000000009</v>
      </c>
      <c r="R111" s="104">
        <f t="shared" si="17"/>
        <v>2.40</v>
      </c>
      <c r="S111" s="104">
        <f t="shared" si="18"/>
        <v>2.25</v>
      </c>
      <c r="T111" s="104">
        <f t="shared" si="19"/>
        <v>1.25</v>
      </c>
      <c r="U111" s="104">
        <f t="shared" si="20"/>
        <v>1.25</v>
      </c>
      <c r="V111" s="104">
        <f t="shared" si="21"/>
        <v>1.35</v>
      </c>
      <c r="W111" s="26">
        <f t="shared" si="22"/>
        <v>68</v>
      </c>
      <c r="X111" s="194">
        <f t="shared" si="23"/>
        <v>13.60</v>
      </c>
      <c r="Y111" s="114">
        <v>63</v>
      </c>
      <c r="Z111" s="195">
        <f t="shared" si="24"/>
        <v>50.400000000000006</v>
      </c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09"/>
    </row>
    <row r="112" spans="1:44" s="107" customFormat="1" ht="20.25">
      <c r="A112" s="191">
        <v>106</v>
      </c>
      <c r="B112" s="125">
        <v>439636</v>
      </c>
      <c r="C112" s="126" t="s">
        <v>361</v>
      </c>
      <c r="D112" s="196">
        <v>14</v>
      </c>
      <c r="E112" s="196">
        <v>15</v>
      </c>
      <c r="F112" s="196">
        <v>16</v>
      </c>
      <c r="G112" s="196">
        <v>9</v>
      </c>
      <c r="H112" s="196">
        <v>15</v>
      </c>
      <c r="I112" s="196">
        <f t="shared" si="13"/>
        <v>69</v>
      </c>
      <c r="J112" s="196">
        <f t="shared" si="14"/>
        <v>10.35</v>
      </c>
      <c r="K112" s="197">
        <v>4</v>
      </c>
      <c r="L112" s="197">
        <v>3</v>
      </c>
      <c r="M112" s="197">
        <v>4</v>
      </c>
      <c r="N112" s="197">
        <v>3</v>
      </c>
      <c r="O112" s="197">
        <v>2</v>
      </c>
      <c r="P112" s="197">
        <f t="shared" si="15"/>
        <v>16</v>
      </c>
      <c r="Q112" s="197">
        <f t="shared" si="16"/>
        <v>0.80</v>
      </c>
      <c r="R112" s="104">
        <f t="shared" si="17"/>
        <v>2.3000000000000003</v>
      </c>
      <c r="S112" s="104">
        <f t="shared" si="18"/>
        <v>2.40</v>
      </c>
      <c r="T112" s="104">
        <f t="shared" si="19"/>
        <v>2.60</v>
      </c>
      <c r="U112" s="104">
        <f t="shared" si="20"/>
        <v>1.50</v>
      </c>
      <c r="V112" s="104">
        <f t="shared" si="21"/>
        <v>2.35</v>
      </c>
      <c r="W112" s="26">
        <f t="shared" si="22"/>
        <v>85</v>
      </c>
      <c r="X112" s="194">
        <f t="shared" si="23"/>
        <v>17</v>
      </c>
      <c r="Y112" s="114">
        <v>68</v>
      </c>
      <c r="Z112" s="195">
        <f t="shared" si="24"/>
        <v>54.400000000000006</v>
      </c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09"/>
    </row>
    <row r="113" spans="1:44" s="107" customFormat="1" ht="20.25">
      <c r="A113" s="191">
        <v>107</v>
      </c>
      <c r="B113" s="125">
        <v>439645</v>
      </c>
      <c r="C113" s="126" t="s">
        <v>367</v>
      </c>
      <c r="D113" s="196">
        <v>15</v>
      </c>
      <c r="E113" s="196">
        <v>14</v>
      </c>
      <c r="F113" s="196">
        <v>16</v>
      </c>
      <c r="G113" s="196">
        <v>11</v>
      </c>
      <c r="H113" s="196">
        <v>15</v>
      </c>
      <c r="I113" s="196">
        <f t="shared" si="13"/>
        <v>71</v>
      </c>
      <c r="J113" s="196">
        <f t="shared" si="14"/>
        <v>10.65</v>
      </c>
      <c r="K113" s="197">
        <v>3</v>
      </c>
      <c r="L113" s="197">
        <v>3</v>
      </c>
      <c r="M113" s="197">
        <v>4</v>
      </c>
      <c r="N113" s="197">
        <v>2</v>
      </c>
      <c r="O113" s="197">
        <v>4</v>
      </c>
      <c r="P113" s="197">
        <f t="shared" si="15"/>
        <v>16</v>
      </c>
      <c r="Q113" s="197">
        <f t="shared" si="16"/>
        <v>0.80</v>
      </c>
      <c r="R113" s="104">
        <f t="shared" si="17"/>
        <v>2.40</v>
      </c>
      <c r="S113" s="104">
        <f t="shared" si="18"/>
        <v>2.25</v>
      </c>
      <c r="T113" s="104">
        <f t="shared" si="19"/>
        <v>2.60</v>
      </c>
      <c r="U113" s="104">
        <f t="shared" si="20"/>
        <v>1.75</v>
      </c>
      <c r="V113" s="104">
        <f t="shared" si="21"/>
        <v>2.4500000000000002</v>
      </c>
      <c r="W113" s="26">
        <f t="shared" si="22"/>
        <v>87</v>
      </c>
      <c r="X113" s="194">
        <f t="shared" si="23"/>
        <v>17.400000000000002</v>
      </c>
      <c r="Y113" s="114">
        <v>62</v>
      </c>
      <c r="Z113" s="195">
        <f t="shared" si="24"/>
        <v>49.60</v>
      </c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09"/>
    </row>
    <row r="114" spans="1:44" s="107" customFormat="1" ht="20.25">
      <c r="A114" s="191">
        <v>108</v>
      </c>
      <c r="B114" s="125">
        <v>439647</v>
      </c>
      <c r="C114" s="126" t="s">
        <v>369</v>
      </c>
      <c r="D114" s="196">
        <v>11</v>
      </c>
      <c r="E114" s="196">
        <v>10</v>
      </c>
      <c r="F114" s="196">
        <v>12</v>
      </c>
      <c r="G114" s="196">
        <v>13</v>
      </c>
      <c r="H114" s="196">
        <v>14</v>
      </c>
      <c r="I114" s="196">
        <f t="shared" si="13"/>
        <v>60</v>
      </c>
      <c r="J114" s="196">
        <f t="shared" si="14"/>
        <v>9</v>
      </c>
      <c r="K114" s="197">
        <v>1</v>
      </c>
      <c r="L114" s="197">
        <v>2</v>
      </c>
      <c r="M114" s="197">
        <v>3</v>
      </c>
      <c r="N114" s="197">
        <v>2</v>
      </c>
      <c r="O114" s="197">
        <v>2</v>
      </c>
      <c r="P114" s="197">
        <f t="shared" si="15"/>
        <v>10</v>
      </c>
      <c r="Q114" s="197">
        <f t="shared" si="16"/>
        <v>0.50</v>
      </c>
      <c r="R114" s="104">
        <f t="shared" si="17"/>
        <v>1.70</v>
      </c>
      <c r="S114" s="104">
        <f t="shared" si="18"/>
        <v>1.60</v>
      </c>
      <c r="T114" s="104">
        <f t="shared" si="19"/>
        <v>1.9499999999999997</v>
      </c>
      <c r="U114" s="104">
        <f t="shared" si="20"/>
        <v>2.0499999999999998</v>
      </c>
      <c r="V114" s="104">
        <f t="shared" si="21"/>
        <v>2.2000000000000002</v>
      </c>
      <c r="W114" s="26">
        <f t="shared" si="22"/>
        <v>70</v>
      </c>
      <c r="X114" s="194">
        <f t="shared" si="23"/>
        <v>14</v>
      </c>
      <c r="Y114" s="114" t="s">
        <v>147</v>
      </c>
      <c r="Z114" s="195" t="e">
        <f t="shared" si="24"/>
        <v>#VALUE!</v>
      </c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09"/>
    </row>
    <row r="115" spans="1:44" s="107" customFormat="1" ht="20.25">
      <c r="A115" s="191">
        <v>109</v>
      </c>
      <c r="B115" s="243">
        <v>439648</v>
      </c>
      <c r="C115" s="244" t="s">
        <v>370</v>
      </c>
      <c r="D115" s="196">
        <v>11</v>
      </c>
      <c r="E115" s="196">
        <v>12</v>
      </c>
      <c r="F115" s="196">
        <v>13</v>
      </c>
      <c r="G115" s="196">
        <v>15</v>
      </c>
      <c r="H115" s="196">
        <v>11</v>
      </c>
      <c r="I115" s="196">
        <f t="shared" si="13"/>
        <v>62</v>
      </c>
      <c r="J115" s="196">
        <f t="shared" si="14"/>
        <v>9.2999999999999989</v>
      </c>
      <c r="K115" s="197">
        <v>4</v>
      </c>
      <c r="L115" s="197">
        <v>3</v>
      </c>
      <c r="M115" s="197">
        <v>5</v>
      </c>
      <c r="N115" s="197">
        <v>4</v>
      </c>
      <c r="O115" s="197">
        <v>3</v>
      </c>
      <c r="P115" s="197">
        <f t="shared" si="15"/>
        <v>19</v>
      </c>
      <c r="Q115" s="197">
        <f t="shared" si="16"/>
        <v>0.95</v>
      </c>
      <c r="R115" s="104">
        <f t="shared" si="17"/>
        <v>1.85</v>
      </c>
      <c r="S115" s="104">
        <f t="shared" si="18"/>
        <v>1.9499999999999997</v>
      </c>
      <c r="T115" s="104">
        <f t="shared" si="19"/>
        <v>2.2000000000000002</v>
      </c>
      <c r="U115" s="104">
        <f t="shared" si="20"/>
        <v>2.4500000000000002</v>
      </c>
      <c r="V115" s="104">
        <f t="shared" si="21"/>
        <v>1.7999999999999998</v>
      </c>
      <c r="W115" s="26">
        <f t="shared" si="22"/>
        <v>81</v>
      </c>
      <c r="X115" s="194">
        <f t="shared" si="23"/>
        <v>16.20</v>
      </c>
      <c r="Y115" s="245">
        <v>53</v>
      </c>
      <c r="Z115" s="195">
        <f t="shared" si="24"/>
        <v>42.400000000000006</v>
      </c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09"/>
    </row>
    <row r="116" spans="1:44" s="107" customFormat="1" ht="20.25">
      <c r="A116" s="191">
        <v>110</v>
      </c>
      <c r="B116" s="125">
        <v>439653</v>
      </c>
      <c r="C116" s="126" t="s">
        <v>373</v>
      </c>
      <c r="D116" s="251">
        <v>15</v>
      </c>
      <c r="E116" s="251">
        <v>15</v>
      </c>
      <c r="F116" s="196">
        <v>12</v>
      </c>
      <c r="G116" s="196">
        <v>11</v>
      </c>
      <c r="H116" s="196">
        <v>11</v>
      </c>
      <c r="I116" s="196">
        <f t="shared" si="13"/>
        <v>64</v>
      </c>
      <c r="J116" s="196">
        <f t="shared" si="14"/>
        <v>9.60</v>
      </c>
      <c r="K116" s="197">
        <v>3</v>
      </c>
      <c r="L116" s="197">
        <v>4</v>
      </c>
      <c r="M116" s="197">
        <v>3</v>
      </c>
      <c r="N116" s="197">
        <v>3</v>
      </c>
      <c r="O116" s="197">
        <v>4</v>
      </c>
      <c r="P116" s="197">
        <f t="shared" si="15"/>
        <v>17</v>
      </c>
      <c r="Q116" s="197">
        <f t="shared" si="16"/>
        <v>0.85000000000000009</v>
      </c>
      <c r="R116" s="104">
        <f t="shared" si="17"/>
        <v>2.40</v>
      </c>
      <c r="S116" s="104">
        <f t="shared" si="18"/>
        <v>2.4500000000000002</v>
      </c>
      <c r="T116" s="104">
        <f t="shared" si="19"/>
        <v>1.9499999999999997</v>
      </c>
      <c r="U116" s="104">
        <f t="shared" si="20"/>
        <v>1.7999999999999998</v>
      </c>
      <c r="V116" s="104">
        <f t="shared" si="21"/>
        <v>1.85</v>
      </c>
      <c r="W116" s="26">
        <f t="shared" si="22"/>
        <v>81</v>
      </c>
      <c r="X116" s="194">
        <f t="shared" si="23"/>
        <v>16.20</v>
      </c>
      <c r="Y116" s="114">
        <v>60</v>
      </c>
      <c r="Z116" s="195">
        <f t="shared" si="24"/>
        <v>48</v>
      </c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09"/>
    </row>
    <row r="117" spans="1:44" s="107" customFormat="1" ht="20.25">
      <c r="A117" s="191">
        <v>111</v>
      </c>
      <c r="B117" s="125">
        <v>439654</v>
      </c>
      <c r="C117" s="126" t="s">
        <v>199</v>
      </c>
      <c r="D117" s="196">
        <v>15</v>
      </c>
      <c r="E117" s="196">
        <v>10</v>
      </c>
      <c r="F117" s="196">
        <v>11</v>
      </c>
      <c r="G117" s="196">
        <v>11</v>
      </c>
      <c r="H117" s="196">
        <v>10</v>
      </c>
      <c r="I117" s="196">
        <f t="shared" si="13"/>
        <v>57</v>
      </c>
      <c r="J117" s="196">
        <f t="shared" si="14"/>
        <v>8.5499999999999989</v>
      </c>
      <c r="K117" s="197">
        <v>3</v>
      </c>
      <c r="L117" s="197">
        <v>2</v>
      </c>
      <c r="M117" s="197">
        <v>3</v>
      </c>
      <c r="N117" s="197">
        <v>4</v>
      </c>
      <c r="O117" s="197">
        <v>2</v>
      </c>
      <c r="P117" s="197">
        <f t="shared" si="15"/>
        <v>14</v>
      </c>
      <c r="Q117" s="197">
        <f t="shared" si="16"/>
        <v>0.70</v>
      </c>
      <c r="R117" s="104">
        <f t="shared" si="17"/>
        <v>2.40</v>
      </c>
      <c r="S117" s="104">
        <f t="shared" si="18"/>
        <v>1.60</v>
      </c>
      <c r="T117" s="104">
        <f t="shared" si="19"/>
        <v>1.7999999999999998</v>
      </c>
      <c r="U117" s="104">
        <f t="shared" si="20"/>
        <v>1.85</v>
      </c>
      <c r="V117" s="104">
        <f t="shared" si="21"/>
        <v>1.60</v>
      </c>
      <c r="W117" s="26">
        <f t="shared" si="22"/>
        <v>71</v>
      </c>
      <c r="X117" s="194">
        <f t="shared" si="23"/>
        <v>14.20</v>
      </c>
      <c r="Y117" s="114">
        <v>53</v>
      </c>
      <c r="Z117" s="195">
        <f t="shared" si="24"/>
        <v>42.400000000000006</v>
      </c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09"/>
    </row>
    <row r="118" spans="1:44" s="107" customFormat="1" ht="20.25">
      <c r="A118" s="191">
        <v>112</v>
      </c>
      <c r="B118" s="125">
        <v>439657</v>
      </c>
      <c r="C118" s="126" t="s">
        <v>374</v>
      </c>
      <c r="D118" s="196">
        <v>15</v>
      </c>
      <c r="E118" s="196">
        <v>16</v>
      </c>
      <c r="F118" s="196">
        <v>11</v>
      </c>
      <c r="G118" s="196">
        <v>19</v>
      </c>
      <c r="H118" s="196">
        <v>11</v>
      </c>
      <c r="I118" s="196">
        <f t="shared" si="13"/>
        <v>72</v>
      </c>
      <c r="J118" s="196">
        <f t="shared" si="14"/>
        <v>10.80</v>
      </c>
      <c r="K118" s="197">
        <v>3</v>
      </c>
      <c r="L118" s="197">
        <v>4</v>
      </c>
      <c r="M118" s="197">
        <v>3</v>
      </c>
      <c r="N118" s="197">
        <v>4</v>
      </c>
      <c r="O118" s="197">
        <v>3</v>
      </c>
      <c r="P118" s="197">
        <f t="shared" si="15"/>
        <v>17</v>
      </c>
      <c r="Q118" s="197">
        <f t="shared" si="16"/>
        <v>0.85000000000000009</v>
      </c>
      <c r="R118" s="104">
        <f t="shared" si="17"/>
        <v>2.40</v>
      </c>
      <c r="S118" s="104">
        <f t="shared" si="18"/>
        <v>2.60</v>
      </c>
      <c r="T118" s="104">
        <f t="shared" si="19"/>
        <v>1.7999999999999998</v>
      </c>
      <c r="U118" s="104">
        <f t="shared" si="20"/>
        <v>3.0500000000000003</v>
      </c>
      <c r="V118" s="104">
        <f t="shared" si="21"/>
        <v>1.7999999999999998</v>
      </c>
      <c r="W118" s="26">
        <f t="shared" si="22"/>
        <v>89</v>
      </c>
      <c r="X118" s="194">
        <f t="shared" si="23"/>
        <v>17.80</v>
      </c>
      <c r="Y118" s="114">
        <v>79</v>
      </c>
      <c r="Z118" s="195">
        <f t="shared" si="24"/>
        <v>63.20</v>
      </c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09"/>
    </row>
    <row r="119" spans="1:44" s="107" customFormat="1" ht="20.25">
      <c r="A119" s="191">
        <v>113</v>
      </c>
      <c r="B119" s="125">
        <v>439659</v>
      </c>
      <c r="C119" s="126" t="s">
        <v>375</v>
      </c>
      <c r="D119" s="196">
        <v>15</v>
      </c>
      <c r="E119" s="196">
        <v>14</v>
      </c>
      <c r="F119" s="196">
        <v>16</v>
      </c>
      <c r="G119" s="196">
        <v>15</v>
      </c>
      <c r="H119" s="196">
        <v>18</v>
      </c>
      <c r="I119" s="196">
        <f t="shared" si="13"/>
        <v>78</v>
      </c>
      <c r="J119" s="196">
        <f t="shared" si="14"/>
        <v>11.70</v>
      </c>
      <c r="K119" s="197">
        <v>3</v>
      </c>
      <c r="L119" s="197">
        <v>4</v>
      </c>
      <c r="M119" s="197">
        <v>3</v>
      </c>
      <c r="N119" s="197">
        <v>4</v>
      </c>
      <c r="O119" s="197">
        <v>4</v>
      </c>
      <c r="P119" s="197">
        <f t="shared" si="15"/>
        <v>18</v>
      </c>
      <c r="Q119" s="197">
        <f t="shared" si="16"/>
        <v>0.90</v>
      </c>
      <c r="R119" s="104">
        <f t="shared" si="17"/>
        <v>2.40</v>
      </c>
      <c r="S119" s="104">
        <f t="shared" si="18"/>
        <v>2.3000000000000003</v>
      </c>
      <c r="T119" s="104">
        <f t="shared" si="19"/>
        <v>2.5499999999999998</v>
      </c>
      <c r="U119" s="104">
        <f t="shared" si="20"/>
        <v>2.4500000000000002</v>
      </c>
      <c r="V119" s="104">
        <f t="shared" si="21"/>
        <v>2.90</v>
      </c>
      <c r="W119" s="26">
        <f t="shared" si="22"/>
        <v>96</v>
      </c>
      <c r="X119" s="194">
        <f t="shared" si="23"/>
        <v>19.200000000000003</v>
      </c>
      <c r="Y119" s="114">
        <v>79</v>
      </c>
      <c r="Z119" s="195">
        <f t="shared" si="24"/>
        <v>63.20</v>
      </c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10"/>
      <c r="AR119" s="109"/>
    </row>
    <row r="120" spans="1:44" s="107" customFormat="1" ht="20.25">
      <c r="A120" s="191">
        <v>114</v>
      </c>
      <c r="B120" s="125">
        <v>439661</v>
      </c>
      <c r="C120" s="126" t="s">
        <v>202</v>
      </c>
      <c r="D120" s="196">
        <v>12</v>
      </c>
      <c r="E120" s="196">
        <v>11</v>
      </c>
      <c r="F120" s="196">
        <v>11</v>
      </c>
      <c r="G120" s="196">
        <v>18</v>
      </c>
      <c r="H120" s="196">
        <v>11</v>
      </c>
      <c r="I120" s="196">
        <f t="shared" si="13"/>
        <v>63</v>
      </c>
      <c r="J120" s="196">
        <f t="shared" si="14"/>
        <v>9.4499999999999993</v>
      </c>
      <c r="K120" s="197">
        <v>3</v>
      </c>
      <c r="L120" s="197">
        <v>3</v>
      </c>
      <c r="M120" s="197">
        <v>2</v>
      </c>
      <c r="N120" s="197">
        <v>3</v>
      </c>
      <c r="O120" s="197">
        <v>4</v>
      </c>
      <c r="P120" s="197">
        <f t="shared" si="15"/>
        <v>15</v>
      </c>
      <c r="Q120" s="197">
        <f t="shared" si="16"/>
        <v>0.75</v>
      </c>
      <c r="R120" s="104">
        <f t="shared" si="17"/>
        <v>1.9499999999999997</v>
      </c>
      <c r="S120" s="104">
        <f t="shared" si="18"/>
        <v>1.7999999999999998</v>
      </c>
      <c r="T120" s="104">
        <f t="shared" si="19"/>
        <v>1.75</v>
      </c>
      <c r="U120" s="104">
        <f t="shared" si="20"/>
        <v>2.8499999999999996</v>
      </c>
      <c r="V120" s="104">
        <f t="shared" si="21"/>
        <v>1.85</v>
      </c>
      <c r="W120" s="26">
        <f t="shared" si="22"/>
        <v>78</v>
      </c>
      <c r="X120" s="194">
        <f t="shared" si="23"/>
        <v>15.60</v>
      </c>
      <c r="Y120" s="114">
        <v>64</v>
      </c>
      <c r="Z120" s="195">
        <f t="shared" si="24"/>
        <v>51.20</v>
      </c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  <c r="AO120" s="110"/>
      <c r="AP120" s="110"/>
      <c r="AQ120" s="110"/>
      <c r="AR120" s="109"/>
    </row>
    <row r="121" spans="1:44" s="107" customFormat="1" ht="20.25">
      <c r="A121" s="191">
        <v>115</v>
      </c>
      <c r="B121" s="125">
        <v>439665</v>
      </c>
      <c r="C121" s="126" t="s">
        <v>377</v>
      </c>
      <c r="D121" s="196">
        <v>15</v>
      </c>
      <c r="E121" s="196">
        <v>16</v>
      </c>
      <c r="F121" s="196">
        <v>15</v>
      </c>
      <c r="G121" s="196">
        <v>11</v>
      </c>
      <c r="H121" s="196">
        <v>11</v>
      </c>
      <c r="I121" s="196">
        <f t="shared" si="13"/>
        <v>68</v>
      </c>
      <c r="J121" s="196">
        <f t="shared" si="14"/>
        <v>10.199999999999999</v>
      </c>
      <c r="K121" s="197">
        <v>3</v>
      </c>
      <c r="L121" s="197">
        <v>2</v>
      </c>
      <c r="M121" s="197">
        <v>3</v>
      </c>
      <c r="N121" s="197">
        <v>4</v>
      </c>
      <c r="O121" s="197">
        <v>3</v>
      </c>
      <c r="P121" s="197">
        <f t="shared" si="15"/>
        <v>15</v>
      </c>
      <c r="Q121" s="197">
        <f t="shared" si="16"/>
        <v>0.75</v>
      </c>
      <c r="R121" s="104">
        <f t="shared" si="17"/>
        <v>2.40</v>
      </c>
      <c r="S121" s="104">
        <f t="shared" si="18"/>
        <v>2.50</v>
      </c>
      <c r="T121" s="104">
        <f t="shared" si="19"/>
        <v>2.40</v>
      </c>
      <c r="U121" s="104">
        <f t="shared" si="20"/>
        <v>1.85</v>
      </c>
      <c r="V121" s="104">
        <f t="shared" si="21"/>
        <v>1.7999999999999998</v>
      </c>
      <c r="W121" s="26">
        <f t="shared" si="22"/>
        <v>83</v>
      </c>
      <c r="X121" s="194">
        <f t="shared" si="23"/>
        <v>16.60</v>
      </c>
      <c r="Y121" s="114">
        <v>63</v>
      </c>
      <c r="Z121" s="195">
        <f t="shared" si="24"/>
        <v>50.400000000000006</v>
      </c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10"/>
      <c r="AQ121" s="110"/>
      <c r="AR121" s="109"/>
    </row>
    <row r="122" spans="1:44" s="107" customFormat="1" ht="20.25">
      <c r="A122" s="191">
        <v>116</v>
      </c>
      <c r="B122" s="125">
        <v>439668</v>
      </c>
      <c r="C122" s="126" t="s">
        <v>379</v>
      </c>
      <c r="D122" s="196">
        <v>15</v>
      </c>
      <c r="E122" s="196">
        <v>18</v>
      </c>
      <c r="F122" s="196">
        <v>16</v>
      </c>
      <c r="G122" s="196">
        <v>14</v>
      </c>
      <c r="H122" s="196">
        <v>16</v>
      </c>
      <c r="I122" s="196">
        <f t="shared" si="13"/>
        <v>79</v>
      </c>
      <c r="J122" s="196">
        <f t="shared" si="14"/>
        <v>11.85</v>
      </c>
      <c r="K122" s="197">
        <v>3</v>
      </c>
      <c r="L122" s="197">
        <v>2</v>
      </c>
      <c r="M122" s="197">
        <v>4</v>
      </c>
      <c r="N122" s="197">
        <v>2</v>
      </c>
      <c r="O122" s="197">
        <v>3</v>
      </c>
      <c r="P122" s="197">
        <f t="shared" si="15"/>
        <v>14</v>
      </c>
      <c r="Q122" s="197">
        <f t="shared" si="16"/>
        <v>0.70</v>
      </c>
      <c r="R122" s="104">
        <f t="shared" si="17"/>
        <v>2.40</v>
      </c>
      <c r="S122" s="104">
        <f t="shared" si="18"/>
        <v>2.80</v>
      </c>
      <c r="T122" s="104">
        <f t="shared" si="19"/>
        <v>2.60</v>
      </c>
      <c r="U122" s="104">
        <f t="shared" si="20"/>
        <v>2.2000000000000002</v>
      </c>
      <c r="V122" s="104">
        <f t="shared" si="21"/>
        <v>2.5499999999999998</v>
      </c>
      <c r="W122" s="26">
        <f t="shared" si="22"/>
        <v>93</v>
      </c>
      <c r="X122" s="194">
        <f t="shared" si="23"/>
        <v>18.60</v>
      </c>
      <c r="Y122" s="114">
        <v>76</v>
      </c>
      <c r="Z122" s="195">
        <f t="shared" si="24"/>
        <v>60.80</v>
      </c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09"/>
    </row>
    <row r="123" spans="1:44" s="107" customFormat="1" ht="20.25">
      <c r="A123" s="191">
        <v>117</v>
      </c>
      <c r="B123" s="125">
        <v>439669</v>
      </c>
      <c r="C123" s="126" t="s">
        <v>121</v>
      </c>
      <c r="D123" s="196">
        <v>18</v>
      </c>
      <c r="E123" s="196">
        <v>16</v>
      </c>
      <c r="F123" s="196">
        <v>19</v>
      </c>
      <c r="G123" s="196">
        <v>17</v>
      </c>
      <c r="H123" s="196">
        <v>18</v>
      </c>
      <c r="I123" s="196">
        <f t="shared" si="13"/>
        <v>88</v>
      </c>
      <c r="J123" s="196">
        <f t="shared" si="14"/>
        <v>13.20</v>
      </c>
      <c r="K123" s="197">
        <v>3</v>
      </c>
      <c r="L123" s="197">
        <v>4</v>
      </c>
      <c r="M123" s="197">
        <v>3</v>
      </c>
      <c r="N123" s="197">
        <v>4</v>
      </c>
      <c r="O123" s="197">
        <v>4</v>
      </c>
      <c r="P123" s="197">
        <f t="shared" si="15"/>
        <v>18</v>
      </c>
      <c r="Q123" s="197">
        <f t="shared" si="16"/>
        <v>0.90</v>
      </c>
      <c r="R123" s="104">
        <f t="shared" si="17"/>
        <v>2.8499999999999996</v>
      </c>
      <c r="S123" s="104">
        <f t="shared" si="18"/>
        <v>2.60</v>
      </c>
      <c r="T123" s="104">
        <f t="shared" si="19"/>
        <v>3</v>
      </c>
      <c r="U123" s="104">
        <f t="shared" si="20"/>
        <v>2.75</v>
      </c>
      <c r="V123" s="104">
        <f t="shared" si="21"/>
        <v>2.90</v>
      </c>
      <c r="W123" s="26">
        <f t="shared" si="22"/>
        <v>106</v>
      </c>
      <c r="X123" s="194">
        <f t="shared" si="23"/>
        <v>21.200000000000003</v>
      </c>
      <c r="Y123" s="114">
        <v>87</v>
      </c>
      <c r="Z123" s="195">
        <f t="shared" si="24"/>
        <v>69.600000000000009</v>
      </c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09"/>
    </row>
    <row r="124" spans="1:44" s="107" customFormat="1" ht="20.25">
      <c r="A124" s="191">
        <v>118</v>
      </c>
      <c r="B124" s="125">
        <v>439672</v>
      </c>
      <c r="C124" s="126" t="s">
        <v>381</v>
      </c>
      <c r="D124" s="196">
        <v>19</v>
      </c>
      <c r="E124" s="196">
        <v>18</v>
      </c>
      <c r="F124" s="196">
        <v>19</v>
      </c>
      <c r="G124" s="196">
        <v>18</v>
      </c>
      <c r="H124" s="196">
        <v>18</v>
      </c>
      <c r="I124" s="196">
        <f t="shared" si="13"/>
        <v>92</v>
      </c>
      <c r="J124" s="196">
        <f t="shared" si="14"/>
        <v>13.80</v>
      </c>
      <c r="K124" s="197">
        <v>3</v>
      </c>
      <c r="L124" s="197">
        <v>4</v>
      </c>
      <c r="M124" s="197">
        <v>4</v>
      </c>
      <c r="N124" s="197">
        <v>3</v>
      </c>
      <c r="O124" s="197">
        <v>5</v>
      </c>
      <c r="P124" s="197">
        <f t="shared" si="15"/>
        <v>19</v>
      </c>
      <c r="Q124" s="197">
        <f t="shared" si="16"/>
        <v>0.95</v>
      </c>
      <c r="R124" s="104">
        <f t="shared" si="17"/>
        <v>3</v>
      </c>
      <c r="S124" s="104">
        <f t="shared" si="18"/>
        <v>2.90</v>
      </c>
      <c r="T124" s="104">
        <f t="shared" si="19"/>
        <v>3.0500000000000003</v>
      </c>
      <c r="U124" s="104">
        <f t="shared" si="20"/>
        <v>2.8499999999999996</v>
      </c>
      <c r="V124" s="104">
        <f t="shared" si="21"/>
        <v>2.9499999999999997</v>
      </c>
      <c r="W124" s="26">
        <f t="shared" si="22"/>
        <v>111</v>
      </c>
      <c r="X124" s="194">
        <f t="shared" si="23"/>
        <v>22.200000000000003</v>
      </c>
      <c r="Y124" s="114">
        <v>90</v>
      </c>
      <c r="Z124" s="195">
        <f t="shared" si="24"/>
        <v>72</v>
      </c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09"/>
    </row>
    <row r="125" spans="1:44" s="107" customFormat="1" ht="20.25">
      <c r="A125" s="191">
        <v>119</v>
      </c>
      <c r="B125" s="125">
        <v>439677</v>
      </c>
      <c r="C125" s="126" t="s">
        <v>208</v>
      </c>
      <c r="D125" s="196">
        <v>15</v>
      </c>
      <c r="E125" s="196">
        <v>16</v>
      </c>
      <c r="F125" s="196">
        <v>15</v>
      </c>
      <c r="G125" s="196">
        <v>19</v>
      </c>
      <c r="H125" s="196">
        <v>15</v>
      </c>
      <c r="I125" s="196">
        <f t="shared" si="13"/>
        <v>80</v>
      </c>
      <c r="J125" s="196">
        <f t="shared" si="14"/>
        <v>12</v>
      </c>
      <c r="K125" s="197">
        <v>3</v>
      </c>
      <c r="L125" s="197">
        <v>4</v>
      </c>
      <c r="M125" s="197">
        <v>4</v>
      </c>
      <c r="N125" s="197">
        <v>2</v>
      </c>
      <c r="O125" s="197">
        <v>3</v>
      </c>
      <c r="P125" s="197">
        <f t="shared" si="15"/>
        <v>16</v>
      </c>
      <c r="Q125" s="197">
        <f t="shared" si="16"/>
        <v>0.80</v>
      </c>
      <c r="R125" s="104">
        <f t="shared" si="17"/>
        <v>2.40</v>
      </c>
      <c r="S125" s="104">
        <f t="shared" si="18"/>
        <v>2.60</v>
      </c>
      <c r="T125" s="104">
        <f t="shared" si="19"/>
        <v>2.4500000000000002</v>
      </c>
      <c r="U125" s="104">
        <f t="shared" si="20"/>
        <v>2.95</v>
      </c>
      <c r="V125" s="104">
        <f t="shared" si="21"/>
        <v>2.40</v>
      </c>
      <c r="W125" s="26">
        <f t="shared" si="22"/>
        <v>96</v>
      </c>
      <c r="X125" s="194">
        <f t="shared" si="23"/>
        <v>19.200000000000003</v>
      </c>
      <c r="Y125" s="114">
        <v>78</v>
      </c>
      <c r="Z125" s="195">
        <f t="shared" si="24"/>
        <v>62.400000000000006</v>
      </c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09"/>
    </row>
    <row r="126" spans="1:44" s="107" customFormat="1" ht="20.25">
      <c r="A126" s="191">
        <v>120</v>
      </c>
      <c r="B126" s="125">
        <v>439678</v>
      </c>
      <c r="C126" s="126" t="s">
        <v>383</v>
      </c>
      <c r="D126" s="196">
        <v>15</v>
      </c>
      <c r="E126" s="196">
        <v>14</v>
      </c>
      <c r="F126" s="196">
        <v>16</v>
      </c>
      <c r="G126" s="196">
        <v>13</v>
      </c>
      <c r="H126" s="196">
        <v>17</v>
      </c>
      <c r="I126" s="196">
        <f t="shared" si="13"/>
        <v>75</v>
      </c>
      <c r="J126" s="196">
        <f t="shared" si="14"/>
        <v>11.25</v>
      </c>
      <c r="K126" s="197">
        <v>3</v>
      </c>
      <c r="L126" s="197">
        <v>4</v>
      </c>
      <c r="M126" s="197">
        <v>2</v>
      </c>
      <c r="N126" s="197">
        <v>5</v>
      </c>
      <c r="O126" s="197">
        <v>4</v>
      </c>
      <c r="P126" s="197">
        <f t="shared" si="15"/>
        <v>18</v>
      </c>
      <c r="Q126" s="197">
        <f t="shared" si="16"/>
        <v>0.90</v>
      </c>
      <c r="R126" s="104">
        <f t="shared" si="17"/>
        <v>2.40</v>
      </c>
      <c r="S126" s="104">
        <f t="shared" si="18"/>
        <v>2.3000000000000003</v>
      </c>
      <c r="T126" s="104">
        <f t="shared" si="19"/>
        <v>2.50</v>
      </c>
      <c r="U126" s="104">
        <f t="shared" si="20"/>
        <v>2.2000000000000002</v>
      </c>
      <c r="V126" s="104">
        <f t="shared" si="21"/>
        <v>2.75</v>
      </c>
      <c r="W126" s="26">
        <f t="shared" si="22"/>
        <v>93</v>
      </c>
      <c r="X126" s="194">
        <f t="shared" si="23"/>
        <v>18.60</v>
      </c>
      <c r="Y126" s="114">
        <v>73</v>
      </c>
      <c r="Z126" s="195">
        <f t="shared" si="24"/>
        <v>58.400000000000006</v>
      </c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09"/>
    </row>
    <row r="127" spans="1:44" s="107" customFormat="1" ht="20.25">
      <c r="A127" s="191">
        <v>121</v>
      </c>
      <c r="B127" s="125">
        <v>439679</v>
      </c>
      <c r="C127" s="126" t="s">
        <v>524</v>
      </c>
      <c r="D127" s="196">
        <v>15</v>
      </c>
      <c r="E127" s="196">
        <v>16</v>
      </c>
      <c r="F127" s="196">
        <v>15</v>
      </c>
      <c r="G127" s="196">
        <v>13</v>
      </c>
      <c r="H127" s="196">
        <v>15</v>
      </c>
      <c r="I127" s="196">
        <f t="shared" si="13"/>
        <v>74</v>
      </c>
      <c r="J127" s="196">
        <f t="shared" si="14"/>
        <v>11.10</v>
      </c>
      <c r="K127" s="197">
        <v>1</v>
      </c>
      <c r="L127" s="197">
        <v>4</v>
      </c>
      <c r="M127" s="197">
        <v>3</v>
      </c>
      <c r="N127" s="197">
        <v>5</v>
      </c>
      <c r="O127" s="197">
        <v>2</v>
      </c>
      <c r="P127" s="197">
        <f t="shared" si="15"/>
        <v>15</v>
      </c>
      <c r="Q127" s="197">
        <f t="shared" si="16"/>
        <v>0.75</v>
      </c>
      <c r="R127" s="104">
        <f t="shared" si="17"/>
        <v>2.2999999999999998</v>
      </c>
      <c r="S127" s="104">
        <f t="shared" si="18"/>
        <v>2.60</v>
      </c>
      <c r="T127" s="104">
        <f t="shared" si="19"/>
        <v>2.40</v>
      </c>
      <c r="U127" s="104">
        <f t="shared" si="20"/>
        <v>2.2000000000000002</v>
      </c>
      <c r="V127" s="104">
        <f t="shared" si="21"/>
        <v>2.35</v>
      </c>
      <c r="W127" s="26">
        <f t="shared" si="22"/>
        <v>89</v>
      </c>
      <c r="X127" s="194">
        <f t="shared" si="23"/>
        <v>17.80</v>
      </c>
      <c r="Y127" s="114">
        <v>48</v>
      </c>
      <c r="Z127" s="195">
        <f t="shared" si="24"/>
        <v>38.400000000000006</v>
      </c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09"/>
    </row>
    <row r="128" spans="1:44" s="107" customFormat="1" ht="20.25">
      <c r="A128" s="191">
        <v>122</v>
      </c>
      <c r="B128" s="125">
        <v>439680</v>
      </c>
      <c r="C128" s="126" t="s">
        <v>209</v>
      </c>
      <c r="D128" s="196">
        <v>15</v>
      </c>
      <c r="E128" s="196">
        <v>16</v>
      </c>
      <c r="F128" s="196">
        <v>15</v>
      </c>
      <c r="G128" s="196">
        <v>18</v>
      </c>
      <c r="H128" s="196">
        <v>17</v>
      </c>
      <c r="I128" s="196">
        <f t="shared" si="13"/>
        <v>81</v>
      </c>
      <c r="J128" s="196">
        <f t="shared" si="14"/>
        <v>12.15</v>
      </c>
      <c r="K128" s="197">
        <v>2</v>
      </c>
      <c r="L128" s="197">
        <v>4</v>
      </c>
      <c r="M128" s="197">
        <v>3</v>
      </c>
      <c r="N128" s="197">
        <v>5</v>
      </c>
      <c r="O128" s="197">
        <v>4</v>
      </c>
      <c r="P128" s="197">
        <f t="shared" si="15"/>
        <v>18</v>
      </c>
      <c r="Q128" s="197">
        <f t="shared" si="16"/>
        <v>0.90</v>
      </c>
      <c r="R128" s="104">
        <f t="shared" si="17"/>
        <v>2.35</v>
      </c>
      <c r="S128" s="104">
        <f t="shared" si="18"/>
        <v>2.60</v>
      </c>
      <c r="T128" s="104">
        <f t="shared" si="19"/>
        <v>2.40</v>
      </c>
      <c r="U128" s="104">
        <f t="shared" si="20"/>
        <v>2.9499999999999997</v>
      </c>
      <c r="V128" s="104">
        <f t="shared" si="21"/>
        <v>2.75</v>
      </c>
      <c r="W128" s="26">
        <f t="shared" si="22"/>
        <v>99</v>
      </c>
      <c r="X128" s="194">
        <f t="shared" si="23"/>
        <v>19.80</v>
      </c>
      <c r="Y128" s="114">
        <v>77</v>
      </c>
      <c r="Z128" s="195">
        <f t="shared" si="24"/>
        <v>61.60</v>
      </c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09"/>
    </row>
    <row r="129" spans="1:44" s="107" customFormat="1" ht="20.25">
      <c r="A129" s="191">
        <v>123</v>
      </c>
      <c r="B129" s="125">
        <v>439681</v>
      </c>
      <c r="C129" s="126" t="s">
        <v>384</v>
      </c>
      <c r="D129" s="196">
        <v>15</v>
      </c>
      <c r="E129" s="196">
        <v>16</v>
      </c>
      <c r="F129" s="196">
        <v>18</v>
      </c>
      <c r="G129" s="196">
        <v>19</v>
      </c>
      <c r="H129" s="196">
        <v>14</v>
      </c>
      <c r="I129" s="196">
        <f t="shared" si="13"/>
        <v>82</v>
      </c>
      <c r="J129" s="196">
        <f t="shared" si="14"/>
        <v>12.30</v>
      </c>
      <c r="K129" s="197">
        <v>4</v>
      </c>
      <c r="L129" s="197">
        <v>5</v>
      </c>
      <c r="M129" s="197">
        <v>3</v>
      </c>
      <c r="N129" s="197">
        <v>2</v>
      </c>
      <c r="O129" s="197">
        <v>2</v>
      </c>
      <c r="P129" s="197">
        <f t="shared" si="15"/>
        <v>16</v>
      </c>
      <c r="Q129" s="197">
        <f t="shared" si="16"/>
        <v>0.80</v>
      </c>
      <c r="R129" s="104">
        <f t="shared" si="17"/>
        <v>2.4500000000000002</v>
      </c>
      <c r="S129" s="104">
        <f t="shared" si="18"/>
        <v>2.65</v>
      </c>
      <c r="T129" s="104">
        <f t="shared" si="19"/>
        <v>2.8499999999999996</v>
      </c>
      <c r="U129" s="104">
        <f t="shared" si="20"/>
        <v>2.95</v>
      </c>
      <c r="V129" s="104">
        <f t="shared" si="21"/>
        <v>2.2000000000000002</v>
      </c>
      <c r="W129" s="26">
        <f t="shared" si="22"/>
        <v>98</v>
      </c>
      <c r="X129" s="194">
        <f t="shared" si="23"/>
        <v>19.60</v>
      </c>
      <c r="Y129" s="114">
        <v>77</v>
      </c>
      <c r="Z129" s="195">
        <f t="shared" si="24"/>
        <v>61.60</v>
      </c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09"/>
    </row>
    <row r="130" spans="1:44" s="107" customFormat="1" ht="20.25">
      <c r="A130" s="191">
        <v>124</v>
      </c>
      <c r="B130" s="125">
        <v>439682</v>
      </c>
      <c r="C130" s="126" t="s">
        <v>385</v>
      </c>
      <c r="D130" s="196">
        <v>11</v>
      </c>
      <c r="E130" s="196">
        <v>11</v>
      </c>
      <c r="F130" s="196">
        <v>11</v>
      </c>
      <c r="G130" s="196">
        <v>9</v>
      </c>
      <c r="H130" s="196">
        <v>9</v>
      </c>
      <c r="I130" s="196">
        <f t="shared" si="13"/>
        <v>51</v>
      </c>
      <c r="J130" s="196">
        <f t="shared" si="14"/>
        <v>7.65</v>
      </c>
      <c r="K130" s="197">
        <v>3</v>
      </c>
      <c r="L130" s="197">
        <v>2</v>
      </c>
      <c r="M130" s="197">
        <v>3</v>
      </c>
      <c r="N130" s="197">
        <v>1</v>
      </c>
      <c r="O130" s="197">
        <v>2</v>
      </c>
      <c r="P130" s="197">
        <f t="shared" si="15"/>
        <v>11</v>
      </c>
      <c r="Q130" s="197">
        <f t="shared" si="16"/>
        <v>0.55000000000000004</v>
      </c>
      <c r="R130" s="104">
        <f t="shared" si="17"/>
        <v>1.7999999999999998</v>
      </c>
      <c r="S130" s="104">
        <f t="shared" si="18"/>
        <v>1.75</v>
      </c>
      <c r="T130" s="104">
        <f t="shared" si="19"/>
        <v>1.7999999999999998</v>
      </c>
      <c r="U130" s="104">
        <f t="shared" si="20"/>
        <v>1.40</v>
      </c>
      <c r="V130" s="104">
        <f t="shared" si="21"/>
        <v>1.45</v>
      </c>
      <c r="W130" s="26">
        <f t="shared" si="22"/>
        <v>62</v>
      </c>
      <c r="X130" s="194">
        <f t="shared" si="23"/>
        <v>12.40</v>
      </c>
      <c r="Y130" s="114">
        <v>55</v>
      </c>
      <c r="Z130" s="195">
        <f t="shared" si="24"/>
        <v>44</v>
      </c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09"/>
    </row>
    <row r="131" spans="1:44" s="107" customFormat="1" ht="20.25">
      <c r="A131" s="191">
        <v>125</v>
      </c>
      <c r="B131" s="125">
        <v>439688</v>
      </c>
      <c r="C131" s="126" t="s">
        <v>388</v>
      </c>
      <c r="D131" s="196">
        <v>15</v>
      </c>
      <c r="E131" s="196">
        <v>11</v>
      </c>
      <c r="F131" s="196">
        <v>14</v>
      </c>
      <c r="G131" s="196">
        <v>12</v>
      </c>
      <c r="H131" s="196">
        <v>11</v>
      </c>
      <c r="I131" s="196">
        <f t="shared" si="13"/>
        <v>63</v>
      </c>
      <c r="J131" s="196">
        <f t="shared" si="14"/>
        <v>9.4499999999999993</v>
      </c>
      <c r="K131" s="197">
        <v>2</v>
      </c>
      <c r="L131" s="197">
        <v>3</v>
      </c>
      <c r="M131" s="197">
        <v>4</v>
      </c>
      <c r="N131" s="197">
        <v>3</v>
      </c>
      <c r="O131" s="197">
        <v>2</v>
      </c>
      <c r="P131" s="197">
        <f t="shared" si="15"/>
        <v>14</v>
      </c>
      <c r="Q131" s="197">
        <f t="shared" si="16"/>
        <v>0.70</v>
      </c>
      <c r="R131" s="104">
        <f t="shared" si="17"/>
        <v>2.35</v>
      </c>
      <c r="S131" s="104">
        <f t="shared" si="18"/>
        <v>1.7999999999999998</v>
      </c>
      <c r="T131" s="104">
        <f t="shared" si="19"/>
        <v>2.3000000000000003</v>
      </c>
      <c r="U131" s="104">
        <f t="shared" si="20"/>
        <v>1.9499999999999997</v>
      </c>
      <c r="V131" s="104">
        <f t="shared" si="21"/>
        <v>1.75</v>
      </c>
      <c r="W131" s="26">
        <f t="shared" si="22"/>
        <v>77</v>
      </c>
      <c r="X131" s="194">
        <f t="shared" si="23"/>
        <v>15.40</v>
      </c>
      <c r="Y131" s="114">
        <v>65</v>
      </c>
      <c r="Z131" s="195">
        <f t="shared" si="24"/>
        <v>52</v>
      </c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09"/>
    </row>
    <row r="132" spans="1:44" s="107" customFormat="1" ht="20.25">
      <c r="A132" s="191">
        <v>126</v>
      </c>
      <c r="B132" s="125">
        <v>439689</v>
      </c>
      <c r="C132" s="126" t="s">
        <v>525</v>
      </c>
      <c r="D132" s="196">
        <v>15</v>
      </c>
      <c r="E132" s="196">
        <v>18</v>
      </c>
      <c r="F132" s="196">
        <v>11</v>
      </c>
      <c r="G132" s="196">
        <v>12</v>
      </c>
      <c r="H132" s="196">
        <v>18</v>
      </c>
      <c r="I132" s="196">
        <f t="shared" si="13"/>
        <v>74</v>
      </c>
      <c r="J132" s="196">
        <f t="shared" si="14"/>
        <v>11.10</v>
      </c>
      <c r="K132" s="197">
        <v>3</v>
      </c>
      <c r="L132" s="197">
        <v>4</v>
      </c>
      <c r="M132" s="197">
        <v>3</v>
      </c>
      <c r="N132" s="197">
        <v>2</v>
      </c>
      <c r="O132" s="197">
        <v>3</v>
      </c>
      <c r="P132" s="197">
        <f t="shared" si="15"/>
        <v>15</v>
      </c>
      <c r="Q132" s="197">
        <f t="shared" si="16"/>
        <v>0.75</v>
      </c>
      <c r="R132" s="104">
        <f t="shared" si="17"/>
        <v>2.40</v>
      </c>
      <c r="S132" s="104">
        <f t="shared" si="18"/>
        <v>2.90</v>
      </c>
      <c r="T132" s="104">
        <f t="shared" si="19"/>
        <v>1.7999999999999998</v>
      </c>
      <c r="U132" s="104">
        <f t="shared" si="20"/>
        <v>1.90</v>
      </c>
      <c r="V132" s="104">
        <f t="shared" si="21"/>
        <v>2.8499999999999996</v>
      </c>
      <c r="W132" s="26">
        <f t="shared" si="22"/>
        <v>89</v>
      </c>
      <c r="X132" s="194">
        <f t="shared" si="23"/>
        <v>17.80</v>
      </c>
      <c r="Y132" s="114">
        <v>75</v>
      </c>
      <c r="Z132" s="195">
        <f t="shared" si="24"/>
        <v>60</v>
      </c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0"/>
      <c r="AR132" s="109"/>
    </row>
    <row r="133" spans="1:44" s="107" customFormat="1" ht="20.25">
      <c r="A133" s="191">
        <v>127</v>
      </c>
      <c r="B133" s="125">
        <v>439690</v>
      </c>
      <c r="C133" s="126" t="s">
        <v>389</v>
      </c>
      <c r="D133" s="196">
        <v>15</v>
      </c>
      <c r="E133" s="196">
        <v>16</v>
      </c>
      <c r="F133" s="196">
        <v>14</v>
      </c>
      <c r="G133" s="196">
        <v>18</v>
      </c>
      <c r="H133" s="196">
        <v>12</v>
      </c>
      <c r="I133" s="196">
        <f t="shared" si="13"/>
        <v>75</v>
      </c>
      <c r="J133" s="196">
        <f t="shared" si="14"/>
        <v>11.25</v>
      </c>
      <c r="K133" s="197">
        <v>3</v>
      </c>
      <c r="L133" s="197">
        <v>4</v>
      </c>
      <c r="M133" s="197">
        <v>2</v>
      </c>
      <c r="N133" s="197">
        <v>4</v>
      </c>
      <c r="O133" s="197">
        <v>3</v>
      </c>
      <c r="P133" s="197">
        <f t="shared" si="15"/>
        <v>16</v>
      </c>
      <c r="Q133" s="197">
        <f t="shared" si="16"/>
        <v>0.80</v>
      </c>
      <c r="R133" s="104">
        <f t="shared" si="17"/>
        <v>2.40</v>
      </c>
      <c r="S133" s="104">
        <f t="shared" si="18"/>
        <v>2.60</v>
      </c>
      <c r="T133" s="104">
        <f t="shared" si="19"/>
        <v>2.2000000000000002</v>
      </c>
      <c r="U133" s="104">
        <f t="shared" si="20"/>
        <v>2.90</v>
      </c>
      <c r="V133" s="104">
        <f t="shared" si="21"/>
        <v>1.9499999999999997</v>
      </c>
      <c r="W133" s="26">
        <f t="shared" si="22"/>
        <v>91</v>
      </c>
      <c r="X133" s="194">
        <f t="shared" si="23"/>
        <v>18.20</v>
      </c>
      <c r="Y133" s="114">
        <v>75</v>
      </c>
      <c r="Z133" s="195">
        <f t="shared" si="24"/>
        <v>60</v>
      </c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09"/>
    </row>
    <row r="134" spans="1:44" s="107" customFormat="1" ht="20.25">
      <c r="A134" s="191">
        <v>128</v>
      </c>
      <c r="B134" s="125">
        <v>439692</v>
      </c>
      <c r="C134" s="126" t="s">
        <v>391</v>
      </c>
      <c r="D134" s="196">
        <v>19</v>
      </c>
      <c r="E134" s="196">
        <v>18</v>
      </c>
      <c r="F134" s="196">
        <v>19</v>
      </c>
      <c r="G134" s="196">
        <v>18</v>
      </c>
      <c r="H134" s="196">
        <v>15</v>
      </c>
      <c r="I134" s="196">
        <f t="shared" si="13"/>
        <v>89</v>
      </c>
      <c r="J134" s="196">
        <f t="shared" si="14"/>
        <v>13.35</v>
      </c>
      <c r="K134" s="197">
        <v>3</v>
      </c>
      <c r="L134" s="197">
        <v>4</v>
      </c>
      <c r="M134" s="197">
        <v>2</v>
      </c>
      <c r="N134" s="197">
        <v>3</v>
      </c>
      <c r="O134" s="197">
        <v>5</v>
      </c>
      <c r="P134" s="197">
        <f t="shared" si="15"/>
        <v>17</v>
      </c>
      <c r="Q134" s="197">
        <f t="shared" si="16"/>
        <v>0.85000000000000009</v>
      </c>
      <c r="R134" s="104">
        <f t="shared" si="17"/>
        <v>3</v>
      </c>
      <c r="S134" s="104">
        <f t="shared" si="18"/>
        <v>2.90</v>
      </c>
      <c r="T134" s="104">
        <f t="shared" si="19"/>
        <v>2.95</v>
      </c>
      <c r="U134" s="104">
        <f t="shared" si="20"/>
        <v>2.8499999999999996</v>
      </c>
      <c r="V134" s="104">
        <f t="shared" si="21"/>
        <v>2.50</v>
      </c>
      <c r="W134" s="26">
        <f t="shared" si="22"/>
        <v>106</v>
      </c>
      <c r="X134" s="194">
        <f t="shared" si="23"/>
        <v>21.200000000000003</v>
      </c>
      <c r="Y134" s="114">
        <v>86</v>
      </c>
      <c r="Z134" s="195">
        <f t="shared" si="24"/>
        <v>68.80</v>
      </c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09"/>
    </row>
    <row r="135" spans="1:44" s="107" customFormat="1" ht="20.25">
      <c r="A135" s="191">
        <v>129</v>
      </c>
      <c r="B135" s="125">
        <v>439700</v>
      </c>
      <c r="C135" s="126" t="s">
        <v>526</v>
      </c>
      <c r="D135" s="196">
        <v>13</v>
      </c>
      <c r="E135" s="196">
        <v>15</v>
      </c>
      <c r="F135" s="196">
        <v>16</v>
      </c>
      <c r="G135" s="196">
        <v>18</v>
      </c>
      <c r="H135" s="196">
        <v>18</v>
      </c>
      <c r="I135" s="196">
        <f t="shared" si="13"/>
        <v>80</v>
      </c>
      <c r="J135" s="196">
        <f t="shared" si="14"/>
        <v>12</v>
      </c>
      <c r="K135" s="197">
        <v>2</v>
      </c>
      <c r="L135" s="197">
        <v>3</v>
      </c>
      <c r="M135" s="197">
        <v>4</v>
      </c>
      <c r="N135" s="197">
        <v>2</v>
      </c>
      <c r="O135" s="197">
        <v>3</v>
      </c>
      <c r="P135" s="197">
        <f t="shared" si="15"/>
        <v>14</v>
      </c>
      <c r="Q135" s="197">
        <f t="shared" si="16"/>
        <v>0.70</v>
      </c>
      <c r="R135" s="104">
        <f t="shared" si="17"/>
        <v>2.0499999999999998</v>
      </c>
      <c r="S135" s="104">
        <f t="shared" si="18"/>
        <v>2.40</v>
      </c>
      <c r="T135" s="104">
        <f t="shared" si="19"/>
        <v>2.60</v>
      </c>
      <c r="U135" s="104">
        <f t="shared" si="20"/>
        <v>2.80</v>
      </c>
      <c r="V135" s="104">
        <f t="shared" si="21"/>
        <v>2.8499999999999996</v>
      </c>
      <c r="W135" s="26">
        <f t="shared" si="22"/>
        <v>94</v>
      </c>
      <c r="X135" s="194">
        <f t="shared" si="23"/>
        <v>18.80</v>
      </c>
      <c r="Y135" s="114">
        <v>73</v>
      </c>
      <c r="Z135" s="195">
        <f t="shared" si="24"/>
        <v>58.400000000000006</v>
      </c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09"/>
    </row>
    <row r="136" spans="1:44" s="107" customFormat="1" ht="20.25">
      <c r="A136" s="191">
        <v>130</v>
      </c>
      <c r="B136" s="125">
        <v>439702</v>
      </c>
      <c r="C136" s="126" t="s">
        <v>393</v>
      </c>
      <c r="D136" s="196">
        <v>15</v>
      </c>
      <c r="E136" s="196">
        <v>11</v>
      </c>
      <c r="F136" s="196">
        <v>11</v>
      </c>
      <c r="G136" s="196">
        <v>12</v>
      </c>
      <c r="H136" s="196">
        <v>11</v>
      </c>
      <c r="I136" s="196">
        <f t="shared" si="25" ref="I136:I164">SUM(D136:H136)</f>
        <v>60</v>
      </c>
      <c r="J136" s="196">
        <f t="shared" si="26" ref="J136:J164">I136*0.15</f>
        <v>9</v>
      </c>
      <c r="K136" s="197">
        <v>2</v>
      </c>
      <c r="L136" s="197">
        <v>3</v>
      </c>
      <c r="M136" s="197">
        <v>2</v>
      </c>
      <c r="N136" s="197">
        <v>1</v>
      </c>
      <c r="O136" s="197">
        <v>4</v>
      </c>
      <c r="P136" s="197">
        <f t="shared" si="27" ref="P136:P164">SUM(K136:O136)</f>
        <v>12</v>
      </c>
      <c r="Q136" s="197">
        <f t="shared" si="28" ref="Q136:Q164">P136*0.05</f>
        <v>0.60000000000000009</v>
      </c>
      <c r="R136" s="104">
        <f t="shared" si="29" ref="R136:R199">D136*0.15+K136:K136*0.05</f>
        <v>2.35</v>
      </c>
      <c r="S136" s="104">
        <f t="shared" si="30" ref="S136:S199">E136*0.15+L136:L136*0.05</f>
        <v>1.7999999999999998</v>
      </c>
      <c r="T136" s="104">
        <f t="shared" si="31" ref="T136:T199">F136*0.15+M136:M136*0.05</f>
        <v>1.75</v>
      </c>
      <c r="U136" s="104">
        <f t="shared" si="32" ref="U136:U199">G136*0.15+N136:N136*0.05</f>
        <v>1.85</v>
      </c>
      <c r="V136" s="104">
        <f t="shared" si="33" ref="V136:V199">H136*0.15+O136:O136*0.05</f>
        <v>1.85</v>
      </c>
      <c r="W136" s="26">
        <f t="shared" si="34" ref="W136:W199">I136+P136</f>
        <v>72</v>
      </c>
      <c r="X136" s="194">
        <f t="shared" si="35" ref="X136:X199">W136*0.2</f>
        <v>14.40</v>
      </c>
      <c r="Y136" s="114">
        <v>61</v>
      </c>
      <c r="Z136" s="195">
        <f t="shared" si="36" ref="Z136:Z199">Y136*0.8</f>
        <v>48.80</v>
      </c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  <c r="AR136" s="109"/>
    </row>
    <row r="137" spans="1:44" s="107" customFormat="1" ht="20.25">
      <c r="A137" s="191">
        <v>131</v>
      </c>
      <c r="B137" s="125">
        <v>439703</v>
      </c>
      <c r="C137" s="126" t="s">
        <v>394</v>
      </c>
      <c r="D137" s="196">
        <v>15</v>
      </c>
      <c r="E137" s="196">
        <v>19</v>
      </c>
      <c r="F137" s="196">
        <v>15</v>
      </c>
      <c r="G137" s="196">
        <v>15</v>
      </c>
      <c r="H137" s="196">
        <v>18</v>
      </c>
      <c r="I137" s="196">
        <f t="shared" si="25"/>
        <v>82</v>
      </c>
      <c r="J137" s="196">
        <f t="shared" si="26"/>
        <v>12.30</v>
      </c>
      <c r="K137" s="197">
        <v>2</v>
      </c>
      <c r="L137" s="197">
        <v>3</v>
      </c>
      <c r="M137" s="197">
        <v>4</v>
      </c>
      <c r="N137" s="197">
        <v>3</v>
      </c>
      <c r="O137" s="197">
        <v>3</v>
      </c>
      <c r="P137" s="197">
        <f t="shared" si="27"/>
        <v>15</v>
      </c>
      <c r="Q137" s="197">
        <f t="shared" si="28"/>
        <v>0.75</v>
      </c>
      <c r="R137" s="104">
        <f t="shared" si="29"/>
        <v>2.35</v>
      </c>
      <c r="S137" s="104">
        <f t="shared" si="30"/>
        <v>3</v>
      </c>
      <c r="T137" s="104">
        <f t="shared" si="31"/>
        <v>2.4500000000000002</v>
      </c>
      <c r="U137" s="104">
        <f t="shared" si="32"/>
        <v>2.40</v>
      </c>
      <c r="V137" s="104">
        <f t="shared" si="33"/>
        <v>2.8499999999999996</v>
      </c>
      <c r="W137" s="26">
        <f t="shared" si="34"/>
        <v>97</v>
      </c>
      <c r="X137" s="194">
        <f t="shared" si="35"/>
        <v>19.400000000000002</v>
      </c>
      <c r="Y137" s="114">
        <v>80</v>
      </c>
      <c r="Z137" s="195">
        <f t="shared" si="36"/>
        <v>64</v>
      </c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  <c r="AN137" s="110"/>
      <c r="AO137" s="110"/>
      <c r="AP137" s="110"/>
      <c r="AQ137" s="110"/>
      <c r="AR137" s="109"/>
    </row>
    <row r="138" spans="1:44" s="107" customFormat="1" ht="20.25">
      <c r="A138" s="191">
        <v>132</v>
      </c>
      <c r="B138" s="125">
        <v>439705</v>
      </c>
      <c r="C138" s="126" t="s">
        <v>396</v>
      </c>
      <c r="D138" s="196">
        <v>11</v>
      </c>
      <c r="E138" s="196">
        <v>11</v>
      </c>
      <c r="F138" s="196">
        <v>12</v>
      </c>
      <c r="G138" s="196">
        <v>9</v>
      </c>
      <c r="H138" s="196">
        <v>8</v>
      </c>
      <c r="I138" s="196">
        <f t="shared" si="25"/>
        <v>51</v>
      </c>
      <c r="J138" s="196">
        <f t="shared" si="26"/>
        <v>7.65</v>
      </c>
      <c r="K138" s="197">
        <v>2</v>
      </c>
      <c r="L138" s="197">
        <v>4</v>
      </c>
      <c r="M138" s="197">
        <v>3</v>
      </c>
      <c r="N138" s="197">
        <v>2</v>
      </c>
      <c r="O138" s="197">
        <v>4</v>
      </c>
      <c r="P138" s="197">
        <f t="shared" si="27"/>
        <v>15</v>
      </c>
      <c r="Q138" s="197">
        <f t="shared" si="28"/>
        <v>0.75</v>
      </c>
      <c r="R138" s="104">
        <f t="shared" si="29"/>
        <v>1.75</v>
      </c>
      <c r="S138" s="104">
        <f t="shared" si="30"/>
        <v>1.85</v>
      </c>
      <c r="T138" s="104">
        <f t="shared" si="31"/>
        <v>1.9499999999999997</v>
      </c>
      <c r="U138" s="104">
        <f t="shared" si="32"/>
        <v>1.45</v>
      </c>
      <c r="V138" s="104">
        <f t="shared" si="33"/>
        <v>1.40</v>
      </c>
      <c r="W138" s="26">
        <f t="shared" si="34"/>
        <v>66</v>
      </c>
      <c r="X138" s="194">
        <f t="shared" si="35"/>
        <v>13.20</v>
      </c>
      <c r="Y138" s="114">
        <v>49</v>
      </c>
      <c r="Z138" s="195">
        <f t="shared" si="36"/>
        <v>39.200000000000003</v>
      </c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09"/>
    </row>
    <row r="139" spans="1:44" s="107" customFormat="1" ht="20.25">
      <c r="A139" s="191">
        <v>133</v>
      </c>
      <c r="B139" s="125">
        <v>439706</v>
      </c>
      <c r="C139" s="126" t="s">
        <v>397</v>
      </c>
      <c r="D139" s="196">
        <v>15</v>
      </c>
      <c r="E139" s="196">
        <v>11</v>
      </c>
      <c r="F139" s="196">
        <v>12</v>
      </c>
      <c r="G139" s="196">
        <v>10</v>
      </c>
      <c r="H139" s="196">
        <v>19</v>
      </c>
      <c r="I139" s="196">
        <f t="shared" si="25"/>
        <v>67</v>
      </c>
      <c r="J139" s="196">
        <f t="shared" si="26"/>
        <v>10.049999999999999</v>
      </c>
      <c r="K139" s="197">
        <v>3</v>
      </c>
      <c r="L139" s="197">
        <v>4</v>
      </c>
      <c r="M139" s="197">
        <v>2</v>
      </c>
      <c r="N139" s="197">
        <v>3</v>
      </c>
      <c r="O139" s="197">
        <v>4</v>
      </c>
      <c r="P139" s="197">
        <f t="shared" si="27"/>
        <v>16</v>
      </c>
      <c r="Q139" s="197">
        <f t="shared" si="28"/>
        <v>0.80</v>
      </c>
      <c r="R139" s="104">
        <f t="shared" si="29"/>
        <v>2.40</v>
      </c>
      <c r="S139" s="104">
        <f t="shared" si="30"/>
        <v>1.85</v>
      </c>
      <c r="T139" s="104">
        <f t="shared" si="31"/>
        <v>1.90</v>
      </c>
      <c r="U139" s="104">
        <f t="shared" si="32"/>
        <v>1.65</v>
      </c>
      <c r="V139" s="104">
        <f t="shared" si="33"/>
        <v>3.0500000000000003</v>
      </c>
      <c r="W139" s="26">
        <f t="shared" si="34"/>
        <v>83</v>
      </c>
      <c r="X139" s="194">
        <f t="shared" si="35"/>
        <v>16.60</v>
      </c>
      <c r="Y139" s="114">
        <v>62</v>
      </c>
      <c r="Z139" s="195">
        <f t="shared" si="36"/>
        <v>49.60</v>
      </c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  <c r="AR139" s="109"/>
    </row>
    <row r="140" spans="1:44" s="107" customFormat="1" ht="20.25">
      <c r="A140" s="191">
        <v>134</v>
      </c>
      <c r="B140" s="125">
        <v>439710</v>
      </c>
      <c r="C140" s="126" t="s">
        <v>400</v>
      </c>
      <c r="D140" s="196">
        <v>14</v>
      </c>
      <c r="E140" s="196">
        <v>15</v>
      </c>
      <c r="F140" s="196">
        <v>16</v>
      </c>
      <c r="G140" s="196">
        <v>12</v>
      </c>
      <c r="H140" s="196">
        <v>11</v>
      </c>
      <c r="I140" s="196">
        <f t="shared" si="25"/>
        <v>68</v>
      </c>
      <c r="J140" s="196">
        <f t="shared" si="26"/>
        <v>10.199999999999999</v>
      </c>
      <c r="K140" s="197">
        <v>3</v>
      </c>
      <c r="L140" s="197">
        <v>2</v>
      </c>
      <c r="M140" s="197">
        <v>4</v>
      </c>
      <c r="N140" s="197">
        <v>2</v>
      </c>
      <c r="O140" s="197">
        <v>4</v>
      </c>
      <c r="P140" s="197">
        <f t="shared" si="27"/>
        <v>15</v>
      </c>
      <c r="Q140" s="197">
        <f t="shared" si="28"/>
        <v>0.75</v>
      </c>
      <c r="R140" s="104">
        <f t="shared" si="29"/>
        <v>2.25</v>
      </c>
      <c r="S140" s="104">
        <f t="shared" si="30"/>
        <v>2.35</v>
      </c>
      <c r="T140" s="104">
        <f t="shared" si="31"/>
        <v>2.60</v>
      </c>
      <c r="U140" s="104">
        <f t="shared" si="32"/>
        <v>1.90</v>
      </c>
      <c r="V140" s="104">
        <f t="shared" si="33"/>
        <v>1.85</v>
      </c>
      <c r="W140" s="26">
        <f t="shared" si="34"/>
        <v>83</v>
      </c>
      <c r="X140" s="194">
        <f t="shared" si="35"/>
        <v>16.60</v>
      </c>
      <c r="Y140" s="114">
        <v>67</v>
      </c>
      <c r="Z140" s="195">
        <f t="shared" si="36"/>
        <v>53.60</v>
      </c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/>
      <c r="AQ140" s="110"/>
      <c r="AR140" s="109"/>
    </row>
    <row r="141" spans="1:44" s="107" customFormat="1" ht="20.25">
      <c r="A141" s="191">
        <v>135</v>
      </c>
      <c r="B141" s="125">
        <v>439711</v>
      </c>
      <c r="C141" s="126" t="s">
        <v>401</v>
      </c>
      <c r="D141" s="196">
        <v>15</v>
      </c>
      <c r="E141" s="196">
        <v>16</v>
      </c>
      <c r="F141" s="196">
        <v>18</v>
      </c>
      <c r="G141" s="196">
        <v>18</v>
      </c>
      <c r="H141" s="196">
        <v>18</v>
      </c>
      <c r="I141" s="196">
        <f t="shared" si="25"/>
        <v>85</v>
      </c>
      <c r="J141" s="196">
        <f t="shared" si="26"/>
        <v>12.75</v>
      </c>
      <c r="K141" s="197">
        <v>6</v>
      </c>
      <c r="L141" s="197">
        <v>4</v>
      </c>
      <c r="M141" s="197">
        <v>5</v>
      </c>
      <c r="N141" s="197">
        <v>3</v>
      </c>
      <c r="O141" s="197">
        <v>5</v>
      </c>
      <c r="P141" s="197">
        <f t="shared" si="27"/>
        <v>23</v>
      </c>
      <c r="Q141" s="197">
        <f t="shared" si="28"/>
        <v>1.1500000000000001</v>
      </c>
      <c r="R141" s="104">
        <f t="shared" si="29"/>
        <v>2.5499999999999998</v>
      </c>
      <c r="S141" s="104">
        <f t="shared" si="30"/>
        <v>2.60</v>
      </c>
      <c r="T141" s="104">
        <f t="shared" si="31"/>
        <v>2.9499999999999997</v>
      </c>
      <c r="U141" s="104">
        <f t="shared" si="32"/>
        <v>2.8499999999999996</v>
      </c>
      <c r="V141" s="104">
        <f t="shared" si="33"/>
        <v>2.9499999999999997</v>
      </c>
      <c r="W141" s="26">
        <f t="shared" si="34"/>
        <v>108</v>
      </c>
      <c r="X141" s="194">
        <f t="shared" si="35"/>
        <v>21.60</v>
      </c>
      <c r="Y141" s="114">
        <v>82</v>
      </c>
      <c r="Z141" s="195">
        <f t="shared" si="36"/>
        <v>65.600000000000009</v>
      </c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10"/>
      <c r="AQ141" s="110"/>
      <c r="AR141" s="109"/>
    </row>
    <row r="142" spans="1:44" s="107" customFormat="1" ht="20.25">
      <c r="A142" s="191">
        <v>136</v>
      </c>
      <c r="B142" s="125">
        <v>439715</v>
      </c>
      <c r="C142" s="126" t="s">
        <v>218</v>
      </c>
      <c r="D142" s="196">
        <v>15</v>
      </c>
      <c r="E142" s="196">
        <v>15</v>
      </c>
      <c r="F142" s="196">
        <v>18</v>
      </c>
      <c r="G142" s="196">
        <v>11</v>
      </c>
      <c r="H142" s="196">
        <v>18</v>
      </c>
      <c r="I142" s="196">
        <f t="shared" si="25"/>
        <v>77</v>
      </c>
      <c r="J142" s="196">
        <f t="shared" si="26"/>
        <v>11.55</v>
      </c>
      <c r="K142" s="197">
        <v>3</v>
      </c>
      <c r="L142" s="197">
        <v>4</v>
      </c>
      <c r="M142" s="197">
        <v>5</v>
      </c>
      <c r="N142" s="197">
        <v>4</v>
      </c>
      <c r="O142" s="197">
        <v>6</v>
      </c>
      <c r="P142" s="197">
        <f t="shared" si="27"/>
        <v>22</v>
      </c>
      <c r="Q142" s="197">
        <f t="shared" si="28"/>
        <v>1.1000000000000001</v>
      </c>
      <c r="R142" s="104">
        <f t="shared" si="29"/>
        <v>2.40</v>
      </c>
      <c r="S142" s="104">
        <f t="shared" si="30"/>
        <v>2.4500000000000002</v>
      </c>
      <c r="T142" s="104">
        <f t="shared" si="31"/>
        <v>2.9499999999999997</v>
      </c>
      <c r="U142" s="104">
        <f t="shared" si="32"/>
        <v>1.85</v>
      </c>
      <c r="V142" s="104">
        <f t="shared" si="33"/>
        <v>3</v>
      </c>
      <c r="W142" s="26">
        <f t="shared" si="34"/>
        <v>99</v>
      </c>
      <c r="X142" s="194">
        <f t="shared" si="35"/>
        <v>19.80</v>
      </c>
      <c r="Y142" s="114">
        <v>77</v>
      </c>
      <c r="Z142" s="195">
        <f t="shared" si="36"/>
        <v>61.60</v>
      </c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09"/>
    </row>
    <row r="143" spans="1:44" s="107" customFormat="1" ht="20.25">
      <c r="A143" s="191">
        <v>137</v>
      </c>
      <c r="B143" s="125">
        <v>439716</v>
      </c>
      <c r="C143" s="126" t="s">
        <v>402</v>
      </c>
      <c r="D143" s="196">
        <v>15</v>
      </c>
      <c r="E143" s="196">
        <v>17</v>
      </c>
      <c r="F143" s="196">
        <v>18</v>
      </c>
      <c r="G143" s="196">
        <v>8</v>
      </c>
      <c r="H143" s="196">
        <v>9</v>
      </c>
      <c r="I143" s="196">
        <f t="shared" si="25"/>
        <v>67</v>
      </c>
      <c r="J143" s="196">
        <f t="shared" si="26"/>
        <v>10.049999999999999</v>
      </c>
      <c r="K143" s="197">
        <v>3</v>
      </c>
      <c r="L143" s="197">
        <v>4</v>
      </c>
      <c r="M143" s="197">
        <v>2</v>
      </c>
      <c r="N143" s="197">
        <v>3</v>
      </c>
      <c r="O143" s="197">
        <v>4</v>
      </c>
      <c r="P143" s="197">
        <f t="shared" si="27"/>
        <v>16</v>
      </c>
      <c r="Q143" s="197">
        <f t="shared" si="28"/>
        <v>0.80</v>
      </c>
      <c r="R143" s="104">
        <f t="shared" si="29"/>
        <v>2.40</v>
      </c>
      <c r="S143" s="104">
        <f t="shared" si="30"/>
        <v>2.75</v>
      </c>
      <c r="T143" s="104">
        <f t="shared" si="31"/>
        <v>2.80</v>
      </c>
      <c r="U143" s="104">
        <f t="shared" si="32"/>
        <v>1.35</v>
      </c>
      <c r="V143" s="104">
        <f t="shared" si="33"/>
        <v>1.5499999999999998</v>
      </c>
      <c r="W143" s="26">
        <f t="shared" si="34"/>
        <v>83</v>
      </c>
      <c r="X143" s="194">
        <f t="shared" si="35"/>
        <v>16.60</v>
      </c>
      <c r="Y143" s="114">
        <v>66</v>
      </c>
      <c r="Z143" s="195">
        <f t="shared" si="36"/>
        <v>52.80</v>
      </c>
      <c r="AC143" s="110"/>
      <c r="AD143" s="110"/>
      <c r="AE143" s="110"/>
      <c r="AF143" s="110"/>
      <c r="AG143" s="110"/>
      <c r="AH143" s="110"/>
      <c r="AI143" s="110"/>
      <c r="AJ143" s="110"/>
      <c r="AK143" s="110"/>
      <c r="AL143" s="110"/>
      <c r="AM143" s="110"/>
      <c r="AN143" s="110"/>
      <c r="AO143" s="110"/>
      <c r="AP143" s="110"/>
      <c r="AQ143" s="110"/>
      <c r="AR143" s="109"/>
    </row>
    <row r="144" spans="1:44" s="107" customFormat="1" ht="20.25">
      <c r="A144" s="191">
        <v>138</v>
      </c>
      <c r="B144" s="125">
        <v>439717</v>
      </c>
      <c r="C144" s="126" t="s">
        <v>403</v>
      </c>
      <c r="D144" s="196">
        <v>15</v>
      </c>
      <c r="E144" s="196">
        <v>17</v>
      </c>
      <c r="F144" s="196">
        <v>18</v>
      </c>
      <c r="G144" s="196">
        <v>16</v>
      </c>
      <c r="H144" s="196">
        <v>17</v>
      </c>
      <c r="I144" s="196">
        <f t="shared" si="25"/>
        <v>83</v>
      </c>
      <c r="J144" s="196">
        <f t="shared" si="26"/>
        <v>12.45</v>
      </c>
      <c r="K144" s="197">
        <v>3</v>
      </c>
      <c r="L144" s="197">
        <v>4</v>
      </c>
      <c r="M144" s="197">
        <v>4</v>
      </c>
      <c r="N144" s="197">
        <v>3</v>
      </c>
      <c r="O144" s="197">
        <v>4</v>
      </c>
      <c r="P144" s="197">
        <f t="shared" si="27"/>
        <v>18</v>
      </c>
      <c r="Q144" s="197">
        <f t="shared" si="28"/>
        <v>0.90</v>
      </c>
      <c r="R144" s="104">
        <f t="shared" si="29"/>
        <v>2.40</v>
      </c>
      <c r="S144" s="104">
        <f t="shared" si="30"/>
        <v>2.75</v>
      </c>
      <c r="T144" s="104">
        <f t="shared" si="31"/>
        <v>2.90</v>
      </c>
      <c r="U144" s="104">
        <f t="shared" si="32"/>
        <v>2.5499999999999998</v>
      </c>
      <c r="V144" s="104">
        <f t="shared" si="33"/>
        <v>2.75</v>
      </c>
      <c r="W144" s="26">
        <f t="shared" si="34"/>
        <v>101</v>
      </c>
      <c r="X144" s="194">
        <f t="shared" si="35"/>
        <v>20.200000000000003</v>
      </c>
      <c r="Y144" s="114">
        <v>83</v>
      </c>
      <c r="Z144" s="195">
        <f t="shared" si="36"/>
        <v>66.400000000000006</v>
      </c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  <c r="AO144" s="110"/>
      <c r="AP144" s="110"/>
      <c r="AQ144" s="110"/>
      <c r="AR144" s="109"/>
    </row>
    <row r="145" spans="1:44" s="107" customFormat="1" ht="20.25">
      <c r="A145" s="191">
        <v>139</v>
      </c>
      <c r="B145" s="125">
        <v>439720</v>
      </c>
      <c r="C145" s="126" t="s">
        <v>125</v>
      </c>
      <c r="D145" s="196">
        <v>11</v>
      </c>
      <c r="E145" s="196">
        <v>15</v>
      </c>
      <c r="F145" s="196">
        <v>9</v>
      </c>
      <c r="G145" s="196">
        <v>9</v>
      </c>
      <c r="H145" s="196">
        <v>9</v>
      </c>
      <c r="I145" s="196">
        <f t="shared" si="25"/>
        <v>53</v>
      </c>
      <c r="J145" s="196">
        <f t="shared" si="26"/>
        <v>7.9499999999999993</v>
      </c>
      <c r="K145" s="197">
        <v>4</v>
      </c>
      <c r="L145" s="197">
        <v>3</v>
      </c>
      <c r="M145" s="197">
        <v>2</v>
      </c>
      <c r="N145" s="197">
        <v>4</v>
      </c>
      <c r="O145" s="197">
        <v>3</v>
      </c>
      <c r="P145" s="197">
        <f t="shared" si="27"/>
        <v>16</v>
      </c>
      <c r="Q145" s="197">
        <f t="shared" si="28"/>
        <v>0.80</v>
      </c>
      <c r="R145" s="104">
        <f t="shared" si="29"/>
        <v>1.85</v>
      </c>
      <c r="S145" s="104">
        <f t="shared" si="30"/>
        <v>2.40</v>
      </c>
      <c r="T145" s="104">
        <f t="shared" si="31"/>
        <v>1.45</v>
      </c>
      <c r="U145" s="104">
        <f t="shared" si="32"/>
        <v>1.5499999999999998</v>
      </c>
      <c r="V145" s="104">
        <f t="shared" si="33"/>
        <v>1.50</v>
      </c>
      <c r="W145" s="26">
        <f t="shared" si="34"/>
        <v>69</v>
      </c>
      <c r="X145" s="194">
        <f t="shared" si="35"/>
        <v>13.80</v>
      </c>
      <c r="Y145" s="114">
        <v>50</v>
      </c>
      <c r="Z145" s="195">
        <f t="shared" si="36"/>
        <v>40</v>
      </c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10"/>
      <c r="AM145" s="110"/>
      <c r="AN145" s="110"/>
      <c r="AO145" s="110"/>
      <c r="AP145" s="110"/>
      <c r="AQ145" s="110"/>
      <c r="AR145" s="109"/>
    </row>
    <row r="146" spans="1:44" s="107" customFormat="1" ht="20.25">
      <c r="A146" s="191">
        <v>140</v>
      </c>
      <c r="B146" s="125">
        <v>439721</v>
      </c>
      <c r="C146" s="126" t="s">
        <v>404</v>
      </c>
      <c r="D146" s="196">
        <v>15</v>
      </c>
      <c r="E146" s="196">
        <v>16</v>
      </c>
      <c r="F146" s="196">
        <v>18</v>
      </c>
      <c r="G146" s="196">
        <v>19</v>
      </c>
      <c r="H146" s="196">
        <v>18</v>
      </c>
      <c r="I146" s="196">
        <f t="shared" si="25"/>
        <v>86</v>
      </c>
      <c r="J146" s="196">
        <f t="shared" si="26"/>
        <v>12.90</v>
      </c>
      <c r="K146" s="197">
        <v>3</v>
      </c>
      <c r="L146" s="197">
        <v>2</v>
      </c>
      <c r="M146" s="197">
        <v>5</v>
      </c>
      <c r="N146" s="197">
        <v>2</v>
      </c>
      <c r="O146" s="197">
        <v>3</v>
      </c>
      <c r="P146" s="197">
        <f t="shared" si="27"/>
        <v>15</v>
      </c>
      <c r="Q146" s="197">
        <f t="shared" si="28"/>
        <v>0.75</v>
      </c>
      <c r="R146" s="104">
        <f t="shared" si="29"/>
        <v>2.40</v>
      </c>
      <c r="S146" s="104">
        <f t="shared" si="30"/>
        <v>2.50</v>
      </c>
      <c r="T146" s="104">
        <f t="shared" si="31"/>
        <v>2.9499999999999997</v>
      </c>
      <c r="U146" s="104">
        <f t="shared" si="32"/>
        <v>2.95</v>
      </c>
      <c r="V146" s="104">
        <f t="shared" si="33"/>
        <v>2.8499999999999996</v>
      </c>
      <c r="W146" s="26">
        <f t="shared" si="34"/>
        <v>101</v>
      </c>
      <c r="X146" s="194">
        <f t="shared" si="35"/>
        <v>20.200000000000003</v>
      </c>
      <c r="Y146" s="114">
        <v>82</v>
      </c>
      <c r="Z146" s="195">
        <f t="shared" si="36"/>
        <v>65.600000000000009</v>
      </c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110"/>
      <c r="AM146" s="110"/>
      <c r="AN146" s="110"/>
      <c r="AO146" s="110"/>
      <c r="AP146" s="110"/>
      <c r="AQ146" s="110"/>
      <c r="AR146" s="109"/>
    </row>
    <row r="147" spans="1:44" s="107" customFormat="1" ht="20.25">
      <c r="A147" s="191">
        <v>141</v>
      </c>
      <c r="B147" s="125">
        <v>439724</v>
      </c>
      <c r="C147" s="126" t="s">
        <v>406</v>
      </c>
      <c r="D147" s="251">
        <v>14</v>
      </c>
      <c r="E147" s="196">
        <v>15</v>
      </c>
      <c r="F147" s="196">
        <v>9</v>
      </c>
      <c r="G147" s="196">
        <v>9</v>
      </c>
      <c r="H147" s="196">
        <v>15</v>
      </c>
      <c r="I147" s="196">
        <f t="shared" si="25"/>
        <v>62</v>
      </c>
      <c r="J147" s="196">
        <f t="shared" si="26"/>
        <v>9.2999999999999989</v>
      </c>
      <c r="K147" s="197">
        <v>3</v>
      </c>
      <c r="L147" s="197">
        <v>4</v>
      </c>
      <c r="M147" s="197">
        <v>3</v>
      </c>
      <c r="N147" s="197">
        <v>4</v>
      </c>
      <c r="O147" s="197">
        <v>2</v>
      </c>
      <c r="P147" s="197">
        <f t="shared" si="27"/>
        <v>16</v>
      </c>
      <c r="Q147" s="197">
        <f t="shared" si="28"/>
        <v>0.80</v>
      </c>
      <c r="R147" s="104">
        <f t="shared" si="29"/>
        <v>2.25</v>
      </c>
      <c r="S147" s="104">
        <f t="shared" si="30"/>
        <v>2.4500000000000002</v>
      </c>
      <c r="T147" s="104">
        <f t="shared" si="31"/>
        <v>1.50</v>
      </c>
      <c r="U147" s="104">
        <f t="shared" si="32"/>
        <v>1.5499999999999998</v>
      </c>
      <c r="V147" s="104">
        <f t="shared" si="33"/>
        <v>2.35</v>
      </c>
      <c r="W147" s="26">
        <f t="shared" si="34"/>
        <v>78</v>
      </c>
      <c r="X147" s="194">
        <f t="shared" si="35"/>
        <v>15.60</v>
      </c>
      <c r="Y147" s="114">
        <v>68</v>
      </c>
      <c r="Z147" s="195">
        <f t="shared" si="36"/>
        <v>54.400000000000006</v>
      </c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  <c r="AN147" s="110"/>
      <c r="AO147" s="110"/>
      <c r="AP147" s="110"/>
      <c r="AQ147" s="110"/>
      <c r="AR147" s="109"/>
    </row>
    <row r="148" spans="1:44" s="107" customFormat="1" ht="20.25">
      <c r="A148" s="191">
        <v>142</v>
      </c>
      <c r="B148" s="125">
        <v>439727</v>
      </c>
      <c r="C148" s="126" t="s">
        <v>527</v>
      </c>
      <c r="D148" s="196">
        <v>18</v>
      </c>
      <c r="E148" s="196">
        <v>19</v>
      </c>
      <c r="F148" s="196">
        <v>18</v>
      </c>
      <c r="G148" s="196">
        <v>19</v>
      </c>
      <c r="H148" s="196">
        <v>15</v>
      </c>
      <c r="I148" s="196">
        <f>SUM(D148:H148)</f>
        <v>89</v>
      </c>
      <c r="J148" s="196">
        <f t="shared" si="26"/>
        <v>13.35</v>
      </c>
      <c r="K148" s="197">
        <v>3</v>
      </c>
      <c r="L148" s="197">
        <v>2</v>
      </c>
      <c r="M148" s="197">
        <v>4</v>
      </c>
      <c r="N148" s="197">
        <v>2</v>
      </c>
      <c r="O148" s="197">
        <v>3</v>
      </c>
      <c r="P148" s="197">
        <f t="shared" si="27"/>
        <v>14</v>
      </c>
      <c r="Q148" s="197">
        <f t="shared" si="28"/>
        <v>0.70</v>
      </c>
      <c r="R148" s="104">
        <f t="shared" si="29"/>
        <v>2.8499999999999996</v>
      </c>
      <c r="S148" s="104">
        <f t="shared" si="30"/>
        <v>2.95</v>
      </c>
      <c r="T148" s="104">
        <f t="shared" si="31"/>
        <v>2.90</v>
      </c>
      <c r="U148" s="104">
        <f t="shared" si="32"/>
        <v>2.95</v>
      </c>
      <c r="V148" s="104">
        <f t="shared" si="33"/>
        <v>2.40</v>
      </c>
      <c r="W148" s="26">
        <f t="shared" si="34"/>
        <v>103</v>
      </c>
      <c r="X148" s="194">
        <f t="shared" si="35"/>
        <v>20.60</v>
      </c>
      <c r="Y148" s="114">
        <v>87</v>
      </c>
      <c r="Z148" s="195">
        <f t="shared" si="36"/>
        <v>69.600000000000009</v>
      </c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  <c r="AO148" s="110"/>
      <c r="AP148" s="110"/>
      <c r="AQ148" s="110"/>
      <c r="AR148" s="109"/>
    </row>
    <row r="149" spans="1:44" s="107" customFormat="1" ht="20.25">
      <c r="A149" s="191">
        <v>143</v>
      </c>
      <c r="B149" s="125">
        <v>439733</v>
      </c>
      <c r="C149" s="126" t="s">
        <v>410</v>
      </c>
      <c r="D149" s="196">
        <v>15</v>
      </c>
      <c r="E149" s="196">
        <v>18</v>
      </c>
      <c r="F149" s="196">
        <v>9</v>
      </c>
      <c r="G149" s="196">
        <v>9</v>
      </c>
      <c r="H149" s="196">
        <v>9</v>
      </c>
      <c r="I149" s="196">
        <f t="shared" si="25"/>
        <v>60</v>
      </c>
      <c r="J149" s="196">
        <f t="shared" si="26"/>
        <v>9</v>
      </c>
      <c r="K149" s="197">
        <v>4</v>
      </c>
      <c r="L149" s="197">
        <v>3</v>
      </c>
      <c r="M149" s="197">
        <v>4</v>
      </c>
      <c r="N149" s="197">
        <v>5</v>
      </c>
      <c r="O149" s="197">
        <v>2</v>
      </c>
      <c r="P149" s="197">
        <f t="shared" si="27"/>
        <v>18</v>
      </c>
      <c r="Q149" s="197">
        <f t="shared" si="28"/>
        <v>0.90</v>
      </c>
      <c r="R149" s="104">
        <f t="shared" si="29"/>
        <v>2.4500000000000002</v>
      </c>
      <c r="S149" s="104">
        <f t="shared" si="30"/>
        <v>2.8499999999999996</v>
      </c>
      <c r="T149" s="104">
        <f t="shared" si="31"/>
        <v>1.5499999999999998</v>
      </c>
      <c r="U149" s="104">
        <f t="shared" si="32"/>
        <v>1.60</v>
      </c>
      <c r="V149" s="104">
        <f t="shared" si="33"/>
        <v>1.45</v>
      </c>
      <c r="W149" s="26">
        <f t="shared" si="34"/>
        <v>78</v>
      </c>
      <c r="X149" s="194">
        <f t="shared" si="35"/>
        <v>15.60</v>
      </c>
      <c r="Y149" s="114">
        <v>68</v>
      </c>
      <c r="Z149" s="195">
        <f t="shared" si="36"/>
        <v>54.400000000000006</v>
      </c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/>
      <c r="AM149" s="110"/>
      <c r="AN149" s="110"/>
      <c r="AO149" s="110"/>
      <c r="AP149" s="110"/>
      <c r="AQ149" s="110"/>
      <c r="AR149" s="109"/>
    </row>
    <row r="150" spans="1:44" s="107" customFormat="1" ht="20.25">
      <c r="A150" s="191">
        <v>144</v>
      </c>
      <c r="B150" s="125">
        <v>439736</v>
      </c>
      <c r="C150" s="126" t="s">
        <v>528</v>
      </c>
      <c r="D150" s="196">
        <v>15</v>
      </c>
      <c r="E150" s="196">
        <v>18</v>
      </c>
      <c r="F150" s="196">
        <v>18</v>
      </c>
      <c r="G150" s="196">
        <v>15</v>
      </c>
      <c r="H150" s="196">
        <v>18</v>
      </c>
      <c r="I150" s="196">
        <f t="shared" si="37" ref="I150">SUM(D150:H150)</f>
        <v>84</v>
      </c>
      <c r="J150" s="196">
        <f t="shared" si="38" ref="J150">I150*0.15</f>
        <v>12.60</v>
      </c>
      <c r="K150" s="197">
        <v>3</v>
      </c>
      <c r="L150" s="197">
        <v>4</v>
      </c>
      <c r="M150" s="197">
        <v>3</v>
      </c>
      <c r="N150" s="197">
        <v>3</v>
      </c>
      <c r="O150" s="197">
        <v>3</v>
      </c>
      <c r="P150" s="197">
        <f t="shared" si="27"/>
        <v>16</v>
      </c>
      <c r="Q150" s="197">
        <f t="shared" si="28"/>
        <v>0.80</v>
      </c>
      <c r="R150" s="104">
        <f t="shared" si="29"/>
        <v>2.40</v>
      </c>
      <c r="S150" s="104">
        <f t="shared" si="30"/>
        <v>2.90</v>
      </c>
      <c r="T150" s="104">
        <f t="shared" si="31"/>
        <v>2.8499999999999996</v>
      </c>
      <c r="U150" s="104">
        <f t="shared" si="32"/>
        <v>2.40</v>
      </c>
      <c r="V150" s="104">
        <f t="shared" si="33"/>
        <v>2.8499999999999996</v>
      </c>
      <c r="W150" s="26">
        <f t="shared" si="34"/>
        <v>100</v>
      </c>
      <c r="X150" s="194">
        <f t="shared" si="35"/>
        <v>20</v>
      </c>
      <c r="Y150" s="114">
        <v>82</v>
      </c>
      <c r="Z150" s="195">
        <f t="shared" si="36"/>
        <v>65.600000000000009</v>
      </c>
      <c r="AC150" s="110"/>
      <c r="AD150" s="110"/>
      <c r="AE150" s="110"/>
      <c r="AF150" s="110"/>
      <c r="AG150" s="110"/>
      <c r="AH150" s="110"/>
      <c r="AI150" s="110"/>
      <c r="AJ150" s="110"/>
      <c r="AK150" s="110"/>
      <c r="AL150" s="110"/>
      <c r="AM150" s="110"/>
      <c r="AN150" s="110"/>
      <c r="AO150" s="110"/>
      <c r="AP150" s="110"/>
      <c r="AQ150" s="110"/>
      <c r="AR150" s="109"/>
    </row>
    <row r="151" spans="1:44" s="107" customFormat="1" ht="20.25">
      <c r="A151" s="191">
        <v>145</v>
      </c>
      <c r="B151" s="125">
        <v>439739</v>
      </c>
      <c r="C151" s="126" t="s">
        <v>224</v>
      </c>
      <c r="D151" s="196">
        <v>15</v>
      </c>
      <c r="E151" s="196">
        <v>15</v>
      </c>
      <c r="F151" s="196">
        <v>16</v>
      </c>
      <c r="G151" s="196">
        <v>15</v>
      </c>
      <c r="H151" s="196">
        <v>12</v>
      </c>
      <c r="I151" s="196">
        <f t="shared" si="25"/>
        <v>73</v>
      </c>
      <c r="J151" s="196">
        <f t="shared" si="26"/>
        <v>10.95</v>
      </c>
      <c r="K151" s="197">
        <v>2</v>
      </c>
      <c r="L151" s="197">
        <v>3</v>
      </c>
      <c r="M151" s="197">
        <v>4</v>
      </c>
      <c r="N151" s="197">
        <v>2</v>
      </c>
      <c r="O151" s="197">
        <v>3</v>
      </c>
      <c r="P151" s="197">
        <f t="shared" si="27"/>
        <v>14</v>
      </c>
      <c r="Q151" s="197">
        <f t="shared" si="28"/>
        <v>0.70</v>
      </c>
      <c r="R151" s="104">
        <f t="shared" si="29"/>
        <v>2.35</v>
      </c>
      <c r="S151" s="104">
        <f t="shared" si="30"/>
        <v>2.40</v>
      </c>
      <c r="T151" s="104">
        <f t="shared" si="31"/>
        <v>2.60</v>
      </c>
      <c r="U151" s="104">
        <f t="shared" si="32"/>
        <v>2.35</v>
      </c>
      <c r="V151" s="104">
        <f t="shared" si="33"/>
        <v>1.9499999999999997</v>
      </c>
      <c r="W151" s="26">
        <f t="shared" si="34"/>
        <v>87</v>
      </c>
      <c r="X151" s="194">
        <f t="shared" si="35"/>
        <v>17.400000000000002</v>
      </c>
      <c r="Y151" s="114">
        <v>69</v>
      </c>
      <c r="Z151" s="195">
        <f t="shared" si="36"/>
        <v>55.20</v>
      </c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10"/>
      <c r="AM151" s="110"/>
      <c r="AN151" s="110"/>
      <c r="AO151" s="110"/>
      <c r="AP151" s="110"/>
      <c r="AQ151" s="110"/>
      <c r="AR151" s="109"/>
    </row>
    <row r="152" spans="1:44" s="107" customFormat="1" ht="20.25">
      <c r="A152" s="191">
        <v>146</v>
      </c>
      <c r="B152" s="125">
        <v>439742</v>
      </c>
      <c r="C152" s="126" t="s">
        <v>227</v>
      </c>
      <c r="D152" s="196">
        <v>15</v>
      </c>
      <c r="E152" s="196">
        <v>16</v>
      </c>
      <c r="F152" s="196">
        <v>18</v>
      </c>
      <c r="G152" s="196">
        <v>18</v>
      </c>
      <c r="H152" s="196">
        <v>19</v>
      </c>
      <c r="I152" s="196">
        <f t="shared" si="25"/>
        <v>86</v>
      </c>
      <c r="J152" s="196">
        <f t="shared" si="26"/>
        <v>12.90</v>
      </c>
      <c r="K152" s="197">
        <v>3</v>
      </c>
      <c r="L152" s="197">
        <v>2</v>
      </c>
      <c r="M152" s="197">
        <v>4</v>
      </c>
      <c r="N152" s="197">
        <v>3</v>
      </c>
      <c r="O152" s="197">
        <v>3</v>
      </c>
      <c r="P152" s="197">
        <f t="shared" si="27"/>
        <v>15</v>
      </c>
      <c r="Q152" s="197">
        <f t="shared" si="28"/>
        <v>0.75</v>
      </c>
      <c r="R152" s="104">
        <f t="shared" si="29"/>
        <v>2.40</v>
      </c>
      <c r="S152" s="104">
        <f t="shared" si="30"/>
        <v>2.50</v>
      </c>
      <c r="T152" s="104">
        <f t="shared" si="31"/>
        <v>2.90</v>
      </c>
      <c r="U152" s="104">
        <f t="shared" si="32"/>
        <v>2.8499999999999996</v>
      </c>
      <c r="V152" s="104">
        <f t="shared" si="33"/>
        <v>3</v>
      </c>
      <c r="W152" s="26">
        <f t="shared" si="34"/>
        <v>101</v>
      </c>
      <c r="X152" s="194">
        <f t="shared" si="35"/>
        <v>20.200000000000003</v>
      </c>
      <c r="Y152" s="114">
        <v>84</v>
      </c>
      <c r="Z152" s="195">
        <f t="shared" si="36"/>
        <v>67.20</v>
      </c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  <c r="AN152" s="110"/>
      <c r="AO152" s="110"/>
      <c r="AP152" s="110"/>
      <c r="AQ152" s="110"/>
      <c r="AR152" s="109"/>
    </row>
    <row r="153" spans="1:44" s="107" customFormat="1" ht="20.25">
      <c r="A153" s="191">
        <v>147</v>
      </c>
      <c r="B153" s="125">
        <v>439744</v>
      </c>
      <c r="C153" s="126" t="s">
        <v>412</v>
      </c>
      <c r="D153" s="196">
        <v>15</v>
      </c>
      <c r="E153" s="196">
        <v>8</v>
      </c>
      <c r="F153" s="196">
        <v>8</v>
      </c>
      <c r="G153" s="196">
        <v>9</v>
      </c>
      <c r="H153" s="196">
        <v>18</v>
      </c>
      <c r="I153" s="196">
        <f t="shared" si="25"/>
        <v>58</v>
      </c>
      <c r="J153" s="196">
        <f t="shared" si="26"/>
        <v>8.6999999999999993</v>
      </c>
      <c r="K153" s="197">
        <v>2</v>
      </c>
      <c r="L153" s="197">
        <v>2</v>
      </c>
      <c r="M153" s="197">
        <v>4</v>
      </c>
      <c r="N153" s="197">
        <v>3</v>
      </c>
      <c r="O153" s="197">
        <v>2</v>
      </c>
      <c r="P153" s="197">
        <f t="shared" si="27"/>
        <v>13</v>
      </c>
      <c r="Q153" s="197">
        <f t="shared" si="28"/>
        <v>0.65</v>
      </c>
      <c r="R153" s="104">
        <f t="shared" si="29"/>
        <v>2.35</v>
      </c>
      <c r="S153" s="104">
        <f t="shared" si="30"/>
        <v>1.30</v>
      </c>
      <c r="T153" s="104">
        <f t="shared" si="31"/>
        <v>1.40</v>
      </c>
      <c r="U153" s="104">
        <f t="shared" si="32"/>
        <v>1.50</v>
      </c>
      <c r="V153" s="104">
        <f t="shared" si="33"/>
        <v>2.80</v>
      </c>
      <c r="W153" s="26">
        <f t="shared" si="34"/>
        <v>71</v>
      </c>
      <c r="X153" s="194">
        <f t="shared" si="35"/>
        <v>14.20</v>
      </c>
      <c r="Y153" s="114">
        <v>57</v>
      </c>
      <c r="Z153" s="195">
        <f t="shared" si="36"/>
        <v>45.60</v>
      </c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10"/>
      <c r="AQ153" s="110"/>
      <c r="AR153" s="109"/>
    </row>
    <row r="154" spans="1:44" s="107" customFormat="1" ht="20.25">
      <c r="A154" s="191">
        <v>148</v>
      </c>
      <c r="B154" s="125">
        <v>439750</v>
      </c>
      <c r="C154" s="126" t="s">
        <v>232</v>
      </c>
      <c r="D154" s="196">
        <v>5</v>
      </c>
      <c r="E154" s="196">
        <v>6</v>
      </c>
      <c r="F154" s="196">
        <v>7</v>
      </c>
      <c r="G154" s="196">
        <v>5</v>
      </c>
      <c r="H154" s="196">
        <v>4</v>
      </c>
      <c r="I154" s="196">
        <f t="shared" si="25"/>
        <v>27</v>
      </c>
      <c r="J154" s="196">
        <f t="shared" si="26"/>
        <v>4.05</v>
      </c>
      <c r="K154" s="197">
        <v>2</v>
      </c>
      <c r="L154" s="197">
        <v>1</v>
      </c>
      <c r="M154" s="197">
        <v>2</v>
      </c>
      <c r="N154" s="197">
        <v>1</v>
      </c>
      <c r="O154" s="197">
        <v>2</v>
      </c>
      <c r="P154" s="197">
        <f t="shared" si="27"/>
        <v>8</v>
      </c>
      <c r="Q154" s="197">
        <f t="shared" si="28"/>
        <v>0.40</v>
      </c>
      <c r="R154" s="104">
        <f t="shared" si="29"/>
        <v>0.85</v>
      </c>
      <c r="S154" s="104">
        <f t="shared" si="30"/>
        <v>0.95</v>
      </c>
      <c r="T154" s="104">
        <f t="shared" si="31"/>
        <v>1.1500000000000001</v>
      </c>
      <c r="U154" s="104">
        <f t="shared" si="32"/>
        <v>0.80</v>
      </c>
      <c r="V154" s="104">
        <f t="shared" si="33"/>
        <v>0.70</v>
      </c>
      <c r="W154" s="26">
        <f t="shared" si="34"/>
        <v>35</v>
      </c>
      <c r="X154" s="194">
        <f t="shared" si="35"/>
        <v>7</v>
      </c>
      <c r="Y154" s="114">
        <v>26</v>
      </c>
      <c r="Z154" s="195">
        <f t="shared" si="36"/>
        <v>20.80</v>
      </c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  <c r="AN154" s="110"/>
      <c r="AO154" s="110"/>
      <c r="AP154" s="110"/>
      <c r="AQ154" s="110"/>
      <c r="AR154" s="109"/>
    </row>
    <row r="155" spans="1:44" s="107" customFormat="1" ht="19.9" customHeight="1">
      <c r="A155" s="191">
        <v>149</v>
      </c>
      <c r="B155" s="125">
        <v>439752</v>
      </c>
      <c r="C155" s="126" t="s">
        <v>234</v>
      </c>
      <c r="D155" s="196">
        <v>10</v>
      </c>
      <c r="E155" s="196">
        <v>14</v>
      </c>
      <c r="F155" s="196">
        <v>12</v>
      </c>
      <c r="G155" s="196">
        <v>10</v>
      </c>
      <c r="H155" s="196">
        <v>11</v>
      </c>
      <c r="I155" s="196">
        <f t="shared" si="25"/>
        <v>57</v>
      </c>
      <c r="J155" s="196">
        <f t="shared" si="26"/>
        <v>8.5499999999999989</v>
      </c>
      <c r="K155" s="197">
        <v>2</v>
      </c>
      <c r="L155" s="197">
        <v>3</v>
      </c>
      <c r="M155" s="197">
        <v>4</v>
      </c>
      <c r="N155" s="197">
        <v>3</v>
      </c>
      <c r="O155" s="197">
        <v>3</v>
      </c>
      <c r="P155" s="197">
        <f t="shared" si="27"/>
        <v>15</v>
      </c>
      <c r="Q155" s="197">
        <f t="shared" si="28"/>
        <v>0.75</v>
      </c>
      <c r="R155" s="104">
        <f t="shared" si="29"/>
        <v>1.60</v>
      </c>
      <c r="S155" s="104">
        <f t="shared" si="30"/>
        <v>2.25</v>
      </c>
      <c r="T155" s="104">
        <f t="shared" si="31"/>
        <v>1.9999999999999998</v>
      </c>
      <c r="U155" s="104">
        <f t="shared" si="32"/>
        <v>1.65</v>
      </c>
      <c r="V155" s="104">
        <f t="shared" si="33"/>
        <v>1.7999999999999998</v>
      </c>
      <c r="W155" s="26">
        <f t="shared" si="34"/>
        <v>72</v>
      </c>
      <c r="X155" s="194">
        <f t="shared" si="35"/>
        <v>14.40</v>
      </c>
      <c r="Y155" s="114">
        <v>54</v>
      </c>
      <c r="Z155" s="195">
        <f t="shared" si="36"/>
        <v>43.20</v>
      </c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10"/>
      <c r="AN155" s="110"/>
      <c r="AO155" s="110"/>
      <c r="AP155" s="110"/>
      <c r="AQ155" s="110"/>
      <c r="AR155" s="109"/>
    </row>
    <row r="156" spans="1:44" s="107" customFormat="1" ht="19.9" customHeight="1">
      <c r="A156" s="191">
        <v>150</v>
      </c>
      <c r="B156" s="125">
        <v>439759</v>
      </c>
      <c r="C156" s="126" t="s">
        <v>419</v>
      </c>
      <c r="D156" s="196">
        <v>11</v>
      </c>
      <c r="E156" s="196">
        <v>11</v>
      </c>
      <c r="F156" s="196">
        <v>11</v>
      </c>
      <c r="G156" s="196">
        <v>12</v>
      </c>
      <c r="H156" s="196">
        <v>11</v>
      </c>
      <c r="I156" s="196">
        <f t="shared" si="25"/>
        <v>56</v>
      </c>
      <c r="J156" s="196">
        <f t="shared" si="26"/>
        <v>8.40</v>
      </c>
      <c r="K156" s="197">
        <v>2</v>
      </c>
      <c r="L156" s="197">
        <v>3</v>
      </c>
      <c r="M156" s="197">
        <v>4</v>
      </c>
      <c r="N156" s="197">
        <v>3</v>
      </c>
      <c r="O156" s="197">
        <v>2</v>
      </c>
      <c r="P156" s="197">
        <f t="shared" si="27"/>
        <v>14</v>
      </c>
      <c r="Q156" s="197">
        <f t="shared" si="28"/>
        <v>0.70</v>
      </c>
      <c r="R156" s="104">
        <f t="shared" si="29"/>
        <v>1.75</v>
      </c>
      <c r="S156" s="104">
        <f t="shared" si="30"/>
        <v>1.7999999999999998</v>
      </c>
      <c r="T156" s="104">
        <f t="shared" si="31"/>
        <v>1.85</v>
      </c>
      <c r="U156" s="104">
        <f t="shared" si="32"/>
        <v>1.9499999999999997</v>
      </c>
      <c r="V156" s="104">
        <f t="shared" si="33"/>
        <v>1.75</v>
      </c>
      <c r="W156" s="26">
        <f t="shared" si="34"/>
        <v>70</v>
      </c>
      <c r="X156" s="194">
        <f t="shared" si="35"/>
        <v>14</v>
      </c>
      <c r="Y156" s="114">
        <v>55</v>
      </c>
      <c r="Z156" s="195">
        <f t="shared" si="36"/>
        <v>44</v>
      </c>
      <c r="AC156" s="110"/>
      <c r="AD156" s="110"/>
      <c r="AE156" s="110"/>
      <c r="AF156" s="110"/>
      <c r="AG156" s="110"/>
      <c r="AH156" s="110"/>
      <c r="AI156" s="110"/>
      <c r="AJ156" s="110"/>
      <c r="AK156" s="110"/>
      <c r="AL156" s="110"/>
      <c r="AM156" s="110"/>
      <c r="AN156" s="110"/>
      <c r="AO156" s="110"/>
      <c r="AP156" s="110"/>
      <c r="AQ156" s="110"/>
      <c r="AR156" s="109"/>
    </row>
    <row r="157" spans="1:44" s="107" customFormat="1" ht="19.9" customHeight="1">
      <c r="A157" s="191">
        <v>151</v>
      </c>
      <c r="B157" s="125">
        <v>439760</v>
      </c>
      <c r="C157" s="126" t="s">
        <v>420</v>
      </c>
      <c r="D157" s="8">
        <v>15</v>
      </c>
      <c r="E157" s="8">
        <v>18</v>
      </c>
      <c r="F157" s="8">
        <v>2</v>
      </c>
      <c r="G157" s="8">
        <v>2</v>
      </c>
      <c r="H157" s="8">
        <v>11</v>
      </c>
      <c r="I157" s="196">
        <f t="shared" si="25"/>
        <v>48</v>
      </c>
      <c r="J157" s="196">
        <f t="shared" si="26"/>
        <v>7.1999999999999993</v>
      </c>
      <c r="K157" s="197">
        <v>2</v>
      </c>
      <c r="L157" s="197">
        <v>3</v>
      </c>
      <c r="M157" s="197">
        <v>4</v>
      </c>
      <c r="N157" s="197">
        <v>3</v>
      </c>
      <c r="O157" s="197">
        <v>2</v>
      </c>
      <c r="P157" s="197">
        <f t="shared" si="27"/>
        <v>14</v>
      </c>
      <c r="Q157" s="197">
        <f t="shared" si="28"/>
        <v>0.70</v>
      </c>
      <c r="R157" s="104">
        <f t="shared" si="29"/>
        <v>2.35</v>
      </c>
      <c r="S157" s="104">
        <f t="shared" si="30"/>
        <v>2.8499999999999996</v>
      </c>
      <c r="T157" s="104">
        <f t="shared" si="31"/>
        <v>0.50</v>
      </c>
      <c r="U157" s="104">
        <f t="shared" si="32"/>
        <v>0.45</v>
      </c>
      <c r="V157" s="104">
        <f t="shared" si="33"/>
        <v>1.75</v>
      </c>
      <c r="W157" s="26">
        <f t="shared" si="34"/>
        <v>62</v>
      </c>
      <c r="X157" s="194">
        <f t="shared" si="35"/>
        <v>12.40</v>
      </c>
      <c r="Y157" s="114">
        <v>49</v>
      </c>
      <c r="Z157" s="195">
        <f t="shared" si="36"/>
        <v>39.200000000000003</v>
      </c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0"/>
      <c r="AM157" s="110"/>
      <c r="AN157" s="110"/>
      <c r="AO157" s="110"/>
      <c r="AP157" s="110"/>
      <c r="AQ157" s="110"/>
      <c r="AR157" s="109"/>
    </row>
    <row r="158" spans="1:44" s="107" customFormat="1" ht="19.9" customHeight="1">
      <c r="A158" s="191">
        <v>152</v>
      </c>
      <c r="B158" s="125">
        <v>439761</v>
      </c>
      <c r="C158" s="126" t="s">
        <v>131</v>
      </c>
      <c r="D158" s="8">
        <v>2</v>
      </c>
      <c r="E158" s="8">
        <v>2</v>
      </c>
      <c r="F158" s="8">
        <v>2</v>
      </c>
      <c r="G158" s="8">
        <v>1</v>
      </c>
      <c r="H158" s="8">
        <v>3</v>
      </c>
      <c r="I158" s="196">
        <f t="shared" si="25"/>
        <v>10</v>
      </c>
      <c r="J158" s="196">
        <f t="shared" si="26"/>
        <v>1.50</v>
      </c>
      <c r="K158" s="197">
        <v>1</v>
      </c>
      <c r="L158" s="197">
        <v>1.50</v>
      </c>
      <c r="M158" s="197">
        <v>2</v>
      </c>
      <c r="N158" s="197">
        <v>2.50</v>
      </c>
      <c r="O158" s="197">
        <v>3</v>
      </c>
      <c r="P158" s="197">
        <f t="shared" si="27"/>
        <v>10</v>
      </c>
      <c r="Q158" s="197">
        <f t="shared" si="28"/>
        <v>0.50</v>
      </c>
      <c r="R158" s="104">
        <f t="shared" si="29"/>
        <v>0.35</v>
      </c>
      <c r="S158" s="104">
        <f t="shared" si="30"/>
        <v>0.375</v>
      </c>
      <c r="T158" s="104">
        <f t="shared" si="31"/>
        <v>0.40</v>
      </c>
      <c r="U158" s="104">
        <f t="shared" si="32"/>
        <v>0.27500000000000002</v>
      </c>
      <c r="V158" s="104">
        <f t="shared" si="33"/>
        <v>0.60</v>
      </c>
      <c r="W158" s="26">
        <f t="shared" si="34"/>
        <v>20</v>
      </c>
      <c r="X158" s="194">
        <f t="shared" si="35"/>
        <v>4</v>
      </c>
      <c r="Y158" s="114">
        <v>5</v>
      </c>
      <c r="Z158" s="195">
        <f t="shared" si="36"/>
        <v>4</v>
      </c>
      <c r="AC158" s="110"/>
      <c r="AD158" s="110"/>
      <c r="AE158" s="110"/>
      <c r="AF158" s="110"/>
      <c r="AG158" s="110"/>
      <c r="AH158" s="110"/>
      <c r="AI158" s="110"/>
      <c r="AJ158" s="110"/>
      <c r="AK158" s="110"/>
      <c r="AL158" s="110"/>
      <c r="AM158" s="110"/>
      <c r="AN158" s="110"/>
      <c r="AO158" s="110"/>
      <c r="AP158" s="110"/>
      <c r="AQ158" s="110"/>
      <c r="AR158" s="109"/>
    </row>
    <row r="159" spans="1:44" s="107" customFormat="1" ht="19.9" customHeight="1">
      <c r="A159" s="191">
        <v>153</v>
      </c>
      <c r="B159" s="125">
        <v>439762</v>
      </c>
      <c r="C159" s="126" t="s">
        <v>421</v>
      </c>
      <c r="D159" s="8">
        <v>1</v>
      </c>
      <c r="E159" s="8">
        <v>2</v>
      </c>
      <c r="F159" s="8">
        <v>1</v>
      </c>
      <c r="G159" s="8">
        <v>1</v>
      </c>
      <c r="H159" s="8">
        <v>13</v>
      </c>
      <c r="I159" s="196">
        <f t="shared" si="25"/>
        <v>18</v>
      </c>
      <c r="J159" s="196">
        <f t="shared" si="26"/>
        <v>2.6999999999999997</v>
      </c>
      <c r="K159" s="197">
        <v>2</v>
      </c>
      <c r="L159" s="197">
        <v>3</v>
      </c>
      <c r="M159" s="197">
        <v>4</v>
      </c>
      <c r="N159" s="197">
        <v>4</v>
      </c>
      <c r="O159" s="197">
        <v>3</v>
      </c>
      <c r="P159" s="197">
        <f t="shared" si="27"/>
        <v>16</v>
      </c>
      <c r="Q159" s="197">
        <f t="shared" si="28"/>
        <v>0.80</v>
      </c>
      <c r="R159" s="104">
        <f t="shared" si="29"/>
        <v>0.25</v>
      </c>
      <c r="S159" s="104">
        <f t="shared" si="30"/>
        <v>0.45</v>
      </c>
      <c r="T159" s="104">
        <f t="shared" si="31"/>
        <v>0.35</v>
      </c>
      <c r="U159" s="104">
        <f t="shared" si="32"/>
        <v>0.35</v>
      </c>
      <c r="V159" s="104">
        <f t="shared" si="33"/>
        <v>2.10</v>
      </c>
      <c r="W159" s="26">
        <f t="shared" si="34"/>
        <v>34</v>
      </c>
      <c r="X159" s="194">
        <f t="shared" si="35"/>
        <v>6.8000000000000007</v>
      </c>
      <c r="Y159" s="114">
        <v>15</v>
      </c>
      <c r="Z159" s="195">
        <f t="shared" si="36"/>
        <v>12</v>
      </c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10"/>
      <c r="AM159" s="110"/>
      <c r="AN159" s="110"/>
      <c r="AO159" s="110"/>
      <c r="AP159" s="110"/>
      <c r="AQ159" s="110"/>
      <c r="AR159" s="109"/>
    </row>
    <row r="160" spans="1:44" s="107" customFormat="1" ht="19.9" customHeight="1">
      <c r="A160" s="191">
        <v>154</v>
      </c>
      <c r="B160" s="125">
        <v>439764</v>
      </c>
      <c r="C160" s="126" t="s">
        <v>422</v>
      </c>
      <c r="D160" s="8">
        <v>1</v>
      </c>
      <c r="E160" s="8">
        <v>7</v>
      </c>
      <c r="F160" s="8">
        <v>5</v>
      </c>
      <c r="G160" s="8">
        <v>4</v>
      </c>
      <c r="H160" s="8">
        <v>4</v>
      </c>
      <c r="I160" s="196">
        <f t="shared" si="25"/>
        <v>21</v>
      </c>
      <c r="J160" s="196">
        <f t="shared" si="26"/>
        <v>3.15</v>
      </c>
      <c r="K160" s="11">
        <v>1</v>
      </c>
      <c r="L160" s="11">
        <v>1</v>
      </c>
      <c r="M160" s="11">
        <v>1.50</v>
      </c>
      <c r="N160" s="11">
        <v>2</v>
      </c>
      <c r="O160" s="11">
        <v>2.50</v>
      </c>
      <c r="P160" s="197">
        <f t="shared" si="27"/>
        <v>8</v>
      </c>
      <c r="Q160" s="197">
        <f t="shared" si="28"/>
        <v>0.40</v>
      </c>
      <c r="R160" s="104">
        <f t="shared" si="29"/>
        <v>0.20</v>
      </c>
      <c r="S160" s="104">
        <f t="shared" si="30"/>
        <v>1.1000000000000001</v>
      </c>
      <c r="T160" s="104">
        <f t="shared" si="31"/>
        <v>0.825</v>
      </c>
      <c r="U160" s="104">
        <f t="shared" si="32"/>
        <v>0.70</v>
      </c>
      <c r="V160" s="104">
        <f t="shared" si="33"/>
        <v>0.725</v>
      </c>
      <c r="W160" s="26">
        <f t="shared" si="34"/>
        <v>29</v>
      </c>
      <c r="X160" s="194">
        <f t="shared" si="35"/>
        <v>5.8000000000000007</v>
      </c>
      <c r="Y160" s="114">
        <v>22</v>
      </c>
      <c r="Z160" s="195">
        <f t="shared" si="36"/>
        <v>17.60</v>
      </c>
      <c r="AC160" s="110"/>
      <c r="AD160" s="110"/>
      <c r="AE160" s="110"/>
      <c r="AF160" s="110"/>
      <c r="AG160" s="110"/>
      <c r="AH160" s="110"/>
      <c r="AI160" s="110"/>
      <c r="AJ160" s="110"/>
      <c r="AK160" s="110"/>
      <c r="AL160" s="110"/>
      <c r="AM160" s="110"/>
      <c r="AN160" s="110"/>
      <c r="AO160" s="110"/>
      <c r="AP160" s="110"/>
      <c r="AQ160" s="110"/>
      <c r="AR160" s="109"/>
    </row>
    <row r="161" spans="1:44" s="107" customFormat="1" ht="19.9" customHeight="1">
      <c r="A161" s="191">
        <v>155</v>
      </c>
      <c r="B161" s="125">
        <v>439768</v>
      </c>
      <c r="C161" s="126" t="s">
        <v>236</v>
      </c>
      <c r="D161" s="8">
        <v>12</v>
      </c>
      <c r="E161" s="8">
        <v>7</v>
      </c>
      <c r="F161" s="8">
        <v>6</v>
      </c>
      <c r="G161" s="8">
        <v>5</v>
      </c>
      <c r="H161" s="8">
        <v>5</v>
      </c>
      <c r="I161" s="196">
        <f t="shared" si="25"/>
        <v>35</v>
      </c>
      <c r="J161" s="196">
        <f t="shared" si="26"/>
        <v>5.25</v>
      </c>
      <c r="K161" s="11">
        <v>2</v>
      </c>
      <c r="L161" s="11">
        <v>2.50</v>
      </c>
      <c r="M161" s="11">
        <v>2</v>
      </c>
      <c r="N161" s="11">
        <v>3</v>
      </c>
      <c r="O161" s="11">
        <v>1</v>
      </c>
      <c r="P161" s="197">
        <f t="shared" si="27"/>
        <v>10.50</v>
      </c>
      <c r="Q161" s="197">
        <f t="shared" si="28"/>
        <v>0.525</v>
      </c>
      <c r="R161" s="104">
        <f t="shared" si="29"/>
        <v>1.90</v>
      </c>
      <c r="S161" s="104">
        <f t="shared" si="30"/>
        <v>1.175</v>
      </c>
      <c r="T161" s="104">
        <f t="shared" si="31"/>
        <v>0.99999999999999989</v>
      </c>
      <c r="U161" s="104">
        <f t="shared" si="32"/>
        <v>0.90</v>
      </c>
      <c r="V161" s="104">
        <f t="shared" si="33"/>
        <v>0.80</v>
      </c>
      <c r="W161" s="26">
        <f t="shared" si="34"/>
        <v>45.50</v>
      </c>
      <c r="X161" s="194">
        <f t="shared" si="35"/>
        <v>9.10</v>
      </c>
      <c r="Y161" s="114">
        <v>31</v>
      </c>
      <c r="Z161" s="195">
        <f t="shared" si="36"/>
        <v>24.80</v>
      </c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110"/>
      <c r="AM161" s="110"/>
      <c r="AN161" s="110"/>
      <c r="AO161" s="110"/>
      <c r="AP161" s="110"/>
      <c r="AQ161" s="110"/>
      <c r="AR161" s="109"/>
    </row>
    <row r="162" spans="1:44" s="107" customFormat="1" ht="19.9" customHeight="1">
      <c r="A162" s="191">
        <v>156</v>
      </c>
      <c r="B162" s="125">
        <v>439769</v>
      </c>
      <c r="C162" s="126" t="s">
        <v>423</v>
      </c>
      <c r="D162" s="8">
        <v>5</v>
      </c>
      <c r="E162" s="8">
        <v>4</v>
      </c>
      <c r="F162" s="8">
        <v>4</v>
      </c>
      <c r="G162" s="8">
        <v>5</v>
      </c>
      <c r="H162" s="8">
        <v>5</v>
      </c>
      <c r="I162" s="196">
        <f t="shared" si="25"/>
        <v>23</v>
      </c>
      <c r="J162" s="196">
        <f t="shared" si="26"/>
        <v>3.4499999999999997</v>
      </c>
      <c r="K162" s="11">
        <v>2</v>
      </c>
      <c r="L162" s="11">
        <v>1</v>
      </c>
      <c r="M162" s="11">
        <v>2</v>
      </c>
      <c r="N162" s="11">
        <v>3</v>
      </c>
      <c r="O162" s="11">
        <v>2</v>
      </c>
      <c r="P162" s="197">
        <f t="shared" si="27"/>
        <v>10</v>
      </c>
      <c r="Q162" s="197">
        <f t="shared" si="28"/>
        <v>0.50</v>
      </c>
      <c r="R162" s="104">
        <f t="shared" si="29"/>
        <v>0.85</v>
      </c>
      <c r="S162" s="104">
        <f t="shared" si="30"/>
        <v>0.65</v>
      </c>
      <c r="T162" s="104">
        <f t="shared" si="31"/>
        <v>0.70</v>
      </c>
      <c r="U162" s="104">
        <f t="shared" si="32"/>
        <v>0.90</v>
      </c>
      <c r="V162" s="104">
        <f t="shared" si="33"/>
        <v>0.85</v>
      </c>
      <c r="W162" s="26">
        <f t="shared" si="34"/>
        <v>33</v>
      </c>
      <c r="X162" s="194">
        <f t="shared" si="35"/>
        <v>6.60</v>
      </c>
      <c r="Y162" s="114" t="s">
        <v>533</v>
      </c>
      <c r="Z162" s="195" t="e">
        <f t="shared" si="36"/>
        <v>#VALUE!</v>
      </c>
      <c r="AC162" s="110"/>
      <c r="AD162" s="110"/>
      <c r="AE162" s="110"/>
      <c r="AF162" s="110"/>
      <c r="AG162" s="110"/>
      <c r="AH162" s="110"/>
      <c r="AI162" s="110"/>
      <c r="AJ162" s="110"/>
      <c r="AK162" s="110"/>
      <c r="AL162" s="110"/>
      <c r="AM162" s="110"/>
      <c r="AN162" s="110"/>
      <c r="AO162" s="110"/>
      <c r="AP162" s="110"/>
      <c r="AQ162" s="110"/>
      <c r="AR162" s="109"/>
    </row>
    <row r="163" spans="1:44" s="107" customFormat="1" ht="19.9" customHeight="1">
      <c r="A163" s="191">
        <v>157</v>
      </c>
      <c r="B163" s="125">
        <v>439771</v>
      </c>
      <c r="C163" s="126" t="s">
        <v>425</v>
      </c>
      <c r="D163" s="8">
        <v>11</v>
      </c>
      <c r="E163" s="8">
        <v>12</v>
      </c>
      <c r="F163" s="8">
        <v>11</v>
      </c>
      <c r="G163" s="8">
        <v>11</v>
      </c>
      <c r="H163" s="8">
        <v>12</v>
      </c>
      <c r="I163" s="196">
        <f t="shared" si="25"/>
        <v>57</v>
      </c>
      <c r="J163" s="196">
        <f t="shared" si="26"/>
        <v>8.5499999999999989</v>
      </c>
      <c r="K163" s="11">
        <v>3</v>
      </c>
      <c r="L163" s="11">
        <v>3</v>
      </c>
      <c r="M163" s="11">
        <v>3.50</v>
      </c>
      <c r="N163" s="11">
        <v>2</v>
      </c>
      <c r="O163" s="11">
        <v>2.50</v>
      </c>
      <c r="P163" s="197">
        <f t="shared" si="27"/>
        <v>14</v>
      </c>
      <c r="Q163" s="197">
        <f t="shared" si="28"/>
        <v>0.70</v>
      </c>
      <c r="R163" s="104">
        <f t="shared" si="29"/>
        <v>1.7999999999999998</v>
      </c>
      <c r="S163" s="104">
        <f t="shared" si="30"/>
        <v>1.9499999999999997</v>
      </c>
      <c r="T163" s="104">
        <f t="shared" si="31"/>
        <v>1.825</v>
      </c>
      <c r="U163" s="104">
        <f t="shared" si="32"/>
        <v>1.75</v>
      </c>
      <c r="V163" s="104">
        <f t="shared" si="33"/>
        <v>1.9249999999999998</v>
      </c>
      <c r="W163" s="26">
        <f t="shared" si="34"/>
        <v>71</v>
      </c>
      <c r="X163" s="194">
        <f t="shared" si="35"/>
        <v>14.20</v>
      </c>
      <c r="Y163" s="114">
        <v>53</v>
      </c>
      <c r="Z163" s="195">
        <f t="shared" si="36"/>
        <v>42.400000000000006</v>
      </c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10"/>
      <c r="AN163" s="110"/>
      <c r="AO163" s="110"/>
      <c r="AP163" s="110"/>
      <c r="AQ163" s="110"/>
      <c r="AR163" s="109"/>
    </row>
    <row r="164" spans="1:44" s="107" customFormat="1" ht="19.9" customHeight="1">
      <c r="A164" s="191">
        <v>158</v>
      </c>
      <c r="B164" s="125">
        <v>439772</v>
      </c>
      <c r="C164" s="126" t="s">
        <v>426</v>
      </c>
      <c r="D164" s="8">
        <v>3</v>
      </c>
      <c r="E164" s="8">
        <v>4</v>
      </c>
      <c r="F164" s="8">
        <v>7</v>
      </c>
      <c r="G164" s="8">
        <v>8</v>
      </c>
      <c r="H164" s="8">
        <v>9</v>
      </c>
      <c r="I164" s="196">
        <f t="shared" si="25"/>
        <v>31</v>
      </c>
      <c r="J164" s="196">
        <f t="shared" si="26"/>
        <v>4.6499999999999995</v>
      </c>
      <c r="K164" s="11">
        <v>1</v>
      </c>
      <c r="L164" s="11">
        <v>2</v>
      </c>
      <c r="M164" s="11">
        <v>1</v>
      </c>
      <c r="N164" s="11">
        <v>2</v>
      </c>
      <c r="O164" s="11">
        <v>3</v>
      </c>
      <c r="P164" s="197">
        <f t="shared" si="27"/>
        <v>9</v>
      </c>
      <c r="Q164" s="197">
        <f t="shared" si="28"/>
        <v>0.45</v>
      </c>
      <c r="R164" s="104">
        <f t="shared" si="29"/>
        <v>0.49999999999999994</v>
      </c>
      <c r="S164" s="104">
        <f t="shared" si="30"/>
        <v>0.70</v>
      </c>
      <c r="T164" s="104">
        <f t="shared" si="31"/>
        <v>1.1000000000000001</v>
      </c>
      <c r="U164" s="104">
        <f t="shared" si="32"/>
        <v>1.30</v>
      </c>
      <c r="V164" s="104">
        <f t="shared" si="33"/>
        <v>1.50</v>
      </c>
      <c r="W164" s="26">
        <f t="shared" si="34"/>
        <v>40</v>
      </c>
      <c r="X164" s="194">
        <f t="shared" si="35"/>
        <v>8</v>
      </c>
      <c r="Y164" s="114">
        <v>27</v>
      </c>
      <c r="Z164" s="195">
        <f t="shared" si="36"/>
        <v>21.60</v>
      </c>
      <c r="AC164" s="110"/>
      <c r="AD164" s="110"/>
      <c r="AE164" s="110"/>
      <c r="AF164" s="110"/>
      <c r="AG164" s="110"/>
      <c r="AH164" s="110"/>
      <c r="AI164" s="110"/>
      <c r="AJ164" s="110"/>
      <c r="AK164" s="110"/>
      <c r="AL164" s="110"/>
      <c r="AM164" s="110"/>
      <c r="AN164" s="110"/>
      <c r="AO164" s="110"/>
      <c r="AP164" s="110"/>
      <c r="AQ164" s="110"/>
      <c r="AR164" s="109"/>
    </row>
    <row r="165" spans="1:44" s="107" customFormat="1" ht="19.9" customHeight="1">
      <c r="A165" s="191">
        <v>159</v>
      </c>
      <c r="B165" s="125">
        <v>439776</v>
      </c>
      <c r="C165" s="126" t="s">
        <v>428</v>
      </c>
      <c r="D165" s="8">
        <v>8</v>
      </c>
      <c r="E165" s="8">
        <v>9</v>
      </c>
      <c r="F165" s="8">
        <v>9</v>
      </c>
      <c r="G165" s="8">
        <v>8</v>
      </c>
      <c r="H165" s="8">
        <v>8</v>
      </c>
      <c r="I165" s="196">
        <f t="shared" si="39" ref="I165:I228">SUM(D165:H165)</f>
        <v>42</v>
      </c>
      <c r="J165" s="196">
        <f t="shared" si="40" ref="J165:J228">I165*0.15</f>
        <v>6.30</v>
      </c>
      <c r="K165" s="11">
        <v>1</v>
      </c>
      <c r="L165" s="11">
        <v>2</v>
      </c>
      <c r="M165" s="11">
        <v>3</v>
      </c>
      <c r="N165" s="11">
        <v>2</v>
      </c>
      <c r="O165" s="11">
        <v>1</v>
      </c>
      <c r="P165" s="197">
        <f t="shared" si="41" ref="P165:P228">SUM(K165:O165)</f>
        <v>9</v>
      </c>
      <c r="Q165" s="197">
        <f t="shared" si="42" ref="Q165:Q228">P165*0.05</f>
        <v>0.45</v>
      </c>
      <c r="R165" s="104">
        <f t="shared" si="29"/>
        <v>1.25</v>
      </c>
      <c r="S165" s="104">
        <f t="shared" si="30"/>
        <v>1.45</v>
      </c>
      <c r="T165" s="104">
        <f t="shared" si="31"/>
        <v>1.50</v>
      </c>
      <c r="U165" s="104">
        <f t="shared" si="32"/>
        <v>1.30</v>
      </c>
      <c r="V165" s="104">
        <f t="shared" si="33"/>
        <v>1.25</v>
      </c>
      <c r="W165" s="26">
        <f t="shared" si="34"/>
        <v>51</v>
      </c>
      <c r="X165" s="194">
        <f t="shared" si="35"/>
        <v>10.200000000000001</v>
      </c>
      <c r="Y165" s="114">
        <v>41</v>
      </c>
      <c r="Z165" s="195">
        <f t="shared" si="36"/>
        <v>32.800000000000004</v>
      </c>
      <c r="AC165" s="110"/>
      <c r="AD165" s="110"/>
      <c r="AE165" s="110"/>
      <c r="AF165" s="110"/>
      <c r="AG165" s="110"/>
      <c r="AH165" s="110"/>
      <c r="AI165" s="110"/>
      <c r="AJ165" s="110"/>
      <c r="AK165" s="110"/>
      <c r="AL165" s="110"/>
      <c r="AM165" s="110"/>
      <c r="AN165" s="110"/>
      <c r="AO165" s="110"/>
      <c r="AP165" s="110"/>
      <c r="AQ165" s="110"/>
      <c r="AR165" s="109"/>
    </row>
    <row r="166" spans="1:44" s="107" customFormat="1" ht="19.9" customHeight="1">
      <c r="A166" s="191">
        <v>160</v>
      </c>
      <c r="B166" s="125">
        <v>439779</v>
      </c>
      <c r="C166" s="126" t="s">
        <v>430</v>
      </c>
      <c r="D166" s="8">
        <v>9</v>
      </c>
      <c r="E166" s="8">
        <v>9</v>
      </c>
      <c r="F166" s="8">
        <v>8</v>
      </c>
      <c r="G166" s="8">
        <v>8</v>
      </c>
      <c r="H166" s="8">
        <v>9</v>
      </c>
      <c r="I166" s="196">
        <f t="shared" si="39"/>
        <v>43</v>
      </c>
      <c r="J166" s="196">
        <f t="shared" si="40"/>
        <v>6.45</v>
      </c>
      <c r="K166" s="11">
        <v>1</v>
      </c>
      <c r="L166" s="11">
        <v>1.50</v>
      </c>
      <c r="M166" s="11">
        <v>2</v>
      </c>
      <c r="N166" s="11">
        <v>3</v>
      </c>
      <c r="O166" s="11">
        <v>2</v>
      </c>
      <c r="P166" s="197">
        <f t="shared" si="41"/>
        <v>9.50</v>
      </c>
      <c r="Q166" s="197">
        <f t="shared" si="42"/>
        <v>0.475</v>
      </c>
      <c r="R166" s="104">
        <f t="shared" si="29"/>
        <v>1.40</v>
      </c>
      <c r="S166" s="104">
        <f t="shared" si="30"/>
        <v>1.4249999999999998</v>
      </c>
      <c r="T166" s="104">
        <f t="shared" si="31"/>
        <v>1.30</v>
      </c>
      <c r="U166" s="104">
        <f t="shared" si="32"/>
        <v>1.35</v>
      </c>
      <c r="V166" s="104">
        <f t="shared" si="33"/>
        <v>1.45</v>
      </c>
      <c r="W166" s="26">
        <f t="shared" si="34"/>
        <v>52.50</v>
      </c>
      <c r="X166" s="194">
        <f t="shared" si="35"/>
        <v>10.50</v>
      </c>
      <c r="Y166" s="114">
        <v>40</v>
      </c>
      <c r="Z166" s="195">
        <f t="shared" si="36"/>
        <v>32</v>
      </c>
      <c r="AC166" s="110"/>
      <c r="AD166" s="110"/>
      <c r="AE166" s="110"/>
      <c r="AF166" s="110"/>
      <c r="AG166" s="110"/>
      <c r="AH166" s="110"/>
      <c r="AI166" s="110"/>
      <c r="AJ166" s="110"/>
      <c r="AK166" s="110"/>
      <c r="AL166" s="110"/>
      <c r="AM166" s="110"/>
      <c r="AN166" s="110"/>
      <c r="AO166" s="110"/>
      <c r="AP166" s="110"/>
      <c r="AQ166" s="110"/>
      <c r="AR166" s="109"/>
    </row>
    <row r="167" spans="1:28" ht="20.25">
      <c r="A167" s="191">
        <v>161</v>
      </c>
      <c r="B167" s="125">
        <v>439780</v>
      </c>
      <c r="C167" s="126" t="s">
        <v>238</v>
      </c>
      <c r="D167" s="196">
        <v>9</v>
      </c>
      <c r="E167" s="196">
        <v>8</v>
      </c>
      <c r="F167" s="196">
        <v>9</v>
      </c>
      <c r="G167" s="196">
        <v>8</v>
      </c>
      <c r="H167" s="196">
        <v>9</v>
      </c>
      <c r="I167" s="196">
        <f t="shared" si="39"/>
        <v>43</v>
      </c>
      <c r="J167" s="196">
        <f t="shared" si="40"/>
        <v>6.45</v>
      </c>
      <c r="K167" s="11">
        <v>2</v>
      </c>
      <c r="L167" s="11">
        <v>3</v>
      </c>
      <c r="M167" s="11">
        <v>4</v>
      </c>
      <c r="N167" s="11">
        <v>3</v>
      </c>
      <c r="O167" s="11">
        <v>2</v>
      </c>
      <c r="P167" s="197">
        <f t="shared" si="41"/>
        <v>14</v>
      </c>
      <c r="Q167" s="197">
        <f t="shared" si="42"/>
        <v>0.70</v>
      </c>
      <c r="R167" s="104">
        <f t="shared" si="29"/>
        <v>1.45</v>
      </c>
      <c r="S167" s="104">
        <f t="shared" si="30"/>
        <v>1.35</v>
      </c>
      <c r="T167" s="104">
        <f t="shared" si="31"/>
        <v>1.5499999999999998</v>
      </c>
      <c r="U167" s="104">
        <f t="shared" si="32"/>
        <v>1.35</v>
      </c>
      <c r="V167" s="104">
        <f t="shared" si="33"/>
        <v>1.45</v>
      </c>
      <c r="W167" s="26">
        <f t="shared" si="34"/>
        <v>57</v>
      </c>
      <c r="X167" s="194">
        <f t="shared" si="35"/>
        <v>11.40</v>
      </c>
      <c r="Y167" s="114">
        <v>45</v>
      </c>
      <c r="Z167" s="195">
        <f t="shared" si="36"/>
        <v>36</v>
      </c>
      <c r="AA167" s="107"/>
      <c r="AB167" s="107"/>
    </row>
    <row r="168" spans="1:28" ht="20.25" customHeight="1">
      <c r="A168" s="191">
        <v>162</v>
      </c>
      <c r="B168" s="125">
        <v>439783</v>
      </c>
      <c r="C168" s="126" t="s">
        <v>432</v>
      </c>
      <c r="D168" s="252">
        <v>9</v>
      </c>
      <c r="E168" s="252">
        <v>11</v>
      </c>
      <c r="F168" s="252">
        <v>11</v>
      </c>
      <c r="G168" s="252">
        <v>10</v>
      </c>
      <c r="H168" s="252">
        <v>19</v>
      </c>
      <c r="I168" s="196">
        <f t="shared" si="39"/>
        <v>60</v>
      </c>
      <c r="J168" s="196">
        <f t="shared" si="40"/>
        <v>9</v>
      </c>
      <c r="K168" s="11">
        <v>3</v>
      </c>
      <c r="L168" s="11">
        <v>4</v>
      </c>
      <c r="M168" s="11">
        <v>3</v>
      </c>
      <c r="N168" s="11">
        <v>5</v>
      </c>
      <c r="O168" s="11">
        <v>3</v>
      </c>
      <c r="P168" s="197">
        <f t="shared" si="41"/>
        <v>18</v>
      </c>
      <c r="Q168" s="197">
        <f t="shared" si="42"/>
        <v>0.90</v>
      </c>
      <c r="R168" s="104">
        <f t="shared" si="29"/>
        <v>1.50</v>
      </c>
      <c r="S168" s="104">
        <f t="shared" si="30"/>
        <v>1.85</v>
      </c>
      <c r="T168" s="104">
        <f t="shared" si="31"/>
        <v>1.7999999999999998</v>
      </c>
      <c r="U168" s="104">
        <f t="shared" si="32"/>
        <v>1.75</v>
      </c>
      <c r="V168" s="104">
        <f t="shared" si="33"/>
        <v>3</v>
      </c>
      <c r="W168" s="26">
        <f t="shared" si="34"/>
        <v>78</v>
      </c>
      <c r="X168" s="194">
        <f t="shared" si="35"/>
        <v>15.60</v>
      </c>
      <c r="Y168" s="114">
        <v>61</v>
      </c>
      <c r="Z168" s="195">
        <f t="shared" si="36"/>
        <v>48.80</v>
      </c>
      <c r="AA168" s="107"/>
      <c r="AB168" s="107"/>
    </row>
    <row r="169" spans="1:28" ht="21" customHeight="1">
      <c r="A169" s="191">
        <v>163</v>
      </c>
      <c r="B169" s="125">
        <v>439789</v>
      </c>
      <c r="C169" s="126" t="s">
        <v>435</v>
      </c>
      <c r="D169" s="252">
        <v>1</v>
      </c>
      <c r="E169" s="252">
        <v>1</v>
      </c>
      <c r="F169" s="252">
        <v>6</v>
      </c>
      <c r="G169" s="252">
        <v>6</v>
      </c>
      <c r="H169" s="252">
        <v>7</v>
      </c>
      <c r="I169" s="196">
        <f t="shared" si="39"/>
        <v>21</v>
      </c>
      <c r="J169" s="196">
        <f t="shared" si="40"/>
        <v>3.15</v>
      </c>
      <c r="K169" s="11">
        <v>2</v>
      </c>
      <c r="L169" s="11">
        <v>3</v>
      </c>
      <c r="M169" s="11">
        <v>5</v>
      </c>
      <c r="N169" s="11">
        <v>2</v>
      </c>
      <c r="O169" s="11">
        <v>3</v>
      </c>
      <c r="P169" s="197">
        <f t="shared" si="41"/>
        <v>15</v>
      </c>
      <c r="Q169" s="197">
        <f t="shared" si="42"/>
        <v>0.75</v>
      </c>
      <c r="R169" s="104">
        <f t="shared" si="29"/>
        <v>0.25</v>
      </c>
      <c r="S169" s="104">
        <f t="shared" si="30"/>
        <v>0.30000000000000004</v>
      </c>
      <c r="T169" s="104">
        <f t="shared" si="31"/>
        <v>1.1499999999999999</v>
      </c>
      <c r="U169" s="104">
        <f t="shared" si="32"/>
        <v>0.99999999999999989</v>
      </c>
      <c r="V169" s="104">
        <f t="shared" si="33"/>
        <v>1.2000000000000002</v>
      </c>
      <c r="W169" s="26">
        <f t="shared" si="34"/>
        <v>36</v>
      </c>
      <c r="X169" s="194">
        <f t="shared" si="35"/>
        <v>7.20</v>
      </c>
      <c r="Y169" s="114">
        <v>22</v>
      </c>
      <c r="Z169" s="195">
        <f t="shared" si="36"/>
        <v>17.60</v>
      </c>
      <c r="AA169" s="107"/>
      <c r="AB169" s="107"/>
    </row>
    <row r="170" spans="1:28" ht="20.25" customHeight="1">
      <c r="A170" s="191">
        <v>164</v>
      </c>
      <c r="B170" s="125">
        <v>439790</v>
      </c>
      <c r="C170" s="126" t="s">
        <v>436</v>
      </c>
      <c r="D170" s="252">
        <v>4</v>
      </c>
      <c r="E170" s="252">
        <v>7</v>
      </c>
      <c r="F170" s="252">
        <v>5</v>
      </c>
      <c r="G170" s="252">
        <v>5</v>
      </c>
      <c r="H170" s="252">
        <v>7</v>
      </c>
      <c r="I170" s="196">
        <f t="shared" si="39"/>
        <v>28</v>
      </c>
      <c r="J170" s="196">
        <f t="shared" si="40"/>
        <v>4.20</v>
      </c>
      <c r="K170" s="11">
        <v>2</v>
      </c>
      <c r="L170" s="11">
        <v>3</v>
      </c>
      <c r="M170" s="11">
        <v>2</v>
      </c>
      <c r="N170" s="11">
        <v>1</v>
      </c>
      <c r="O170" s="11">
        <v>2</v>
      </c>
      <c r="P170" s="197">
        <f t="shared" si="41"/>
        <v>10</v>
      </c>
      <c r="Q170" s="197">
        <f t="shared" si="42"/>
        <v>0.50</v>
      </c>
      <c r="R170" s="104">
        <f t="shared" si="29"/>
        <v>0.70</v>
      </c>
      <c r="S170" s="104">
        <f t="shared" si="30"/>
        <v>1.2000000000000002</v>
      </c>
      <c r="T170" s="104">
        <f t="shared" si="31"/>
        <v>0.85</v>
      </c>
      <c r="U170" s="104">
        <f t="shared" si="32"/>
        <v>0.80</v>
      </c>
      <c r="V170" s="104">
        <f t="shared" si="33"/>
        <v>1.1500000000000001</v>
      </c>
      <c r="W170" s="26">
        <f t="shared" si="34"/>
        <v>38</v>
      </c>
      <c r="X170" s="194">
        <f t="shared" si="35"/>
        <v>7.60</v>
      </c>
      <c r="Y170" s="114">
        <v>23</v>
      </c>
      <c r="Z170" s="195">
        <f t="shared" si="36"/>
        <v>18.400000000000002</v>
      </c>
      <c r="AA170" s="107"/>
      <c r="AB170" s="107"/>
    </row>
    <row r="171" spans="1:28" ht="21" customHeight="1">
      <c r="A171" s="191">
        <v>165</v>
      </c>
      <c r="B171" s="125">
        <v>439791</v>
      </c>
      <c r="C171" s="126" t="s">
        <v>436</v>
      </c>
      <c r="D171" s="252">
        <v>10</v>
      </c>
      <c r="E171" s="252">
        <v>12</v>
      </c>
      <c r="F171" s="252">
        <v>15</v>
      </c>
      <c r="G171" s="252">
        <v>15</v>
      </c>
      <c r="H171" s="252">
        <v>16</v>
      </c>
      <c r="I171" s="196">
        <f t="shared" si="39"/>
        <v>68</v>
      </c>
      <c r="J171" s="196">
        <f t="shared" si="40"/>
        <v>10.199999999999999</v>
      </c>
      <c r="K171" s="11">
        <v>5</v>
      </c>
      <c r="L171" s="11">
        <v>4</v>
      </c>
      <c r="M171" s="11">
        <v>4</v>
      </c>
      <c r="N171" s="11">
        <v>3</v>
      </c>
      <c r="O171" s="11">
        <v>4</v>
      </c>
      <c r="P171" s="197">
        <f t="shared" si="41"/>
        <v>20</v>
      </c>
      <c r="Q171" s="197">
        <f t="shared" si="42"/>
        <v>1</v>
      </c>
      <c r="R171" s="104">
        <f t="shared" si="29"/>
        <v>1.75</v>
      </c>
      <c r="S171" s="104">
        <f t="shared" si="30"/>
        <v>1.9999999999999998</v>
      </c>
      <c r="T171" s="104">
        <f t="shared" si="31"/>
        <v>2.4500000000000002</v>
      </c>
      <c r="U171" s="104">
        <f t="shared" si="32"/>
        <v>2.40</v>
      </c>
      <c r="V171" s="104">
        <f t="shared" si="33"/>
        <v>2.60</v>
      </c>
      <c r="W171" s="26">
        <f t="shared" si="34"/>
        <v>88</v>
      </c>
      <c r="X171" s="194">
        <f t="shared" si="35"/>
        <v>17.60</v>
      </c>
      <c r="Y171" s="114">
        <v>57</v>
      </c>
      <c r="Z171" s="195">
        <f t="shared" si="36"/>
        <v>45.60</v>
      </c>
      <c r="AA171" s="107"/>
      <c r="AB171" s="107"/>
    </row>
    <row r="172" spans="1:28" ht="20.25">
      <c r="A172" s="191">
        <v>166</v>
      </c>
      <c r="B172" s="125">
        <v>439792</v>
      </c>
      <c r="C172" s="126" t="s">
        <v>437</v>
      </c>
      <c r="D172" s="252">
        <v>14</v>
      </c>
      <c r="E172" s="252">
        <v>15</v>
      </c>
      <c r="F172" s="252">
        <v>16</v>
      </c>
      <c r="G172" s="252">
        <v>17</v>
      </c>
      <c r="H172" s="252">
        <v>18</v>
      </c>
      <c r="I172" s="196">
        <f t="shared" si="39"/>
        <v>80</v>
      </c>
      <c r="J172" s="196">
        <f t="shared" si="40"/>
        <v>12</v>
      </c>
      <c r="K172" s="11">
        <v>5</v>
      </c>
      <c r="L172" s="11">
        <v>5</v>
      </c>
      <c r="M172" s="11">
        <v>5.50</v>
      </c>
      <c r="N172" s="11">
        <v>6</v>
      </c>
      <c r="O172" s="11">
        <v>5</v>
      </c>
      <c r="P172" s="197">
        <f t="shared" si="41"/>
        <v>26.50</v>
      </c>
      <c r="Q172" s="197">
        <f t="shared" si="42"/>
        <v>1.3250000000000002</v>
      </c>
      <c r="R172" s="104">
        <f t="shared" si="29"/>
        <v>2.35</v>
      </c>
      <c r="S172" s="104">
        <f t="shared" si="30"/>
        <v>2.50</v>
      </c>
      <c r="T172" s="104">
        <f t="shared" si="31"/>
        <v>2.675</v>
      </c>
      <c r="U172" s="104">
        <f t="shared" si="32"/>
        <v>2.8499999999999996</v>
      </c>
      <c r="V172" s="104">
        <f t="shared" si="33"/>
        <v>2.9499999999999997</v>
      </c>
      <c r="W172" s="26">
        <f t="shared" si="34"/>
        <v>106.50</v>
      </c>
      <c r="X172" s="194">
        <f t="shared" si="35"/>
        <v>21.30</v>
      </c>
      <c r="Y172" s="114">
        <v>73</v>
      </c>
      <c r="Z172" s="195">
        <f t="shared" si="36"/>
        <v>58.400000000000006</v>
      </c>
      <c r="AA172" s="107"/>
      <c r="AB172" s="107"/>
    </row>
    <row r="173" spans="1:28" ht="21" customHeight="1">
      <c r="A173" s="191">
        <v>167</v>
      </c>
      <c r="B173" s="125">
        <v>439793</v>
      </c>
      <c r="C173" s="126" t="s">
        <v>438</v>
      </c>
      <c r="D173" s="252">
        <v>12</v>
      </c>
      <c r="E173" s="252">
        <v>15</v>
      </c>
      <c r="F173" s="252">
        <v>8</v>
      </c>
      <c r="G173" s="252">
        <v>8</v>
      </c>
      <c r="H173" s="252">
        <v>9</v>
      </c>
      <c r="I173" s="196">
        <f t="shared" si="39"/>
        <v>52</v>
      </c>
      <c r="J173" s="196">
        <f t="shared" si="40"/>
        <v>7.80</v>
      </c>
      <c r="K173" s="11">
        <v>2</v>
      </c>
      <c r="L173" s="11">
        <v>3</v>
      </c>
      <c r="M173" s="11">
        <v>4</v>
      </c>
      <c r="N173" s="11">
        <v>3</v>
      </c>
      <c r="O173" s="11">
        <v>4</v>
      </c>
      <c r="P173" s="197">
        <f t="shared" si="41"/>
        <v>16</v>
      </c>
      <c r="Q173" s="197">
        <f t="shared" si="42"/>
        <v>0.80</v>
      </c>
      <c r="R173" s="104">
        <f t="shared" si="29"/>
        <v>1.90</v>
      </c>
      <c r="S173" s="104">
        <f t="shared" si="30"/>
        <v>2.40</v>
      </c>
      <c r="T173" s="104">
        <f t="shared" si="31"/>
        <v>1.40</v>
      </c>
      <c r="U173" s="104">
        <f t="shared" si="32"/>
        <v>1.35</v>
      </c>
      <c r="V173" s="104">
        <f t="shared" si="33"/>
        <v>1.5499999999999998</v>
      </c>
      <c r="W173" s="26">
        <f t="shared" si="34"/>
        <v>68</v>
      </c>
      <c r="X173" s="194">
        <f t="shared" si="35"/>
        <v>13.60</v>
      </c>
      <c r="Y173" s="114">
        <v>53</v>
      </c>
      <c r="Z173" s="195">
        <f t="shared" si="36"/>
        <v>42.400000000000006</v>
      </c>
      <c r="AA173" s="107"/>
      <c r="AB173" s="107"/>
    </row>
    <row r="174" spans="1:28" ht="20.25">
      <c r="A174" s="191">
        <v>168</v>
      </c>
      <c r="B174" s="125">
        <v>439795</v>
      </c>
      <c r="C174" s="126" t="s">
        <v>439</v>
      </c>
      <c r="D174" s="253">
        <v>15</v>
      </c>
      <c r="E174" s="253">
        <v>14</v>
      </c>
      <c r="F174" s="253">
        <v>16</v>
      </c>
      <c r="G174" s="253">
        <v>17</v>
      </c>
      <c r="H174" s="253">
        <v>15</v>
      </c>
      <c r="I174" s="196">
        <f t="shared" si="39"/>
        <v>77</v>
      </c>
      <c r="J174" s="196">
        <f t="shared" si="40"/>
        <v>11.55</v>
      </c>
      <c r="K174" s="11">
        <v>5</v>
      </c>
      <c r="L174" s="11">
        <v>4</v>
      </c>
      <c r="M174" s="11">
        <v>4</v>
      </c>
      <c r="N174" s="11">
        <v>5</v>
      </c>
      <c r="O174" s="11">
        <v>4</v>
      </c>
      <c r="P174" s="197">
        <f t="shared" si="41"/>
        <v>22</v>
      </c>
      <c r="Q174" s="197">
        <f t="shared" si="42"/>
        <v>1.1000000000000001</v>
      </c>
      <c r="R174" s="104">
        <f t="shared" si="29"/>
        <v>2.50</v>
      </c>
      <c r="S174" s="104">
        <f t="shared" si="30"/>
        <v>2.3000000000000003</v>
      </c>
      <c r="T174" s="104">
        <f t="shared" si="31"/>
        <v>2.60</v>
      </c>
      <c r="U174" s="104">
        <f t="shared" si="32"/>
        <v>2.80</v>
      </c>
      <c r="V174" s="104">
        <f t="shared" si="33"/>
        <v>2.4500000000000002</v>
      </c>
      <c r="W174" s="26">
        <f t="shared" si="34"/>
        <v>99</v>
      </c>
      <c r="X174" s="194">
        <f t="shared" si="35"/>
        <v>19.80</v>
      </c>
      <c r="Y174" s="114">
        <v>77</v>
      </c>
      <c r="Z174" s="195">
        <f t="shared" si="36"/>
        <v>61.60</v>
      </c>
      <c r="AA174" s="107"/>
      <c r="AB174" s="107"/>
    </row>
    <row r="175" spans="1:28" ht="20.25">
      <c r="A175" s="191">
        <v>169</v>
      </c>
      <c r="B175" s="125">
        <v>439796</v>
      </c>
      <c r="C175" s="126" t="s">
        <v>440</v>
      </c>
      <c r="D175" s="253">
        <v>15</v>
      </c>
      <c r="E175" s="254">
        <v>11</v>
      </c>
      <c r="F175" s="254">
        <v>10</v>
      </c>
      <c r="G175" s="254">
        <v>13</v>
      </c>
      <c r="H175" s="254">
        <v>11</v>
      </c>
      <c r="I175" s="196">
        <f t="shared" si="39"/>
        <v>60</v>
      </c>
      <c r="J175" s="196">
        <f t="shared" si="40"/>
        <v>9</v>
      </c>
      <c r="K175" s="11">
        <v>3</v>
      </c>
      <c r="L175" s="11">
        <v>4</v>
      </c>
      <c r="M175" s="11">
        <v>3</v>
      </c>
      <c r="N175" s="11">
        <v>2</v>
      </c>
      <c r="O175" s="11">
        <v>4</v>
      </c>
      <c r="P175" s="197">
        <f t="shared" si="41"/>
        <v>16</v>
      </c>
      <c r="Q175" s="197">
        <f t="shared" si="42"/>
        <v>0.80</v>
      </c>
      <c r="R175" s="104">
        <f t="shared" si="29"/>
        <v>2.40</v>
      </c>
      <c r="S175" s="104">
        <f t="shared" si="30"/>
        <v>1.85</v>
      </c>
      <c r="T175" s="104">
        <f t="shared" si="31"/>
        <v>1.65</v>
      </c>
      <c r="U175" s="104">
        <f t="shared" si="32"/>
        <v>2.0499999999999998</v>
      </c>
      <c r="V175" s="104">
        <f t="shared" si="33"/>
        <v>1.85</v>
      </c>
      <c r="W175" s="26">
        <f t="shared" si="34"/>
        <v>76</v>
      </c>
      <c r="X175" s="194">
        <f t="shared" si="35"/>
        <v>15.20</v>
      </c>
      <c r="Y175" s="114">
        <v>68</v>
      </c>
      <c r="Z175" s="195">
        <f t="shared" si="36"/>
        <v>54.400000000000006</v>
      </c>
      <c r="AA175" s="107"/>
      <c r="AB175" s="107"/>
    </row>
    <row r="176" spans="1:28" ht="20.25">
      <c r="A176" s="191">
        <v>170</v>
      </c>
      <c r="B176" s="125">
        <v>439798</v>
      </c>
      <c r="C176" s="126" t="s">
        <v>441</v>
      </c>
      <c r="D176" s="253">
        <v>17</v>
      </c>
      <c r="E176" s="254">
        <v>8</v>
      </c>
      <c r="F176" s="254">
        <v>8</v>
      </c>
      <c r="G176" s="254">
        <v>11</v>
      </c>
      <c r="H176" s="254">
        <v>19</v>
      </c>
      <c r="I176" s="196">
        <f t="shared" si="39"/>
        <v>63</v>
      </c>
      <c r="J176" s="196">
        <f t="shared" si="40"/>
        <v>9.4499999999999993</v>
      </c>
      <c r="K176" s="11">
        <v>2</v>
      </c>
      <c r="L176" s="11">
        <v>5</v>
      </c>
      <c r="M176" s="11">
        <v>6</v>
      </c>
      <c r="N176" s="11">
        <v>4</v>
      </c>
      <c r="O176" s="11">
        <v>3</v>
      </c>
      <c r="P176" s="197">
        <f t="shared" si="41"/>
        <v>20</v>
      </c>
      <c r="Q176" s="197">
        <f t="shared" si="42"/>
        <v>1</v>
      </c>
      <c r="R176" s="104">
        <f t="shared" si="29"/>
        <v>2.65</v>
      </c>
      <c r="S176" s="104">
        <f t="shared" si="30"/>
        <v>1.45</v>
      </c>
      <c r="T176" s="104">
        <f t="shared" si="31"/>
        <v>1.50</v>
      </c>
      <c r="U176" s="104">
        <f t="shared" si="32"/>
        <v>1.85</v>
      </c>
      <c r="V176" s="104">
        <f t="shared" si="33"/>
        <v>3</v>
      </c>
      <c r="W176" s="26">
        <f t="shared" si="34"/>
        <v>83</v>
      </c>
      <c r="X176" s="194">
        <f t="shared" si="35"/>
        <v>16.60</v>
      </c>
      <c r="Y176" s="114">
        <v>66</v>
      </c>
      <c r="Z176" s="195">
        <f t="shared" si="36"/>
        <v>52.80</v>
      </c>
      <c r="AA176" s="107"/>
      <c r="AB176" s="107"/>
    </row>
    <row r="177" spans="1:28" ht="20.25">
      <c r="A177" s="191">
        <v>171</v>
      </c>
      <c r="B177" s="125">
        <v>439799</v>
      </c>
      <c r="C177" s="126" t="s">
        <v>442</v>
      </c>
      <c r="D177" s="45">
        <v>15</v>
      </c>
      <c r="E177" s="45">
        <v>17</v>
      </c>
      <c r="F177" s="45">
        <v>17</v>
      </c>
      <c r="G177" s="45">
        <v>14</v>
      </c>
      <c r="H177" s="45">
        <v>15</v>
      </c>
      <c r="I177" s="196">
        <f t="shared" si="39"/>
        <v>78</v>
      </c>
      <c r="J177" s="196">
        <f t="shared" si="40"/>
        <v>11.70</v>
      </c>
      <c r="K177" s="11">
        <v>5</v>
      </c>
      <c r="L177" s="11">
        <v>6</v>
      </c>
      <c r="M177" s="11">
        <v>5</v>
      </c>
      <c r="N177" s="11">
        <v>5.50</v>
      </c>
      <c r="O177" s="11">
        <v>4</v>
      </c>
      <c r="P177" s="197">
        <f t="shared" si="41"/>
        <v>25.50</v>
      </c>
      <c r="Q177" s="197">
        <f t="shared" si="42"/>
        <v>1.2750000000000001</v>
      </c>
      <c r="R177" s="104">
        <f t="shared" si="29"/>
        <v>2.50</v>
      </c>
      <c r="S177" s="104">
        <f t="shared" si="30"/>
        <v>2.8499999999999996</v>
      </c>
      <c r="T177" s="104">
        <f t="shared" si="31"/>
        <v>2.80</v>
      </c>
      <c r="U177" s="104">
        <f t="shared" si="32"/>
        <v>2.375</v>
      </c>
      <c r="V177" s="104">
        <f t="shared" si="33"/>
        <v>2.4500000000000002</v>
      </c>
      <c r="W177" s="26">
        <f t="shared" si="34"/>
        <v>103.50</v>
      </c>
      <c r="X177" s="194">
        <f t="shared" si="35"/>
        <v>20.700000000000003</v>
      </c>
      <c r="Y177" s="114">
        <v>71</v>
      </c>
      <c r="Z177" s="195">
        <f t="shared" si="36"/>
        <v>56.80</v>
      </c>
      <c r="AA177" s="107"/>
      <c r="AB177" s="107"/>
    </row>
    <row r="178" spans="1:28" ht="20.25">
      <c r="A178" s="191">
        <v>172</v>
      </c>
      <c r="B178" s="125">
        <v>439800</v>
      </c>
      <c r="C178" s="126" t="s">
        <v>443</v>
      </c>
      <c r="D178" s="45">
        <v>15</v>
      </c>
      <c r="E178" s="45">
        <v>14</v>
      </c>
      <c r="F178" s="45">
        <v>15</v>
      </c>
      <c r="G178" s="45">
        <v>16</v>
      </c>
      <c r="H178" s="45">
        <v>18</v>
      </c>
      <c r="I178" s="196">
        <f t="shared" si="39"/>
        <v>78</v>
      </c>
      <c r="J178" s="196">
        <f t="shared" si="40"/>
        <v>11.70</v>
      </c>
      <c r="K178" s="11">
        <v>4</v>
      </c>
      <c r="L178" s="11">
        <v>4.50</v>
      </c>
      <c r="M178" s="11">
        <v>5</v>
      </c>
      <c r="N178" s="11">
        <v>4</v>
      </c>
      <c r="O178" s="11">
        <v>5</v>
      </c>
      <c r="P178" s="197">
        <f t="shared" si="41"/>
        <v>22.50</v>
      </c>
      <c r="Q178" s="197">
        <f t="shared" si="42"/>
        <v>1.125</v>
      </c>
      <c r="R178" s="104">
        <f t="shared" si="29"/>
        <v>2.4500000000000002</v>
      </c>
      <c r="S178" s="104">
        <f t="shared" si="30"/>
        <v>2.3250000000000002</v>
      </c>
      <c r="T178" s="104">
        <f t="shared" si="31"/>
        <v>2.50</v>
      </c>
      <c r="U178" s="104">
        <f t="shared" si="32"/>
        <v>2.60</v>
      </c>
      <c r="V178" s="104">
        <f t="shared" si="33"/>
        <v>2.9499999999999997</v>
      </c>
      <c r="W178" s="26">
        <f t="shared" si="34"/>
        <v>100.50</v>
      </c>
      <c r="X178" s="194">
        <f t="shared" si="35"/>
        <v>20.10</v>
      </c>
      <c r="Y178" s="114">
        <v>72</v>
      </c>
      <c r="Z178" s="195">
        <f t="shared" si="36"/>
        <v>57.60</v>
      </c>
      <c r="AA178" s="107"/>
      <c r="AB178" s="107"/>
    </row>
    <row r="179" spans="1:28" ht="20.25">
      <c r="A179" s="191">
        <v>173</v>
      </c>
      <c r="B179" s="125">
        <v>439802</v>
      </c>
      <c r="C179" s="126" t="s">
        <v>444</v>
      </c>
      <c r="D179" s="45">
        <v>15</v>
      </c>
      <c r="E179" s="45">
        <v>18</v>
      </c>
      <c r="F179" s="45">
        <v>19</v>
      </c>
      <c r="G179" s="45">
        <v>16</v>
      </c>
      <c r="H179" s="45">
        <v>17</v>
      </c>
      <c r="I179" s="196">
        <f t="shared" si="39"/>
        <v>85</v>
      </c>
      <c r="J179" s="196">
        <f t="shared" si="40"/>
        <v>12.75</v>
      </c>
      <c r="K179" s="11">
        <v>5</v>
      </c>
      <c r="L179" s="11">
        <v>5</v>
      </c>
      <c r="M179" s="11">
        <v>4</v>
      </c>
      <c r="N179" s="11">
        <v>4.50</v>
      </c>
      <c r="O179" s="11">
        <v>5</v>
      </c>
      <c r="P179" s="197">
        <f t="shared" si="41"/>
        <v>23.50</v>
      </c>
      <c r="Q179" s="197">
        <f t="shared" si="42"/>
        <v>1.175</v>
      </c>
      <c r="R179" s="104">
        <f t="shared" si="29"/>
        <v>2.50</v>
      </c>
      <c r="S179" s="104">
        <f t="shared" si="30"/>
        <v>2.9499999999999997</v>
      </c>
      <c r="T179" s="104">
        <f t="shared" si="31"/>
        <v>3.0500000000000003</v>
      </c>
      <c r="U179" s="104">
        <f t="shared" si="32"/>
        <v>2.625</v>
      </c>
      <c r="V179" s="104">
        <f t="shared" si="33"/>
        <v>2.80</v>
      </c>
      <c r="W179" s="26">
        <f t="shared" si="34"/>
        <v>108.50</v>
      </c>
      <c r="X179" s="194">
        <f t="shared" si="35"/>
        <v>21.700000000000003</v>
      </c>
      <c r="Y179" s="114">
        <v>78</v>
      </c>
      <c r="Z179" s="195">
        <f t="shared" si="36"/>
        <v>62.400000000000006</v>
      </c>
      <c r="AA179" s="107"/>
      <c r="AB179" s="107"/>
    </row>
    <row r="180" spans="1:28" ht="20.25">
      <c r="A180" s="191">
        <v>174</v>
      </c>
      <c r="B180" s="125">
        <v>439806</v>
      </c>
      <c r="C180" s="126" t="s">
        <v>529</v>
      </c>
      <c r="D180" s="45">
        <v>8</v>
      </c>
      <c r="E180" s="45">
        <v>8</v>
      </c>
      <c r="F180" s="45">
        <v>8</v>
      </c>
      <c r="G180" s="45">
        <v>9</v>
      </c>
      <c r="H180" s="45">
        <v>9</v>
      </c>
      <c r="I180" s="196">
        <f t="shared" si="39"/>
        <v>42</v>
      </c>
      <c r="J180" s="196">
        <f t="shared" si="40"/>
        <v>6.30</v>
      </c>
      <c r="K180" s="11">
        <v>2</v>
      </c>
      <c r="L180" s="11">
        <v>3</v>
      </c>
      <c r="M180" s="11">
        <v>4</v>
      </c>
      <c r="N180" s="11">
        <v>3</v>
      </c>
      <c r="O180" s="11">
        <v>4</v>
      </c>
      <c r="P180" s="197">
        <f t="shared" si="41"/>
        <v>16</v>
      </c>
      <c r="Q180" s="197">
        <f t="shared" si="42"/>
        <v>0.80</v>
      </c>
      <c r="R180" s="104">
        <f t="shared" si="29"/>
        <v>1.30</v>
      </c>
      <c r="S180" s="104">
        <f t="shared" si="30"/>
        <v>1.35</v>
      </c>
      <c r="T180" s="104">
        <f t="shared" si="31"/>
        <v>1.40</v>
      </c>
      <c r="U180" s="104">
        <f t="shared" si="32"/>
        <v>1.50</v>
      </c>
      <c r="V180" s="104">
        <f t="shared" si="33"/>
        <v>1.5499999999999998</v>
      </c>
      <c r="W180" s="26">
        <f t="shared" si="34"/>
        <v>58</v>
      </c>
      <c r="X180" s="194">
        <f t="shared" si="35"/>
        <v>11.60</v>
      </c>
      <c r="Y180" s="114">
        <v>41</v>
      </c>
      <c r="Z180" s="195">
        <f t="shared" si="36"/>
        <v>32.800000000000004</v>
      </c>
      <c r="AA180" s="107"/>
      <c r="AB180" s="107"/>
    </row>
    <row r="181" spans="1:28" ht="20.25">
      <c r="A181" s="191">
        <v>175</v>
      </c>
      <c r="B181" s="125">
        <v>439808</v>
      </c>
      <c r="C181" s="126" t="s">
        <v>446</v>
      </c>
      <c r="D181" s="45">
        <v>8</v>
      </c>
      <c r="E181" s="45">
        <v>5</v>
      </c>
      <c r="F181" s="45">
        <v>8</v>
      </c>
      <c r="G181" s="45">
        <v>6</v>
      </c>
      <c r="H181" s="45">
        <v>9</v>
      </c>
      <c r="I181" s="196">
        <f t="shared" si="39"/>
        <v>36</v>
      </c>
      <c r="J181" s="196">
        <f t="shared" si="40"/>
        <v>5.40</v>
      </c>
      <c r="K181" s="11">
        <v>2</v>
      </c>
      <c r="L181" s="11">
        <v>4</v>
      </c>
      <c r="M181" s="11">
        <v>3</v>
      </c>
      <c r="N181" s="11">
        <v>3</v>
      </c>
      <c r="O181" s="11">
        <v>2</v>
      </c>
      <c r="P181" s="197">
        <f t="shared" si="41"/>
        <v>14</v>
      </c>
      <c r="Q181" s="197">
        <f t="shared" si="42"/>
        <v>0.70</v>
      </c>
      <c r="R181" s="104">
        <f t="shared" si="29"/>
        <v>1.30</v>
      </c>
      <c r="S181" s="104">
        <f t="shared" si="30"/>
        <v>0.95</v>
      </c>
      <c r="T181" s="104">
        <f t="shared" si="31"/>
        <v>1.35</v>
      </c>
      <c r="U181" s="104">
        <f t="shared" si="32"/>
        <v>1.0499999999999998</v>
      </c>
      <c r="V181" s="104">
        <f t="shared" si="33"/>
        <v>1.45</v>
      </c>
      <c r="W181" s="26">
        <f t="shared" si="34"/>
        <v>50</v>
      </c>
      <c r="X181" s="194">
        <f t="shared" si="35"/>
        <v>10</v>
      </c>
      <c r="Y181" s="114">
        <v>38</v>
      </c>
      <c r="Z181" s="195">
        <f t="shared" si="36"/>
        <v>30.40</v>
      </c>
      <c r="AA181" s="107"/>
      <c r="AB181" s="107"/>
    </row>
    <row r="182" spans="1:28" ht="20.25">
      <c r="A182" s="191">
        <v>176</v>
      </c>
      <c r="B182" s="125">
        <v>439811</v>
      </c>
      <c r="C182" s="126" t="s">
        <v>447</v>
      </c>
      <c r="D182" s="45">
        <v>9</v>
      </c>
      <c r="E182" s="45">
        <v>7</v>
      </c>
      <c r="F182" s="45">
        <v>7</v>
      </c>
      <c r="G182" s="45">
        <v>9</v>
      </c>
      <c r="H182" s="45">
        <v>7</v>
      </c>
      <c r="I182" s="196">
        <f t="shared" si="39"/>
        <v>39</v>
      </c>
      <c r="J182" s="196">
        <f t="shared" si="40"/>
        <v>5.85</v>
      </c>
      <c r="K182" s="11">
        <v>3</v>
      </c>
      <c r="L182" s="11">
        <v>4</v>
      </c>
      <c r="M182" s="11">
        <v>3</v>
      </c>
      <c r="N182" s="11">
        <v>2</v>
      </c>
      <c r="O182" s="11">
        <v>4</v>
      </c>
      <c r="P182" s="197">
        <f t="shared" si="41"/>
        <v>16</v>
      </c>
      <c r="Q182" s="197">
        <f t="shared" si="42"/>
        <v>0.80</v>
      </c>
      <c r="R182" s="104">
        <f t="shared" si="29"/>
        <v>1.50</v>
      </c>
      <c r="S182" s="104">
        <f t="shared" si="30"/>
        <v>1.25</v>
      </c>
      <c r="T182" s="104">
        <f t="shared" si="31"/>
        <v>1.2000000000000002</v>
      </c>
      <c r="U182" s="104">
        <f t="shared" si="32"/>
        <v>1.45</v>
      </c>
      <c r="V182" s="104">
        <f t="shared" si="33"/>
        <v>1.25</v>
      </c>
      <c r="W182" s="26">
        <f t="shared" si="34"/>
        <v>55</v>
      </c>
      <c r="X182" s="194">
        <f t="shared" si="35"/>
        <v>11</v>
      </c>
      <c r="Y182" s="114">
        <v>41</v>
      </c>
      <c r="Z182" s="195">
        <f t="shared" si="36"/>
        <v>32.800000000000004</v>
      </c>
      <c r="AA182" s="107"/>
      <c r="AB182" s="107"/>
    </row>
    <row r="183" spans="1:28" ht="20.25">
      <c r="A183" s="191">
        <v>177</v>
      </c>
      <c r="B183" s="125">
        <v>439813</v>
      </c>
      <c r="C183" s="126" t="s">
        <v>139</v>
      </c>
      <c r="D183" s="45">
        <v>14</v>
      </c>
      <c r="E183" s="45">
        <v>15</v>
      </c>
      <c r="F183" s="45">
        <v>16</v>
      </c>
      <c r="G183" s="45">
        <v>18</v>
      </c>
      <c r="H183" s="45">
        <v>19</v>
      </c>
      <c r="I183" s="196">
        <f t="shared" si="39"/>
        <v>82</v>
      </c>
      <c r="J183" s="196">
        <f t="shared" si="40"/>
        <v>12.30</v>
      </c>
      <c r="K183" s="11">
        <v>5</v>
      </c>
      <c r="L183" s="11">
        <v>4</v>
      </c>
      <c r="M183" s="11">
        <v>4</v>
      </c>
      <c r="N183" s="11">
        <v>5.50</v>
      </c>
      <c r="O183" s="11">
        <v>5</v>
      </c>
      <c r="P183" s="197">
        <f t="shared" si="41"/>
        <v>23.50</v>
      </c>
      <c r="Q183" s="197">
        <f t="shared" si="42"/>
        <v>1.175</v>
      </c>
      <c r="R183" s="104">
        <f t="shared" si="29"/>
        <v>2.35</v>
      </c>
      <c r="S183" s="104">
        <f t="shared" si="30"/>
        <v>2.4500000000000002</v>
      </c>
      <c r="T183" s="104">
        <f t="shared" si="31"/>
        <v>2.60</v>
      </c>
      <c r="U183" s="104">
        <f t="shared" si="32"/>
        <v>2.9749999999999996</v>
      </c>
      <c r="V183" s="104">
        <f t="shared" si="33"/>
        <v>3.10</v>
      </c>
      <c r="W183" s="26">
        <f t="shared" si="34"/>
        <v>105.50</v>
      </c>
      <c r="X183" s="194">
        <f t="shared" si="35"/>
        <v>21.10</v>
      </c>
      <c r="Y183" s="114">
        <v>80</v>
      </c>
      <c r="Z183" s="195">
        <f t="shared" si="36"/>
        <v>64</v>
      </c>
      <c r="AA183" s="107"/>
      <c r="AB183" s="107"/>
    </row>
    <row r="184" spans="1:28" ht="20.25">
      <c r="A184" s="191">
        <v>178</v>
      </c>
      <c r="B184" s="125">
        <v>439815</v>
      </c>
      <c r="C184" s="126" t="s">
        <v>448</v>
      </c>
      <c r="D184" s="45">
        <v>17</v>
      </c>
      <c r="E184" s="45">
        <v>15</v>
      </c>
      <c r="F184" s="45">
        <v>18</v>
      </c>
      <c r="G184" s="45">
        <v>16</v>
      </c>
      <c r="H184" s="45">
        <v>18</v>
      </c>
      <c r="I184" s="196">
        <f t="shared" si="39"/>
        <v>84</v>
      </c>
      <c r="J184" s="196">
        <f t="shared" si="40"/>
        <v>12.60</v>
      </c>
      <c r="K184" s="11">
        <v>5</v>
      </c>
      <c r="L184" s="11">
        <v>5</v>
      </c>
      <c r="M184" s="11">
        <v>3</v>
      </c>
      <c r="N184" s="11">
        <v>4</v>
      </c>
      <c r="O184" s="11">
        <v>4</v>
      </c>
      <c r="P184" s="197">
        <f t="shared" si="41"/>
        <v>21</v>
      </c>
      <c r="Q184" s="197">
        <f t="shared" si="42"/>
        <v>1.05</v>
      </c>
      <c r="R184" s="104">
        <f t="shared" si="29"/>
        <v>2.80</v>
      </c>
      <c r="S184" s="104">
        <f t="shared" si="30"/>
        <v>2.50</v>
      </c>
      <c r="T184" s="104">
        <f t="shared" si="31"/>
        <v>2.8499999999999996</v>
      </c>
      <c r="U184" s="104">
        <f t="shared" si="32"/>
        <v>2.60</v>
      </c>
      <c r="V184" s="104">
        <f t="shared" si="33"/>
        <v>2.90</v>
      </c>
      <c r="W184" s="26">
        <f t="shared" si="34"/>
        <v>105</v>
      </c>
      <c r="X184" s="194">
        <f t="shared" si="35"/>
        <v>21</v>
      </c>
      <c r="Y184" s="114">
        <v>75</v>
      </c>
      <c r="Z184" s="195">
        <f t="shared" si="36"/>
        <v>60</v>
      </c>
      <c r="AA184" s="107"/>
      <c r="AB184" s="107"/>
    </row>
    <row r="185" spans="1:28" ht="20.25">
      <c r="A185" s="191">
        <v>179</v>
      </c>
      <c r="B185" s="125">
        <v>439816</v>
      </c>
      <c r="C185" s="126" t="s">
        <v>449</v>
      </c>
      <c r="D185" s="45">
        <v>15</v>
      </c>
      <c r="E185" s="45">
        <v>18</v>
      </c>
      <c r="F185" s="45">
        <v>11</v>
      </c>
      <c r="G185" s="45">
        <v>11</v>
      </c>
      <c r="H185" s="45">
        <v>11</v>
      </c>
      <c r="I185" s="196">
        <f t="shared" si="39"/>
        <v>66</v>
      </c>
      <c r="J185" s="196">
        <f t="shared" si="40"/>
        <v>9.90</v>
      </c>
      <c r="K185" s="11">
        <v>4</v>
      </c>
      <c r="L185" s="11">
        <v>2</v>
      </c>
      <c r="M185" s="11">
        <v>2.50</v>
      </c>
      <c r="N185" s="11">
        <v>3</v>
      </c>
      <c r="O185" s="11">
        <v>4</v>
      </c>
      <c r="P185" s="197">
        <f t="shared" si="41"/>
        <v>15.50</v>
      </c>
      <c r="Q185" s="197">
        <f t="shared" si="42"/>
        <v>0.775</v>
      </c>
      <c r="R185" s="104">
        <f t="shared" si="29"/>
        <v>2.4500000000000002</v>
      </c>
      <c r="S185" s="104">
        <f t="shared" si="30"/>
        <v>2.80</v>
      </c>
      <c r="T185" s="104">
        <f t="shared" si="31"/>
        <v>1.775</v>
      </c>
      <c r="U185" s="104">
        <f t="shared" si="32"/>
        <v>1.7999999999999998</v>
      </c>
      <c r="V185" s="104">
        <f t="shared" si="33"/>
        <v>1.85</v>
      </c>
      <c r="W185" s="26">
        <f t="shared" si="34"/>
        <v>81.50</v>
      </c>
      <c r="X185" s="194">
        <f t="shared" si="35"/>
        <v>16.30</v>
      </c>
      <c r="Y185" s="114">
        <v>63</v>
      </c>
      <c r="Z185" s="195">
        <f t="shared" si="36"/>
        <v>50.400000000000006</v>
      </c>
      <c r="AA185" s="107"/>
      <c r="AB185" s="107"/>
    </row>
    <row r="186" spans="1:28" ht="20.25">
      <c r="A186" s="191">
        <v>180</v>
      </c>
      <c r="B186" s="125">
        <v>439818</v>
      </c>
      <c r="C186" s="126" t="s">
        <v>451</v>
      </c>
      <c r="D186" s="45">
        <v>15</v>
      </c>
      <c r="E186" s="45">
        <v>17</v>
      </c>
      <c r="F186" s="45">
        <v>11</v>
      </c>
      <c r="G186" s="45">
        <v>15</v>
      </c>
      <c r="H186" s="45">
        <v>11</v>
      </c>
      <c r="I186" s="196">
        <f t="shared" si="39"/>
        <v>69</v>
      </c>
      <c r="J186" s="196">
        <f t="shared" si="40"/>
        <v>10.35</v>
      </c>
      <c r="K186" s="11">
        <v>2</v>
      </c>
      <c r="L186" s="11">
        <v>3</v>
      </c>
      <c r="M186" s="11">
        <v>4</v>
      </c>
      <c r="N186" s="11">
        <v>3</v>
      </c>
      <c r="O186" s="11">
        <v>5</v>
      </c>
      <c r="P186" s="197">
        <f>SUM(K186:O186)</f>
        <v>17</v>
      </c>
      <c r="Q186" s="197">
        <f t="shared" si="42"/>
        <v>0.85000000000000009</v>
      </c>
      <c r="R186" s="104">
        <f t="shared" si="29"/>
        <v>2.35</v>
      </c>
      <c r="S186" s="104">
        <f t="shared" si="30"/>
        <v>2.6999999999999997</v>
      </c>
      <c r="T186" s="104">
        <f t="shared" si="31"/>
        <v>1.85</v>
      </c>
      <c r="U186" s="104">
        <f t="shared" si="32"/>
        <v>2.40</v>
      </c>
      <c r="V186" s="104">
        <f t="shared" si="33"/>
        <v>1.90</v>
      </c>
      <c r="W186" s="26">
        <f t="shared" si="34"/>
        <v>86</v>
      </c>
      <c r="X186" s="194">
        <f t="shared" si="35"/>
        <v>17.20</v>
      </c>
      <c r="Y186" s="114">
        <v>69</v>
      </c>
      <c r="Z186" s="195">
        <f t="shared" si="36"/>
        <v>55.20</v>
      </c>
      <c r="AA186" s="107"/>
      <c r="AB186" s="107"/>
    </row>
    <row r="187" spans="1:28" ht="20.25">
      <c r="A187" s="191">
        <v>181</v>
      </c>
      <c r="B187" s="125">
        <v>439819</v>
      </c>
      <c r="C187" s="126" t="s">
        <v>452</v>
      </c>
      <c r="D187" s="45">
        <v>15</v>
      </c>
      <c r="E187" s="45">
        <v>14</v>
      </c>
      <c r="F187" s="45">
        <v>15</v>
      </c>
      <c r="G187" s="45">
        <v>16</v>
      </c>
      <c r="H187" s="45">
        <v>17</v>
      </c>
      <c r="I187" s="196">
        <f t="shared" si="39"/>
        <v>77</v>
      </c>
      <c r="J187" s="196">
        <f t="shared" si="40"/>
        <v>11.55</v>
      </c>
      <c r="K187" s="11">
        <v>3</v>
      </c>
      <c r="L187" s="11">
        <v>4</v>
      </c>
      <c r="M187" s="11">
        <v>3</v>
      </c>
      <c r="N187" s="11">
        <v>4</v>
      </c>
      <c r="O187" s="11">
        <v>3</v>
      </c>
      <c r="P187" s="197">
        <f t="shared" si="41"/>
        <v>17</v>
      </c>
      <c r="Q187" s="197">
        <f t="shared" si="42"/>
        <v>0.85000000000000009</v>
      </c>
      <c r="R187" s="104">
        <f t="shared" si="29"/>
        <v>2.40</v>
      </c>
      <c r="S187" s="104">
        <f t="shared" si="30"/>
        <v>2.3000000000000003</v>
      </c>
      <c r="T187" s="104">
        <f t="shared" si="31"/>
        <v>2.40</v>
      </c>
      <c r="U187" s="104">
        <f t="shared" si="32"/>
        <v>2.60</v>
      </c>
      <c r="V187" s="104">
        <f t="shared" si="33"/>
        <v>2.6999999999999997</v>
      </c>
      <c r="W187" s="26">
        <f t="shared" si="34"/>
        <v>94</v>
      </c>
      <c r="X187" s="194">
        <f t="shared" si="35"/>
        <v>18.80</v>
      </c>
      <c r="Y187" s="114" t="s">
        <v>147</v>
      </c>
      <c r="Z187" s="195" t="e">
        <f t="shared" si="36"/>
        <v>#VALUE!</v>
      </c>
      <c r="AA187" s="107"/>
      <c r="AB187" s="107"/>
    </row>
    <row r="188" spans="1:28" ht="20.25">
      <c r="A188" s="191">
        <v>182</v>
      </c>
      <c r="B188" s="125">
        <v>439821</v>
      </c>
      <c r="C188" s="126" t="s">
        <v>453</v>
      </c>
      <c r="D188" s="45">
        <v>8</v>
      </c>
      <c r="E188" s="45">
        <v>11</v>
      </c>
      <c r="F188" s="45">
        <v>9</v>
      </c>
      <c r="G188" s="45">
        <v>9</v>
      </c>
      <c r="H188" s="45">
        <v>9</v>
      </c>
      <c r="I188" s="196">
        <f t="shared" si="39"/>
        <v>46</v>
      </c>
      <c r="J188" s="196">
        <f t="shared" si="40"/>
        <v>6.90</v>
      </c>
      <c r="K188" s="11">
        <v>3</v>
      </c>
      <c r="L188" s="11">
        <v>3</v>
      </c>
      <c r="M188" s="11">
        <v>2</v>
      </c>
      <c r="N188" s="11">
        <v>2</v>
      </c>
      <c r="O188" s="11">
        <v>4</v>
      </c>
      <c r="P188" s="197">
        <f t="shared" si="41"/>
        <v>14</v>
      </c>
      <c r="Q188" s="197">
        <f t="shared" si="42"/>
        <v>0.70</v>
      </c>
      <c r="R188" s="104">
        <f t="shared" si="29"/>
        <v>1.35</v>
      </c>
      <c r="S188" s="104">
        <f t="shared" si="30"/>
        <v>1.7999999999999998</v>
      </c>
      <c r="T188" s="104">
        <f t="shared" si="31"/>
        <v>1.45</v>
      </c>
      <c r="U188" s="104">
        <f t="shared" si="32"/>
        <v>1.45</v>
      </c>
      <c r="V188" s="104">
        <f t="shared" si="33"/>
        <v>1.5499999999999998</v>
      </c>
      <c r="W188" s="26">
        <f t="shared" si="34"/>
        <v>60</v>
      </c>
      <c r="X188" s="194">
        <f t="shared" si="35"/>
        <v>12</v>
      </c>
      <c r="Y188" s="114">
        <v>48</v>
      </c>
      <c r="Z188" s="195">
        <f t="shared" si="36"/>
        <v>38.400000000000006</v>
      </c>
      <c r="AA188" s="107"/>
      <c r="AB188" s="107"/>
    </row>
    <row r="189" spans="1:28" ht="20.25">
      <c r="A189" s="191">
        <v>183</v>
      </c>
      <c r="B189" s="125">
        <v>439822</v>
      </c>
      <c r="C189" s="126" t="s">
        <v>454</v>
      </c>
      <c r="D189" s="45">
        <v>8</v>
      </c>
      <c r="E189" s="45">
        <v>9</v>
      </c>
      <c r="F189" s="45">
        <v>9</v>
      </c>
      <c r="G189" s="45">
        <v>8</v>
      </c>
      <c r="H189" s="45">
        <v>8</v>
      </c>
      <c r="I189" s="196">
        <f t="shared" si="39"/>
        <v>42</v>
      </c>
      <c r="J189" s="196">
        <f t="shared" si="40"/>
        <v>6.30</v>
      </c>
      <c r="K189" s="11">
        <v>2</v>
      </c>
      <c r="L189" s="11">
        <v>1</v>
      </c>
      <c r="M189" s="11">
        <v>2</v>
      </c>
      <c r="N189" s="11">
        <v>3</v>
      </c>
      <c r="O189" s="11">
        <v>2</v>
      </c>
      <c r="P189" s="197">
        <f t="shared" si="41"/>
        <v>10</v>
      </c>
      <c r="Q189" s="197">
        <f t="shared" si="42"/>
        <v>0.50</v>
      </c>
      <c r="R189" s="104">
        <f t="shared" si="29"/>
        <v>1.30</v>
      </c>
      <c r="S189" s="104">
        <f t="shared" si="30"/>
        <v>1.40</v>
      </c>
      <c r="T189" s="104">
        <f t="shared" si="31"/>
        <v>1.45</v>
      </c>
      <c r="U189" s="104">
        <f t="shared" si="32"/>
        <v>1.35</v>
      </c>
      <c r="V189" s="104">
        <f t="shared" si="33"/>
        <v>1.30</v>
      </c>
      <c r="W189" s="26">
        <f t="shared" si="34"/>
        <v>52</v>
      </c>
      <c r="X189" s="194">
        <f t="shared" si="35"/>
        <v>10.40</v>
      </c>
      <c r="Y189" s="114">
        <v>48</v>
      </c>
      <c r="Z189" s="195">
        <f t="shared" si="36"/>
        <v>38.400000000000006</v>
      </c>
      <c r="AA189" s="107"/>
      <c r="AB189" s="107"/>
    </row>
    <row r="190" spans="1:28" ht="20.25">
      <c r="A190" s="191">
        <v>184</v>
      </c>
      <c r="B190" s="125">
        <v>439825</v>
      </c>
      <c r="C190" s="126" t="s">
        <v>455</v>
      </c>
      <c r="D190" s="45">
        <v>15</v>
      </c>
      <c r="E190" s="45">
        <v>8</v>
      </c>
      <c r="F190" s="45">
        <v>9</v>
      </c>
      <c r="G190" s="45">
        <v>9</v>
      </c>
      <c r="H190" s="45">
        <v>9</v>
      </c>
      <c r="I190" s="196">
        <f t="shared" si="39"/>
        <v>50</v>
      </c>
      <c r="J190" s="196">
        <f t="shared" si="40"/>
        <v>7.50</v>
      </c>
      <c r="K190" s="11">
        <v>2</v>
      </c>
      <c r="L190" s="11">
        <v>2.50</v>
      </c>
      <c r="M190" s="11">
        <v>3</v>
      </c>
      <c r="N190" s="11">
        <v>2</v>
      </c>
      <c r="O190" s="11">
        <v>1</v>
      </c>
      <c r="P190" s="197">
        <f t="shared" si="41"/>
        <v>10.50</v>
      </c>
      <c r="Q190" s="197">
        <f t="shared" si="42"/>
        <v>0.525</v>
      </c>
      <c r="R190" s="104">
        <f t="shared" si="29"/>
        <v>2.35</v>
      </c>
      <c r="S190" s="104">
        <f t="shared" si="30"/>
        <v>1.325</v>
      </c>
      <c r="T190" s="104">
        <f t="shared" si="31"/>
        <v>1.50</v>
      </c>
      <c r="U190" s="104">
        <f t="shared" si="32"/>
        <v>1.45</v>
      </c>
      <c r="V190" s="104">
        <f t="shared" si="33"/>
        <v>1.40</v>
      </c>
      <c r="W190" s="26">
        <f t="shared" si="34"/>
        <v>60.50</v>
      </c>
      <c r="X190" s="194">
        <f t="shared" si="35"/>
        <v>12.10</v>
      </c>
      <c r="Y190" s="114">
        <v>48</v>
      </c>
      <c r="Z190" s="195">
        <f t="shared" si="36"/>
        <v>38.400000000000006</v>
      </c>
      <c r="AA190" s="107"/>
      <c r="AB190" s="107"/>
    </row>
    <row r="191" spans="1:28" ht="20.25">
      <c r="A191" s="191">
        <v>185</v>
      </c>
      <c r="B191" s="125">
        <v>439831</v>
      </c>
      <c r="C191" s="126" t="s">
        <v>254</v>
      </c>
      <c r="D191" s="45">
        <v>9</v>
      </c>
      <c r="E191" s="45">
        <v>8</v>
      </c>
      <c r="F191" s="45">
        <v>8</v>
      </c>
      <c r="G191" s="45">
        <v>8</v>
      </c>
      <c r="H191" s="45">
        <v>9</v>
      </c>
      <c r="I191" s="196">
        <f t="shared" si="39"/>
        <v>42</v>
      </c>
      <c r="J191" s="196">
        <f t="shared" si="40"/>
        <v>6.30</v>
      </c>
      <c r="K191" s="11">
        <v>2</v>
      </c>
      <c r="L191" s="11">
        <v>1</v>
      </c>
      <c r="M191" s="11">
        <v>1.50</v>
      </c>
      <c r="N191" s="11">
        <v>2</v>
      </c>
      <c r="O191" s="11">
        <v>3</v>
      </c>
      <c r="P191" s="197">
        <f t="shared" si="41"/>
        <v>9.50</v>
      </c>
      <c r="Q191" s="197">
        <f t="shared" si="42"/>
        <v>0.475</v>
      </c>
      <c r="R191" s="104">
        <f t="shared" si="29"/>
        <v>1.45</v>
      </c>
      <c r="S191" s="104">
        <f t="shared" si="30"/>
        <v>1.25</v>
      </c>
      <c r="T191" s="104">
        <f t="shared" si="31"/>
        <v>1.2749999999999999</v>
      </c>
      <c r="U191" s="104">
        <f t="shared" si="32"/>
        <v>1.30</v>
      </c>
      <c r="V191" s="104">
        <f t="shared" si="33"/>
        <v>1.50</v>
      </c>
      <c r="W191" s="26">
        <f t="shared" si="34"/>
        <v>51.50</v>
      </c>
      <c r="X191" s="194">
        <f t="shared" si="35"/>
        <v>10.30</v>
      </c>
      <c r="Y191" s="114">
        <v>46</v>
      </c>
      <c r="Z191" s="195">
        <f t="shared" si="36"/>
        <v>36.800000000000004</v>
      </c>
      <c r="AA191" s="107"/>
      <c r="AB191" s="107"/>
    </row>
    <row r="192" spans="1:28" ht="20.25">
      <c r="A192" s="191">
        <v>186</v>
      </c>
      <c r="B192" s="125">
        <v>439834</v>
      </c>
      <c r="C192" s="126" t="s">
        <v>456</v>
      </c>
      <c r="D192" s="45">
        <v>9</v>
      </c>
      <c r="E192" s="45">
        <v>9</v>
      </c>
      <c r="F192" s="45">
        <v>9</v>
      </c>
      <c r="G192" s="45">
        <v>8</v>
      </c>
      <c r="H192" s="45">
        <v>9</v>
      </c>
      <c r="I192" s="196">
        <f t="shared" si="39"/>
        <v>44</v>
      </c>
      <c r="J192" s="196">
        <f t="shared" si="40"/>
        <v>6.60</v>
      </c>
      <c r="K192" s="11">
        <v>2</v>
      </c>
      <c r="L192" s="11">
        <v>2.50</v>
      </c>
      <c r="M192" s="11">
        <v>2</v>
      </c>
      <c r="N192" s="11">
        <v>3</v>
      </c>
      <c r="O192" s="11">
        <v>4</v>
      </c>
      <c r="P192" s="197">
        <f t="shared" si="41"/>
        <v>13.50</v>
      </c>
      <c r="Q192" s="197">
        <f t="shared" si="42"/>
        <v>0.675</v>
      </c>
      <c r="R192" s="104">
        <f t="shared" si="29"/>
        <v>1.45</v>
      </c>
      <c r="S192" s="104">
        <f t="shared" si="30"/>
        <v>1.475</v>
      </c>
      <c r="T192" s="104">
        <f t="shared" si="31"/>
        <v>1.45</v>
      </c>
      <c r="U192" s="104">
        <f t="shared" si="32"/>
        <v>1.35</v>
      </c>
      <c r="V192" s="104">
        <f t="shared" si="33"/>
        <v>1.5499999999999998</v>
      </c>
      <c r="W192" s="26">
        <f t="shared" si="34"/>
        <v>57.50</v>
      </c>
      <c r="X192" s="194">
        <f t="shared" si="35"/>
        <v>11.50</v>
      </c>
      <c r="Y192" s="114">
        <v>49</v>
      </c>
      <c r="Z192" s="195">
        <f t="shared" si="36"/>
        <v>39.200000000000003</v>
      </c>
      <c r="AA192" s="107"/>
      <c r="AB192" s="107"/>
    </row>
    <row r="193" spans="1:28" ht="20.25">
      <c r="A193" s="191">
        <v>187</v>
      </c>
      <c r="B193" s="125">
        <v>439835</v>
      </c>
      <c r="C193" s="126" t="s">
        <v>457</v>
      </c>
      <c r="D193" s="45">
        <v>9</v>
      </c>
      <c r="E193" s="45">
        <v>7</v>
      </c>
      <c r="F193" s="45">
        <v>7</v>
      </c>
      <c r="G193" s="45">
        <v>8</v>
      </c>
      <c r="H193" s="45">
        <v>8</v>
      </c>
      <c r="I193" s="196">
        <f t="shared" si="39"/>
        <v>39</v>
      </c>
      <c r="J193" s="196">
        <f t="shared" si="40"/>
        <v>5.85</v>
      </c>
      <c r="K193" s="11">
        <v>2</v>
      </c>
      <c r="L193" s="11">
        <v>1</v>
      </c>
      <c r="M193" s="11">
        <v>2</v>
      </c>
      <c r="N193" s="11">
        <v>3</v>
      </c>
      <c r="O193" s="11">
        <v>2</v>
      </c>
      <c r="P193" s="197">
        <f t="shared" si="41"/>
        <v>10</v>
      </c>
      <c r="Q193" s="197">
        <f t="shared" si="42"/>
        <v>0.50</v>
      </c>
      <c r="R193" s="104">
        <f t="shared" si="29"/>
        <v>1.45</v>
      </c>
      <c r="S193" s="104">
        <f t="shared" si="30"/>
        <v>1.1000000000000001</v>
      </c>
      <c r="T193" s="104">
        <f t="shared" si="31"/>
        <v>1.1500000000000001</v>
      </c>
      <c r="U193" s="104">
        <f t="shared" si="32"/>
        <v>1.35</v>
      </c>
      <c r="V193" s="104">
        <f t="shared" si="33"/>
        <v>1.30</v>
      </c>
      <c r="W193" s="26">
        <f t="shared" si="34"/>
        <v>49</v>
      </c>
      <c r="X193" s="194">
        <f t="shared" si="35"/>
        <v>9.8000000000000007</v>
      </c>
      <c r="Y193" s="114">
        <v>30</v>
      </c>
      <c r="Z193" s="195">
        <f t="shared" si="36"/>
        <v>24</v>
      </c>
      <c r="AA193" s="107"/>
      <c r="AB193" s="107"/>
    </row>
    <row r="194" spans="1:28" ht="20.25">
      <c r="A194" s="191">
        <v>188</v>
      </c>
      <c r="B194" s="125">
        <v>439837</v>
      </c>
      <c r="C194" s="126" t="s">
        <v>458</v>
      </c>
      <c r="D194" s="255">
        <v>15</v>
      </c>
      <c r="E194" s="255">
        <v>14</v>
      </c>
      <c r="F194" s="255">
        <v>10</v>
      </c>
      <c r="G194" s="255">
        <v>12</v>
      </c>
      <c r="H194" s="255">
        <v>11</v>
      </c>
      <c r="I194" s="196">
        <f t="shared" si="39"/>
        <v>62</v>
      </c>
      <c r="J194" s="196">
        <f t="shared" si="40"/>
        <v>9.2999999999999989</v>
      </c>
      <c r="K194" s="11">
        <v>3</v>
      </c>
      <c r="L194" s="11">
        <v>4</v>
      </c>
      <c r="M194" s="11">
        <v>5</v>
      </c>
      <c r="N194" s="11">
        <v>4</v>
      </c>
      <c r="O194" s="11">
        <v>4</v>
      </c>
      <c r="P194" s="197">
        <f t="shared" si="41"/>
        <v>20</v>
      </c>
      <c r="Q194" s="197">
        <f t="shared" si="42"/>
        <v>1</v>
      </c>
      <c r="R194" s="104">
        <f t="shared" si="29"/>
        <v>2.40</v>
      </c>
      <c r="S194" s="104">
        <f t="shared" si="30"/>
        <v>2.3000000000000003</v>
      </c>
      <c r="T194" s="104">
        <f t="shared" si="31"/>
        <v>1.75</v>
      </c>
      <c r="U194" s="104">
        <f t="shared" si="32"/>
        <v>1.9999999999999998</v>
      </c>
      <c r="V194" s="104">
        <f t="shared" si="33"/>
        <v>1.85</v>
      </c>
      <c r="W194" s="26">
        <f t="shared" si="34"/>
        <v>82</v>
      </c>
      <c r="X194" s="194">
        <f t="shared" si="35"/>
        <v>16.400000000000002</v>
      </c>
      <c r="Y194" s="114">
        <v>56</v>
      </c>
      <c r="Z194" s="195">
        <f t="shared" si="36"/>
        <v>44.80</v>
      </c>
      <c r="AA194" s="107"/>
      <c r="AB194" s="107"/>
    </row>
    <row r="195" spans="1:28" ht="20.25">
      <c r="A195" s="191">
        <v>189</v>
      </c>
      <c r="B195" s="125">
        <v>439839</v>
      </c>
      <c r="C195" s="126" t="s">
        <v>459</v>
      </c>
      <c r="D195" s="45">
        <v>10</v>
      </c>
      <c r="E195" s="45">
        <v>12</v>
      </c>
      <c r="F195" s="45">
        <v>13</v>
      </c>
      <c r="G195" s="45">
        <v>14</v>
      </c>
      <c r="H195" s="45">
        <v>15</v>
      </c>
      <c r="I195" s="196">
        <f t="shared" si="39"/>
        <v>64</v>
      </c>
      <c r="J195" s="196">
        <f t="shared" si="40"/>
        <v>9.60</v>
      </c>
      <c r="K195" s="11">
        <v>4</v>
      </c>
      <c r="L195" s="11">
        <v>5</v>
      </c>
      <c r="M195" s="11">
        <v>5</v>
      </c>
      <c r="N195" s="11">
        <v>4</v>
      </c>
      <c r="O195" s="11">
        <v>5</v>
      </c>
      <c r="P195" s="197">
        <f t="shared" si="41"/>
        <v>23</v>
      </c>
      <c r="Q195" s="197">
        <f t="shared" si="42"/>
        <v>1.1500000000000001</v>
      </c>
      <c r="R195" s="104">
        <f t="shared" si="29"/>
        <v>1.70</v>
      </c>
      <c r="S195" s="104">
        <f t="shared" si="30"/>
        <v>2.0499999999999998</v>
      </c>
      <c r="T195" s="104">
        <f t="shared" si="31"/>
        <v>2.2000000000000002</v>
      </c>
      <c r="U195" s="104">
        <f t="shared" si="32"/>
        <v>2.3000000000000003</v>
      </c>
      <c r="V195" s="104">
        <f t="shared" si="33"/>
        <v>2.50</v>
      </c>
      <c r="W195" s="26">
        <f t="shared" si="34"/>
        <v>87</v>
      </c>
      <c r="X195" s="194">
        <f t="shared" si="35"/>
        <v>17.400000000000002</v>
      </c>
      <c r="Y195" s="114" t="s">
        <v>147</v>
      </c>
      <c r="Z195" s="195" t="e">
        <f t="shared" si="36"/>
        <v>#VALUE!</v>
      </c>
      <c r="AA195" s="107"/>
      <c r="AB195" s="107"/>
    </row>
    <row r="196" spans="1:28" ht="20.25">
      <c r="A196" s="191">
        <v>190</v>
      </c>
      <c r="B196" s="125">
        <v>439842</v>
      </c>
      <c r="C196" s="126" t="s">
        <v>258</v>
      </c>
      <c r="D196" s="45">
        <v>11</v>
      </c>
      <c r="E196" s="45">
        <v>11</v>
      </c>
      <c r="F196" s="45">
        <v>11</v>
      </c>
      <c r="G196" s="45">
        <v>11</v>
      </c>
      <c r="H196" s="45">
        <v>12</v>
      </c>
      <c r="I196" s="196">
        <f t="shared" si="39"/>
        <v>56</v>
      </c>
      <c r="J196" s="196">
        <f t="shared" si="40"/>
        <v>8.40</v>
      </c>
      <c r="K196" s="11">
        <v>3</v>
      </c>
      <c r="L196" s="11">
        <v>2</v>
      </c>
      <c r="M196" s="11">
        <v>6</v>
      </c>
      <c r="N196" s="11">
        <v>5</v>
      </c>
      <c r="O196" s="11">
        <v>4</v>
      </c>
      <c r="P196" s="197">
        <f t="shared" si="41"/>
        <v>20</v>
      </c>
      <c r="Q196" s="197">
        <f t="shared" si="42"/>
        <v>1</v>
      </c>
      <c r="R196" s="104">
        <f t="shared" si="29"/>
        <v>1.7999999999999998</v>
      </c>
      <c r="S196" s="104">
        <f t="shared" si="30"/>
        <v>1.75</v>
      </c>
      <c r="T196" s="104">
        <f t="shared" si="31"/>
        <v>1.95</v>
      </c>
      <c r="U196" s="104">
        <f t="shared" si="32"/>
        <v>1.90</v>
      </c>
      <c r="V196" s="104">
        <f t="shared" si="33"/>
        <v>1.9999999999999998</v>
      </c>
      <c r="W196" s="26">
        <f t="shared" si="34"/>
        <v>76</v>
      </c>
      <c r="X196" s="194">
        <f t="shared" si="35"/>
        <v>15.20</v>
      </c>
      <c r="Y196" s="114">
        <v>50</v>
      </c>
      <c r="Z196" s="195">
        <f t="shared" si="36"/>
        <v>40</v>
      </c>
      <c r="AA196" s="107"/>
      <c r="AB196" s="107"/>
    </row>
    <row r="197" spans="1:28" ht="20.25">
      <c r="A197" s="191">
        <v>191</v>
      </c>
      <c r="B197" s="125">
        <v>439844</v>
      </c>
      <c r="C197" s="126" t="s">
        <v>460</v>
      </c>
      <c r="D197" s="45">
        <v>9</v>
      </c>
      <c r="E197" s="45">
        <v>3</v>
      </c>
      <c r="F197" s="45">
        <v>4</v>
      </c>
      <c r="G197" s="45">
        <v>6</v>
      </c>
      <c r="H197" s="45">
        <v>5</v>
      </c>
      <c r="I197" s="196">
        <f t="shared" si="39"/>
        <v>27</v>
      </c>
      <c r="J197" s="196">
        <f t="shared" si="40"/>
        <v>4.05</v>
      </c>
      <c r="K197" s="11">
        <v>2</v>
      </c>
      <c r="L197" s="11">
        <v>2</v>
      </c>
      <c r="M197" s="11">
        <v>4</v>
      </c>
      <c r="N197" s="11">
        <v>0</v>
      </c>
      <c r="O197" s="11">
        <v>1</v>
      </c>
      <c r="P197" s="197">
        <f t="shared" si="41"/>
        <v>9</v>
      </c>
      <c r="Q197" s="197">
        <f t="shared" si="42"/>
        <v>0.45</v>
      </c>
      <c r="R197" s="104">
        <f t="shared" si="29"/>
        <v>1.45</v>
      </c>
      <c r="S197" s="104">
        <f t="shared" si="30"/>
        <v>0.54999999999999993</v>
      </c>
      <c r="T197" s="104">
        <f t="shared" si="31"/>
        <v>0.80</v>
      </c>
      <c r="U197" s="104">
        <f t="shared" si="32"/>
        <v>0.89999999999999991</v>
      </c>
      <c r="V197" s="104">
        <f t="shared" si="33"/>
        <v>0.80</v>
      </c>
      <c r="W197" s="26">
        <f t="shared" si="34"/>
        <v>36</v>
      </c>
      <c r="X197" s="194">
        <f t="shared" si="35"/>
        <v>7.20</v>
      </c>
      <c r="Y197" s="114">
        <v>26</v>
      </c>
      <c r="Z197" s="195">
        <f t="shared" si="36"/>
        <v>20.80</v>
      </c>
      <c r="AA197" s="107"/>
      <c r="AB197" s="107"/>
    </row>
    <row r="198" spans="1:28" ht="20.25">
      <c r="A198" s="191">
        <v>192</v>
      </c>
      <c r="B198" s="125">
        <v>439846</v>
      </c>
      <c r="C198" s="126" t="s">
        <v>461</v>
      </c>
      <c r="D198" s="45">
        <v>14</v>
      </c>
      <c r="E198" s="45">
        <v>4</v>
      </c>
      <c r="F198" s="45">
        <v>6</v>
      </c>
      <c r="G198" s="45">
        <v>15</v>
      </c>
      <c r="H198" s="45">
        <v>14</v>
      </c>
      <c r="I198" s="196">
        <f t="shared" si="39"/>
        <v>53</v>
      </c>
      <c r="J198" s="196">
        <f t="shared" si="40"/>
        <v>7.9499999999999993</v>
      </c>
      <c r="K198" s="11">
        <v>2</v>
      </c>
      <c r="L198" s="11">
        <v>3</v>
      </c>
      <c r="M198" s="11">
        <v>3</v>
      </c>
      <c r="N198" s="11">
        <v>2</v>
      </c>
      <c r="O198" s="11">
        <v>4</v>
      </c>
      <c r="P198" s="197">
        <f t="shared" si="41"/>
        <v>14</v>
      </c>
      <c r="Q198" s="197">
        <f t="shared" si="42"/>
        <v>0.70</v>
      </c>
      <c r="R198" s="104">
        <f t="shared" si="29"/>
        <v>2.2000000000000002</v>
      </c>
      <c r="S198" s="104">
        <f t="shared" si="30"/>
        <v>0.75</v>
      </c>
      <c r="T198" s="104">
        <f t="shared" si="31"/>
        <v>1.0499999999999998</v>
      </c>
      <c r="U198" s="104">
        <f t="shared" si="32"/>
        <v>2.35</v>
      </c>
      <c r="V198" s="104">
        <f t="shared" si="33"/>
        <v>2.3000000000000003</v>
      </c>
      <c r="W198" s="26">
        <f t="shared" si="34"/>
        <v>67</v>
      </c>
      <c r="X198" s="194">
        <f t="shared" si="35"/>
        <v>13.40</v>
      </c>
      <c r="Y198" s="114">
        <v>52</v>
      </c>
      <c r="Z198" s="195">
        <f t="shared" si="36"/>
        <v>41.60</v>
      </c>
      <c r="AA198" s="107"/>
      <c r="AB198" s="107"/>
    </row>
    <row r="199" spans="1:28" ht="20.25">
      <c r="A199" s="191">
        <v>193</v>
      </c>
      <c r="B199" s="125">
        <v>439847</v>
      </c>
      <c r="C199" s="126" t="s">
        <v>462</v>
      </c>
      <c r="D199" s="45">
        <v>14</v>
      </c>
      <c r="E199" s="45">
        <v>15</v>
      </c>
      <c r="F199" s="45">
        <v>15</v>
      </c>
      <c r="G199" s="45">
        <v>9</v>
      </c>
      <c r="H199" s="45">
        <v>14</v>
      </c>
      <c r="I199" s="196">
        <f t="shared" si="39"/>
        <v>67</v>
      </c>
      <c r="J199" s="196">
        <f t="shared" si="40"/>
        <v>10.049999999999999</v>
      </c>
      <c r="K199" s="11">
        <v>2</v>
      </c>
      <c r="L199" s="11">
        <v>3</v>
      </c>
      <c r="M199" s="11">
        <v>4</v>
      </c>
      <c r="N199" s="11">
        <v>3</v>
      </c>
      <c r="O199" s="11">
        <v>4</v>
      </c>
      <c r="P199" s="197">
        <f t="shared" si="41"/>
        <v>16</v>
      </c>
      <c r="Q199" s="197">
        <f t="shared" si="42"/>
        <v>0.80</v>
      </c>
      <c r="R199" s="104">
        <f t="shared" si="29"/>
        <v>2.2000000000000002</v>
      </c>
      <c r="S199" s="104">
        <f t="shared" si="30"/>
        <v>2.40</v>
      </c>
      <c r="T199" s="104">
        <f t="shared" si="31"/>
        <v>2.4500000000000002</v>
      </c>
      <c r="U199" s="104">
        <f t="shared" si="32"/>
        <v>1.50</v>
      </c>
      <c r="V199" s="104">
        <f t="shared" si="33"/>
        <v>2.3000000000000003</v>
      </c>
      <c r="W199" s="26">
        <f t="shared" si="34"/>
        <v>83</v>
      </c>
      <c r="X199" s="194">
        <f t="shared" si="35"/>
        <v>16.60</v>
      </c>
      <c r="Y199" s="114">
        <v>61</v>
      </c>
      <c r="Z199" s="195">
        <f t="shared" si="36"/>
        <v>48.80</v>
      </c>
      <c r="AA199" s="107"/>
      <c r="AB199" s="107"/>
    </row>
    <row r="200" spans="1:28" ht="20.25">
      <c r="A200" s="191">
        <v>194</v>
      </c>
      <c r="B200" s="125">
        <v>439848</v>
      </c>
      <c r="C200" s="126" t="s">
        <v>463</v>
      </c>
      <c r="D200" s="45">
        <v>14</v>
      </c>
      <c r="E200" s="45">
        <v>9</v>
      </c>
      <c r="F200" s="45">
        <v>8</v>
      </c>
      <c r="G200" s="45">
        <v>9</v>
      </c>
      <c r="H200" s="45">
        <v>9</v>
      </c>
      <c r="I200" s="196">
        <f t="shared" si="39"/>
        <v>49</v>
      </c>
      <c r="J200" s="196">
        <f t="shared" si="40"/>
        <v>7.35</v>
      </c>
      <c r="K200" s="11">
        <v>1</v>
      </c>
      <c r="L200" s="11">
        <v>1.50</v>
      </c>
      <c r="M200" s="11">
        <v>2</v>
      </c>
      <c r="N200" s="11">
        <v>2.50</v>
      </c>
      <c r="O200" s="11">
        <v>3</v>
      </c>
      <c r="P200" s="197">
        <f t="shared" si="41"/>
        <v>10</v>
      </c>
      <c r="Q200" s="197">
        <f t="shared" si="42"/>
        <v>0.50</v>
      </c>
      <c r="R200" s="104">
        <f t="shared" si="43" ref="R200:R245">D200*0.15+K200:K200*0.05</f>
        <v>2.15</v>
      </c>
      <c r="S200" s="104">
        <f t="shared" si="44" ref="S200:S245">E200*0.15+L200:L200*0.05</f>
        <v>1.4249999999999998</v>
      </c>
      <c r="T200" s="104">
        <f t="shared" si="45" ref="T200:T245">F200*0.15+M200:M200*0.05</f>
        <v>1.30</v>
      </c>
      <c r="U200" s="104">
        <f t="shared" si="46" ref="U200:U245">G200*0.15+N200:N200*0.05</f>
        <v>1.475</v>
      </c>
      <c r="V200" s="104">
        <f t="shared" si="47" ref="V200:V245">H200*0.15+O200:O200*0.05</f>
        <v>1.50</v>
      </c>
      <c r="W200" s="26">
        <f t="shared" si="48" ref="W200:W245">I200+P200</f>
        <v>59</v>
      </c>
      <c r="X200" s="194">
        <f t="shared" si="49" ref="X200:X245">W200*0.2</f>
        <v>11.80</v>
      </c>
      <c r="Y200" s="114">
        <v>45</v>
      </c>
      <c r="Z200" s="195">
        <f t="shared" si="50" ref="Z200:Z245">Y200*0.8</f>
        <v>36</v>
      </c>
      <c r="AA200" s="107"/>
      <c r="AB200" s="107"/>
    </row>
    <row r="201" spans="1:28" ht="20.25">
      <c r="A201" s="191">
        <v>195</v>
      </c>
      <c r="B201" s="125">
        <v>439851</v>
      </c>
      <c r="C201" s="126" t="s">
        <v>261</v>
      </c>
      <c r="D201" s="45">
        <v>9</v>
      </c>
      <c r="E201" s="45">
        <v>11</v>
      </c>
      <c r="F201" s="45">
        <v>10</v>
      </c>
      <c r="G201" s="45">
        <v>11</v>
      </c>
      <c r="H201" s="45">
        <v>11</v>
      </c>
      <c r="I201" s="196">
        <f t="shared" si="39"/>
        <v>52</v>
      </c>
      <c r="J201" s="196">
        <f t="shared" si="40"/>
        <v>7.80</v>
      </c>
      <c r="K201" s="11">
        <v>2</v>
      </c>
      <c r="L201" s="11">
        <v>4</v>
      </c>
      <c r="M201" s="11">
        <v>3</v>
      </c>
      <c r="N201" s="11">
        <v>2</v>
      </c>
      <c r="O201" s="11">
        <v>4</v>
      </c>
      <c r="P201" s="197">
        <f t="shared" si="41"/>
        <v>15</v>
      </c>
      <c r="Q201" s="197">
        <f t="shared" si="42"/>
        <v>0.75</v>
      </c>
      <c r="R201" s="104">
        <f t="shared" si="43"/>
        <v>1.45</v>
      </c>
      <c r="S201" s="104">
        <f t="shared" si="44"/>
        <v>1.85</v>
      </c>
      <c r="T201" s="104">
        <f t="shared" si="45"/>
        <v>1.65</v>
      </c>
      <c r="U201" s="104">
        <f t="shared" si="46"/>
        <v>1.75</v>
      </c>
      <c r="V201" s="104">
        <f t="shared" si="47"/>
        <v>1.85</v>
      </c>
      <c r="W201" s="26">
        <f t="shared" si="48"/>
        <v>67</v>
      </c>
      <c r="X201" s="194">
        <f t="shared" si="49"/>
        <v>13.40</v>
      </c>
      <c r="Y201" s="114">
        <v>62</v>
      </c>
      <c r="Z201" s="195">
        <f t="shared" si="50"/>
        <v>49.60</v>
      </c>
      <c r="AA201" s="107"/>
      <c r="AB201" s="107"/>
    </row>
    <row r="202" spans="1:28" ht="20.25">
      <c r="A202" s="191">
        <v>196</v>
      </c>
      <c r="B202" s="125">
        <v>439853</v>
      </c>
      <c r="C202" s="126" t="s">
        <v>466</v>
      </c>
      <c r="D202" s="251">
        <v>15</v>
      </c>
      <c r="E202" s="251">
        <v>14</v>
      </c>
      <c r="F202" s="251">
        <v>12</v>
      </c>
      <c r="G202" s="251">
        <v>15</v>
      </c>
      <c r="H202" s="251">
        <v>14</v>
      </c>
      <c r="I202" s="196">
        <f t="shared" si="39"/>
        <v>70</v>
      </c>
      <c r="J202" s="196">
        <f t="shared" si="40"/>
        <v>10.50</v>
      </c>
      <c r="K202" s="11">
        <v>2</v>
      </c>
      <c r="L202" s="11">
        <v>2.50</v>
      </c>
      <c r="M202" s="11">
        <v>3</v>
      </c>
      <c r="N202" s="11">
        <v>4</v>
      </c>
      <c r="O202" s="11">
        <v>5</v>
      </c>
      <c r="P202" s="197">
        <f t="shared" si="41"/>
        <v>16.50</v>
      </c>
      <c r="Q202" s="197">
        <f t="shared" si="42"/>
        <v>0.825</v>
      </c>
      <c r="R202" s="104">
        <f t="shared" si="43"/>
        <v>2.35</v>
      </c>
      <c r="S202" s="104">
        <f t="shared" si="44"/>
        <v>2.225</v>
      </c>
      <c r="T202" s="104">
        <f t="shared" si="45"/>
        <v>1.9499999999999997</v>
      </c>
      <c r="U202" s="104">
        <f t="shared" si="46"/>
        <v>2.4500000000000002</v>
      </c>
      <c r="V202" s="104">
        <f t="shared" si="47"/>
        <v>2.35</v>
      </c>
      <c r="W202" s="26">
        <f t="shared" si="48"/>
        <v>86.50</v>
      </c>
      <c r="X202" s="194">
        <f t="shared" si="49"/>
        <v>17.30</v>
      </c>
      <c r="Y202" s="114">
        <v>64</v>
      </c>
      <c r="Z202" s="195">
        <f t="shared" si="50"/>
        <v>51.20</v>
      </c>
      <c r="AA202" s="107"/>
      <c r="AB202" s="107"/>
    </row>
    <row r="203" spans="1:28" ht="20.25">
      <c r="A203" s="191">
        <v>197</v>
      </c>
      <c r="B203" s="125">
        <v>439854</v>
      </c>
      <c r="C203" s="126" t="s">
        <v>467</v>
      </c>
      <c r="D203" s="251">
        <v>15</v>
      </c>
      <c r="E203" s="251">
        <v>8</v>
      </c>
      <c r="F203" s="251">
        <v>11</v>
      </c>
      <c r="G203" s="251">
        <v>9</v>
      </c>
      <c r="H203" s="251">
        <v>9</v>
      </c>
      <c r="I203" s="196">
        <f t="shared" si="39"/>
        <v>52</v>
      </c>
      <c r="J203" s="196">
        <f t="shared" si="40"/>
        <v>7.80</v>
      </c>
      <c r="K203" s="11">
        <v>2</v>
      </c>
      <c r="L203" s="11">
        <v>2.50</v>
      </c>
      <c r="M203" s="11">
        <v>2.50</v>
      </c>
      <c r="N203" s="11">
        <v>2</v>
      </c>
      <c r="O203" s="11">
        <v>3</v>
      </c>
      <c r="P203" s="197">
        <f t="shared" si="41"/>
        <v>12</v>
      </c>
      <c r="Q203" s="197">
        <f t="shared" si="42"/>
        <v>0.60000000000000009</v>
      </c>
      <c r="R203" s="104">
        <f t="shared" si="43"/>
        <v>2.35</v>
      </c>
      <c r="S203" s="104">
        <f t="shared" si="44"/>
        <v>1.325</v>
      </c>
      <c r="T203" s="104">
        <f t="shared" si="45"/>
        <v>1.775</v>
      </c>
      <c r="U203" s="104">
        <f t="shared" si="46"/>
        <v>1.45</v>
      </c>
      <c r="V203" s="104">
        <f t="shared" si="47"/>
        <v>1.50</v>
      </c>
      <c r="W203" s="26">
        <f t="shared" si="48"/>
        <v>64</v>
      </c>
      <c r="X203" s="194">
        <f t="shared" si="49"/>
        <v>12.80</v>
      </c>
      <c r="Y203" s="114">
        <v>54</v>
      </c>
      <c r="Z203" s="195">
        <f t="shared" si="50"/>
        <v>43.20</v>
      </c>
      <c r="AA203" s="107"/>
      <c r="AB203" s="107"/>
    </row>
    <row r="204" spans="1:28" ht="20.25">
      <c r="A204" s="191">
        <v>198</v>
      </c>
      <c r="B204" s="125">
        <v>439855</v>
      </c>
      <c r="C204" s="126" t="s">
        <v>530</v>
      </c>
      <c r="D204" s="251">
        <v>12</v>
      </c>
      <c r="E204" s="251">
        <v>14</v>
      </c>
      <c r="F204" s="251">
        <v>15</v>
      </c>
      <c r="G204" s="251">
        <v>13</v>
      </c>
      <c r="H204" s="251">
        <v>12</v>
      </c>
      <c r="I204" s="196">
        <f t="shared" si="39"/>
        <v>66</v>
      </c>
      <c r="J204" s="196">
        <f t="shared" si="40"/>
        <v>9.90</v>
      </c>
      <c r="K204" s="11">
        <v>4</v>
      </c>
      <c r="L204" s="11">
        <v>4.50</v>
      </c>
      <c r="M204" s="11">
        <v>3</v>
      </c>
      <c r="N204" s="11">
        <v>3.50</v>
      </c>
      <c r="O204" s="11">
        <v>2</v>
      </c>
      <c r="P204" s="197">
        <f t="shared" si="41"/>
        <v>17</v>
      </c>
      <c r="Q204" s="197">
        <f t="shared" si="42"/>
        <v>0.85000000000000009</v>
      </c>
      <c r="R204" s="104">
        <f t="shared" si="43"/>
        <v>1.9999999999999998</v>
      </c>
      <c r="S204" s="104">
        <f t="shared" si="44"/>
        <v>2.3250000000000002</v>
      </c>
      <c r="T204" s="104">
        <f t="shared" si="45"/>
        <v>2.40</v>
      </c>
      <c r="U204" s="104">
        <f t="shared" si="46"/>
        <v>2.125</v>
      </c>
      <c r="V204" s="104">
        <f t="shared" si="47"/>
        <v>1.90</v>
      </c>
      <c r="W204" s="26">
        <f t="shared" si="48"/>
        <v>83</v>
      </c>
      <c r="X204" s="194">
        <f t="shared" si="49"/>
        <v>16.60</v>
      </c>
      <c r="Y204" s="114">
        <v>61</v>
      </c>
      <c r="Z204" s="195">
        <f t="shared" si="50"/>
        <v>48.80</v>
      </c>
      <c r="AA204" s="107"/>
      <c r="AB204" s="107"/>
    </row>
    <row r="205" spans="1:28" ht="20.25">
      <c r="A205" s="191">
        <v>199</v>
      </c>
      <c r="B205" s="125">
        <v>439856</v>
      </c>
      <c r="C205" s="126" t="s">
        <v>468</v>
      </c>
      <c r="D205" s="251">
        <v>14</v>
      </c>
      <c r="E205" s="251">
        <v>12</v>
      </c>
      <c r="F205" s="251">
        <v>16</v>
      </c>
      <c r="G205" s="251">
        <v>15</v>
      </c>
      <c r="H205" s="251">
        <v>14</v>
      </c>
      <c r="I205" s="196">
        <f t="shared" si="39"/>
        <v>71</v>
      </c>
      <c r="J205" s="196">
        <f t="shared" si="40"/>
        <v>10.65</v>
      </c>
      <c r="K205" s="11">
        <v>4</v>
      </c>
      <c r="L205" s="11">
        <v>4.50</v>
      </c>
      <c r="M205" s="11">
        <v>5</v>
      </c>
      <c r="N205" s="11">
        <v>4</v>
      </c>
      <c r="O205" s="11">
        <v>3</v>
      </c>
      <c r="P205" s="197">
        <f t="shared" si="41"/>
        <v>20.50</v>
      </c>
      <c r="Q205" s="197">
        <f t="shared" si="42"/>
        <v>1.0250000000000001</v>
      </c>
      <c r="R205" s="104">
        <f t="shared" si="43"/>
        <v>2.3000000000000003</v>
      </c>
      <c r="S205" s="104">
        <f t="shared" si="44"/>
        <v>2.025</v>
      </c>
      <c r="T205" s="104">
        <f t="shared" si="45"/>
        <v>2.65</v>
      </c>
      <c r="U205" s="104">
        <f t="shared" si="46"/>
        <v>2.4500000000000002</v>
      </c>
      <c r="V205" s="104">
        <f t="shared" si="47"/>
        <v>2.25</v>
      </c>
      <c r="W205" s="26">
        <f t="shared" si="48"/>
        <v>91.50</v>
      </c>
      <c r="X205" s="194">
        <f t="shared" si="49"/>
        <v>18.30</v>
      </c>
      <c r="Y205" s="114">
        <v>63</v>
      </c>
      <c r="Z205" s="195">
        <f t="shared" si="50"/>
        <v>50.400000000000006</v>
      </c>
      <c r="AA205" s="107"/>
      <c r="AB205" s="107"/>
    </row>
    <row r="206" spans="1:28" ht="20.25">
      <c r="A206" s="191">
        <v>200</v>
      </c>
      <c r="B206" s="125">
        <v>439857</v>
      </c>
      <c r="C206" s="126" t="s">
        <v>469</v>
      </c>
      <c r="D206" s="251">
        <v>15</v>
      </c>
      <c r="E206" s="251">
        <v>14</v>
      </c>
      <c r="F206" s="251">
        <v>14</v>
      </c>
      <c r="G206" s="251">
        <v>15</v>
      </c>
      <c r="H206" s="251">
        <v>18</v>
      </c>
      <c r="I206" s="196">
        <f t="shared" si="39"/>
        <v>76</v>
      </c>
      <c r="J206" s="196">
        <f t="shared" si="40"/>
        <v>11.40</v>
      </c>
      <c r="K206" s="11">
        <v>5</v>
      </c>
      <c r="L206" s="11">
        <v>4</v>
      </c>
      <c r="M206" s="11">
        <v>5</v>
      </c>
      <c r="N206" s="11">
        <v>4</v>
      </c>
      <c r="O206" s="11">
        <v>3</v>
      </c>
      <c r="P206" s="197">
        <f t="shared" si="41"/>
        <v>21</v>
      </c>
      <c r="Q206" s="197">
        <f t="shared" si="42"/>
        <v>1.05</v>
      </c>
      <c r="R206" s="104">
        <f t="shared" si="43"/>
        <v>2.50</v>
      </c>
      <c r="S206" s="104">
        <f t="shared" si="44"/>
        <v>2.3000000000000003</v>
      </c>
      <c r="T206" s="104">
        <f t="shared" si="45"/>
        <v>2.35</v>
      </c>
      <c r="U206" s="104">
        <f t="shared" si="46"/>
        <v>2.4500000000000002</v>
      </c>
      <c r="V206" s="104">
        <f t="shared" si="47"/>
        <v>2.8499999999999996</v>
      </c>
      <c r="W206" s="26">
        <f t="shared" si="48"/>
        <v>97</v>
      </c>
      <c r="X206" s="194">
        <f t="shared" si="49"/>
        <v>19.400000000000002</v>
      </c>
      <c r="Y206" s="114">
        <v>76</v>
      </c>
      <c r="Z206" s="195">
        <f t="shared" si="50"/>
        <v>60.80</v>
      </c>
      <c r="AA206" s="107"/>
      <c r="AB206" s="107"/>
    </row>
    <row r="207" spans="1:28" ht="20.25">
      <c r="A207" s="191">
        <v>201</v>
      </c>
      <c r="B207" s="222">
        <v>439861</v>
      </c>
      <c r="C207" s="223" t="s">
        <v>473</v>
      </c>
      <c r="D207" s="251">
        <v>9</v>
      </c>
      <c r="E207" s="251">
        <v>9</v>
      </c>
      <c r="F207" s="251">
        <v>11</v>
      </c>
      <c r="G207" s="251">
        <v>12</v>
      </c>
      <c r="H207" s="251">
        <v>11</v>
      </c>
      <c r="I207" s="196">
        <f t="shared" si="39"/>
        <v>52</v>
      </c>
      <c r="J207" s="196">
        <f t="shared" si="40"/>
        <v>7.80</v>
      </c>
      <c r="K207" s="11">
        <v>4</v>
      </c>
      <c r="L207" s="11">
        <v>2</v>
      </c>
      <c r="M207" s="11">
        <v>4</v>
      </c>
      <c r="N207" s="11">
        <v>3</v>
      </c>
      <c r="O207" s="11">
        <v>4</v>
      </c>
      <c r="P207" s="197">
        <f t="shared" si="41"/>
        <v>17</v>
      </c>
      <c r="Q207" s="197">
        <f t="shared" si="42"/>
        <v>0.85000000000000009</v>
      </c>
      <c r="R207" s="104">
        <f t="shared" si="43"/>
        <v>1.5499999999999998</v>
      </c>
      <c r="S207" s="104">
        <f t="shared" si="44"/>
        <v>1.45</v>
      </c>
      <c r="T207" s="104">
        <f t="shared" si="45"/>
        <v>1.85</v>
      </c>
      <c r="U207" s="104">
        <f t="shared" si="46"/>
        <v>1.9499999999999997</v>
      </c>
      <c r="V207" s="104">
        <f t="shared" si="47"/>
        <v>1.85</v>
      </c>
      <c r="W207" s="26">
        <f t="shared" si="48"/>
        <v>69</v>
      </c>
      <c r="X207" s="194">
        <f t="shared" si="49"/>
        <v>13.80</v>
      </c>
      <c r="Y207" s="224">
        <v>51</v>
      </c>
      <c r="Z207" s="195">
        <f t="shared" si="50"/>
        <v>40.800000000000004</v>
      </c>
      <c r="AA207" s="107"/>
      <c r="AB207" s="107"/>
    </row>
    <row r="208" spans="1:28" ht="20.25">
      <c r="A208" s="191">
        <v>202</v>
      </c>
      <c r="B208" s="125">
        <v>439862</v>
      </c>
      <c r="C208" s="126" t="s">
        <v>474</v>
      </c>
      <c r="D208" s="251">
        <v>14</v>
      </c>
      <c r="E208" s="251">
        <v>15</v>
      </c>
      <c r="F208" s="251">
        <v>9</v>
      </c>
      <c r="G208" s="251">
        <v>9</v>
      </c>
      <c r="H208" s="251">
        <v>9</v>
      </c>
      <c r="I208" s="196">
        <f t="shared" si="39"/>
        <v>56</v>
      </c>
      <c r="J208" s="196">
        <f t="shared" si="40"/>
        <v>8.40</v>
      </c>
      <c r="K208" s="11">
        <v>3</v>
      </c>
      <c r="L208" s="11">
        <v>2</v>
      </c>
      <c r="M208" s="11">
        <v>2.50</v>
      </c>
      <c r="N208" s="11">
        <v>3</v>
      </c>
      <c r="O208" s="11">
        <v>4</v>
      </c>
      <c r="P208" s="197">
        <f t="shared" si="41"/>
        <v>14.50</v>
      </c>
      <c r="Q208" s="197">
        <f t="shared" si="42"/>
        <v>0.72500000000000009</v>
      </c>
      <c r="R208" s="104">
        <f t="shared" si="43"/>
        <v>2.25</v>
      </c>
      <c r="S208" s="104">
        <f t="shared" si="44"/>
        <v>2.35</v>
      </c>
      <c r="T208" s="104">
        <f t="shared" si="45"/>
        <v>1.475</v>
      </c>
      <c r="U208" s="104">
        <f t="shared" si="46"/>
        <v>1.50</v>
      </c>
      <c r="V208" s="104">
        <f t="shared" si="47"/>
        <v>1.5499999999999998</v>
      </c>
      <c r="W208" s="26">
        <f t="shared" si="48"/>
        <v>70.50</v>
      </c>
      <c r="X208" s="194">
        <f t="shared" si="49"/>
        <v>14.10</v>
      </c>
      <c r="Y208" s="114">
        <v>57</v>
      </c>
      <c r="Z208" s="195">
        <f t="shared" si="50"/>
        <v>45.60</v>
      </c>
      <c r="AA208" s="107"/>
      <c r="AB208" s="107"/>
    </row>
    <row r="209" spans="1:28" ht="20.25">
      <c r="A209" s="191">
        <v>203</v>
      </c>
      <c r="B209" s="222">
        <v>439863</v>
      </c>
      <c r="C209" s="223" t="s">
        <v>475</v>
      </c>
      <c r="D209" s="251">
        <v>14</v>
      </c>
      <c r="E209" s="251">
        <v>12</v>
      </c>
      <c r="F209" s="251">
        <v>13</v>
      </c>
      <c r="G209" s="251">
        <v>10</v>
      </c>
      <c r="H209" s="251">
        <v>14</v>
      </c>
      <c r="I209" s="196">
        <f t="shared" si="39"/>
        <v>63</v>
      </c>
      <c r="J209" s="196">
        <f t="shared" si="40"/>
        <v>9.4499999999999993</v>
      </c>
      <c r="K209" s="11">
        <v>2</v>
      </c>
      <c r="L209" s="11">
        <v>2.50</v>
      </c>
      <c r="M209" s="11">
        <v>3</v>
      </c>
      <c r="N209" s="11">
        <v>4</v>
      </c>
      <c r="O209" s="11">
        <v>3</v>
      </c>
      <c r="P209" s="197">
        <f t="shared" si="41"/>
        <v>14.50</v>
      </c>
      <c r="Q209" s="197">
        <f t="shared" si="42"/>
        <v>0.72500000000000009</v>
      </c>
      <c r="R209" s="104">
        <f t="shared" si="43"/>
        <v>2.2000000000000002</v>
      </c>
      <c r="S209" s="104">
        <f t="shared" si="44"/>
        <v>1.9249999999999998</v>
      </c>
      <c r="T209" s="104">
        <f t="shared" si="45"/>
        <v>2.10</v>
      </c>
      <c r="U209" s="104">
        <f t="shared" si="46"/>
        <v>1.70</v>
      </c>
      <c r="V209" s="104">
        <f t="shared" si="47"/>
        <v>2.25</v>
      </c>
      <c r="W209" s="26">
        <f t="shared" si="48"/>
        <v>77.50</v>
      </c>
      <c r="X209" s="194">
        <f t="shared" si="49"/>
        <v>15.50</v>
      </c>
      <c r="Y209" s="224" t="s">
        <v>343</v>
      </c>
      <c r="Z209" s="195" t="e">
        <f t="shared" si="50"/>
        <v>#VALUE!</v>
      </c>
      <c r="AA209" s="107"/>
      <c r="AB209" s="107"/>
    </row>
    <row r="210" spans="1:28" ht="20.25">
      <c r="A210" s="191">
        <v>204</v>
      </c>
      <c r="B210" s="125">
        <v>439869</v>
      </c>
      <c r="C210" s="126" t="s">
        <v>477</v>
      </c>
      <c r="D210" s="251">
        <v>11</v>
      </c>
      <c r="E210" s="251">
        <v>11</v>
      </c>
      <c r="F210" s="251">
        <v>11</v>
      </c>
      <c r="G210" s="251">
        <v>10</v>
      </c>
      <c r="H210" s="251">
        <v>9</v>
      </c>
      <c r="I210" s="196">
        <f t="shared" si="39"/>
        <v>52</v>
      </c>
      <c r="J210" s="196">
        <f t="shared" si="40"/>
        <v>7.80</v>
      </c>
      <c r="K210" s="11">
        <v>2</v>
      </c>
      <c r="L210" s="11">
        <v>3</v>
      </c>
      <c r="M210" s="11">
        <v>4</v>
      </c>
      <c r="N210" s="11">
        <v>3</v>
      </c>
      <c r="O210" s="11">
        <v>2</v>
      </c>
      <c r="P210" s="197">
        <f t="shared" si="41"/>
        <v>14</v>
      </c>
      <c r="Q210" s="197">
        <f t="shared" si="42"/>
        <v>0.70</v>
      </c>
      <c r="R210" s="104">
        <f t="shared" si="43"/>
        <v>1.75</v>
      </c>
      <c r="S210" s="104">
        <f t="shared" si="44"/>
        <v>1.7999999999999998</v>
      </c>
      <c r="T210" s="104">
        <f t="shared" si="45"/>
        <v>1.85</v>
      </c>
      <c r="U210" s="104">
        <f t="shared" si="46"/>
        <v>1.65</v>
      </c>
      <c r="V210" s="104">
        <f t="shared" si="47"/>
        <v>1.45</v>
      </c>
      <c r="W210" s="26">
        <f t="shared" si="48"/>
        <v>66</v>
      </c>
      <c r="X210" s="194">
        <f t="shared" si="49"/>
        <v>13.20</v>
      </c>
      <c r="Y210" s="114">
        <v>48</v>
      </c>
      <c r="Z210" s="195">
        <f t="shared" si="50"/>
        <v>38.400000000000006</v>
      </c>
      <c r="AA210" s="107"/>
      <c r="AB210" s="107"/>
    </row>
    <row r="211" spans="1:28" ht="20.25">
      <c r="A211" s="191">
        <v>205</v>
      </c>
      <c r="B211" s="125">
        <v>439870</v>
      </c>
      <c r="C211" s="126" t="s">
        <v>478</v>
      </c>
      <c r="D211" s="251">
        <v>8</v>
      </c>
      <c r="E211" s="251">
        <v>8</v>
      </c>
      <c r="F211" s="251">
        <v>7</v>
      </c>
      <c r="G211" s="251">
        <v>8</v>
      </c>
      <c r="H211" s="251">
        <v>8</v>
      </c>
      <c r="I211" s="196">
        <f t="shared" si="39"/>
        <v>39</v>
      </c>
      <c r="J211" s="196">
        <f t="shared" si="40"/>
        <v>5.85</v>
      </c>
      <c r="K211" s="11">
        <v>1</v>
      </c>
      <c r="L211" s="11">
        <v>1.50</v>
      </c>
      <c r="M211" s="11">
        <v>2</v>
      </c>
      <c r="N211" s="11">
        <v>3</v>
      </c>
      <c r="O211" s="11">
        <v>4</v>
      </c>
      <c r="P211" s="197">
        <f t="shared" si="41"/>
        <v>11.50</v>
      </c>
      <c r="Q211" s="197">
        <f t="shared" si="42"/>
        <v>0.57500000000000007</v>
      </c>
      <c r="R211" s="104">
        <f t="shared" si="43"/>
        <v>1.25</v>
      </c>
      <c r="S211" s="104">
        <f t="shared" si="44"/>
        <v>1.2749999999999999</v>
      </c>
      <c r="T211" s="104">
        <f t="shared" si="45"/>
        <v>1.1500000000000001</v>
      </c>
      <c r="U211" s="104">
        <f t="shared" si="46"/>
        <v>1.35</v>
      </c>
      <c r="V211" s="104">
        <f t="shared" si="47"/>
        <v>1.40</v>
      </c>
      <c r="W211" s="26">
        <f t="shared" si="48"/>
        <v>50.50</v>
      </c>
      <c r="X211" s="194">
        <f t="shared" si="49"/>
        <v>10.100000000000001</v>
      </c>
      <c r="Y211" s="114">
        <v>36</v>
      </c>
      <c r="Z211" s="195">
        <f t="shared" si="50"/>
        <v>28.80</v>
      </c>
      <c r="AA211" s="107"/>
      <c r="AB211" s="107"/>
    </row>
    <row r="212" spans="1:28" ht="20.25">
      <c r="A212" s="191">
        <v>206</v>
      </c>
      <c r="B212" s="125">
        <v>439871</v>
      </c>
      <c r="C212" s="126" t="s">
        <v>479</v>
      </c>
      <c r="D212" s="251">
        <v>10</v>
      </c>
      <c r="E212" s="251">
        <v>7</v>
      </c>
      <c r="F212" s="251">
        <v>6</v>
      </c>
      <c r="G212" s="251">
        <v>6</v>
      </c>
      <c r="H212" s="251">
        <v>8</v>
      </c>
      <c r="I212" s="196">
        <f t="shared" si="39"/>
        <v>37</v>
      </c>
      <c r="J212" s="196">
        <f t="shared" si="40"/>
        <v>5.55</v>
      </c>
      <c r="K212" s="11">
        <v>2</v>
      </c>
      <c r="L212" s="11">
        <v>1</v>
      </c>
      <c r="M212" s="11">
        <v>2</v>
      </c>
      <c r="N212" s="11">
        <v>2.50</v>
      </c>
      <c r="O212" s="11">
        <v>2</v>
      </c>
      <c r="P212" s="197">
        <f t="shared" si="41"/>
        <v>9.50</v>
      </c>
      <c r="Q212" s="197">
        <f t="shared" si="42"/>
        <v>0.475</v>
      </c>
      <c r="R212" s="104">
        <f t="shared" si="43"/>
        <v>1.60</v>
      </c>
      <c r="S212" s="104">
        <f t="shared" si="44"/>
        <v>1.1000000000000001</v>
      </c>
      <c r="T212" s="104">
        <f t="shared" si="45"/>
        <v>0.99999999999999989</v>
      </c>
      <c r="U212" s="104">
        <f t="shared" si="46"/>
        <v>1.0249999999999999</v>
      </c>
      <c r="V212" s="104">
        <f t="shared" si="47"/>
        <v>1.30</v>
      </c>
      <c r="W212" s="26">
        <f t="shared" si="48"/>
        <v>46.50</v>
      </c>
      <c r="X212" s="194">
        <f t="shared" si="49"/>
        <v>9.3000000000000007</v>
      </c>
      <c r="Y212" s="114">
        <v>30</v>
      </c>
      <c r="Z212" s="195">
        <f t="shared" si="50"/>
        <v>24</v>
      </c>
      <c r="AA212" s="107"/>
      <c r="AB212" s="107"/>
    </row>
    <row r="213" spans="1:28" ht="20.25">
      <c r="A213" s="191">
        <v>207</v>
      </c>
      <c r="B213" s="125">
        <v>439875</v>
      </c>
      <c r="C213" s="126" t="s">
        <v>143</v>
      </c>
      <c r="D213" s="251">
        <v>6</v>
      </c>
      <c r="E213" s="251">
        <v>7</v>
      </c>
      <c r="F213" s="251">
        <v>8</v>
      </c>
      <c r="G213" s="251">
        <v>9</v>
      </c>
      <c r="H213" s="251">
        <v>9</v>
      </c>
      <c r="I213" s="196">
        <f t="shared" si="39"/>
        <v>39</v>
      </c>
      <c r="J213" s="196">
        <f t="shared" si="40"/>
        <v>5.85</v>
      </c>
      <c r="K213" s="11">
        <v>1</v>
      </c>
      <c r="L213" s="11">
        <v>1.50</v>
      </c>
      <c r="M213" s="11">
        <v>2</v>
      </c>
      <c r="N213" s="11">
        <v>3</v>
      </c>
      <c r="O213" s="11">
        <v>4</v>
      </c>
      <c r="P213" s="197">
        <f t="shared" si="41"/>
        <v>11.50</v>
      </c>
      <c r="Q213" s="197">
        <f t="shared" si="42"/>
        <v>0.57500000000000007</v>
      </c>
      <c r="R213" s="104">
        <f t="shared" si="43"/>
        <v>0.95</v>
      </c>
      <c r="S213" s="104">
        <f t="shared" si="44"/>
        <v>1.125</v>
      </c>
      <c r="T213" s="104">
        <f t="shared" si="45"/>
        <v>1.30</v>
      </c>
      <c r="U213" s="104">
        <f t="shared" si="46"/>
        <v>1.50</v>
      </c>
      <c r="V213" s="104">
        <f t="shared" si="47"/>
        <v>1.5499999999999998</v>
      </c>
      <c r="W213" s="26">
        <f t="shared" si="48"/>
        <v>50.50</v>
      </c>
      <c r="X213" s="194">
        <f t="shared" si="49"/>
        <v>10.100000000000001</v>
      </c>
      <c r="Y213" s="114">
        <v>30</v>
      </c>
      <c r="Z213" s="195">
        <f t="shared" si="50"/>
        <v>24</v>
      </c>
      <c r="AA213" s="107"/>
      <c r="AB213" s="107"/>
    </row>
    <row r="214" spans="1:28" ht="20.25">
      <c r="A214" s="191">
        <v>208</v>
      </c>
      <c r="B214" s="125">
        <v>439878</v>
      </c>
      <c r="C214" s="126" t="s">
        <v>144</v>
      </c>
      <c r="D214" s="251">
        <v>2</v>
      </c>
      <c r="E214" s="251">
        <v>4</v>
      </c>
      <c r="F214" s="251">
        <v>4</v>
      </c>
      <c r="G214" s="251">
        <v>4</v>
      </c>
      <c r="H214" s="251">
        <v>3</v>
      </c>
      <c r="I214" s="196">
        <f t="shared" si="39"/>
        <v>17</v>
      </c>
      <c r="J214" s="196">
        <f t="shared" si="40"/>
        <v>2.5499999999999998</v>
      </c>
      <c r="K214" s="11">
        <v>1</v>
      </c>
      <c r="L214" s="11">
        <v>0</v>
      </c>
      <c r="M214" s="11">
        <v>2</v>
      </c>
      <c r="N214" s="11">
        <v>1</v>
      </c>
      <c r="O214" s="11">
        <v>2</v>
      </c>
      <c r="P214" s="197">
        <f t="shared" si="41"/>
        <v>6</v>
      </c>
      <c r="Q214" s="197">
        <f t="shared" si="42"/>
        <v>0.30000000000000004</v>
      </c>
      <c r="R214" s="104">
        <f t="shared" si="43"/>
        <v>0.35</v>
      </c>
      <c r="S214" s="104">
        <f t="shared" si="44"/>
        <v>0.60</v>
      </c>
      <c r="T214" s="104">
        <f t="shared" si="45"/>
        <v>0.70</v>
      </c>
      <c r="U214" s="104">
        <f t="shared" si="46"/>
        <v>0.65</v>
      </c>
      <c r="V214" s="104">
        <f t="shared" si="47"/>
        <v>0.54999999999999993</v>
      </c>
      <c r="W214" s="26">
        <f t="shared" si="48"/>
        <v>23</v>
      </c>
      <c r="X214" s="194">
        <f t="shared" si="49"/>
        <v>4.6000000000000005</v>
      </c>
      <c r="Y214" s="114">
        <v>14</v>
      </c>
      <c r="Z214" s="195">
        <f t="shared" si="50"/>
        <v>11.20</v>
      </c>
      <c r="AA214" s="107"/>
      <c r="AB214" s="107"/>
    </row>
    <row r="215" spans="1:28" ht="20.25">
      <c r="A215" s="191">
        <v>209</v>
      </c>
      <c r="B215" s="125">
        <v>439879</v>
      </c>
      <c r="C215" s="126" t="s">
        <v>480</v>
      </c>
      <c r="D215" s="251">
        <v>15</v>
      </c>
      <c r="E215" s="251">
        <v>2</v>
      </c>
      <c r="F215" s="251">
        <v>6</v>
      </c>
      <c r="G215" s="251">
        <v>7</v>
      </c>
      <c r="H215" s="251">
        <v>15</v>
      </c>
      <c r="I215" s="196">
        <f t="shared" si="39"/>
        <v>45</v>
      </c>
      <c r="J215" s="196">
        <f t="shared" si="40"/>
        <v>6.75</v>
      </c>
      <c r="K215" s="11">
        <v>3</v>
      </c>
      <c r="L215" s="11">
        <v>4</v>
      </c>
      <c r="M215" s="11">
        <v>3</v>
      </c>
      <c r="N215" s="11">
        <v>1</v>
      </c>
      <c r="O215" s="11">
        <v>2</v>
      </c>
      <c r="P215" s="197">
        <f t="shared" si="41"/>
        <v>13</v>
      </c>
      <c r="Q215" s="197">
        <f t="shared" si="42"/>
        <v>0.65</v>
      </c>
      <c r="R215" s="104">
        <f t="shared" si="43"/>
        <v>2.40</v>
      </c>
      <c r="S215" s="104">
        <f t="shared" si="44"/>
        <v>0.50</v>
      </c>
      <c r="T215" s="104">
        <f t="shared" si="45"/>
        <v>1.0499999999999998</v>
      </c>
      <c r="U215" s="104">
        <f t="shared" si="46"/>
        <v>1.1000000000000001</v>
      </c>
      <c r="V215" s="104">
        <f t="shared" si="47"/>
        <v>2.35</v>
      </c>
      <c r="W215" s="26">
        <f t="shared" si="48"/>
        <v>58</v>
      </c>
      <c r="X215" s="194">
        <f t="shared" si="49"/>
        <v>11.60</v>
      </c>
      <c r="Y215" s="114">
        <v>47</v>
      </c>
      <c r="Z215" s="195">
        <f t="shared" si="50"/>
        <v>37.60</v>
      </c>
      <c r="AA215" s="107"/>
      <c r="AB215" s="107"/>
    </row>
    <row r="216" spans="1:28" ht="20.25">
      <c r="A216" s="191">
        <v>210</v>
      </c>
      <c r="B216" s="125">
        <v>439881</v>
      </c>
      <c r="C216" s="126" t="s">
        <v>531</v>
      </c>
      <c r="D216" s="251">
        <v>11</v>
      </c>
      <c r="E216" s="251">
        <v>7</v>
      </c>
      <c r="F216" s="251">
        <v>7</v>
      </c>
      <c r="G216" s="251">
        <v>7</v>
      </c>
      <c r="H216" s="251">
        <v>7</v>
      </c>
      <c r="I216" s="196">
        <f t="shared" si="39"/>
        <v>39</v>
      </c>
      <c r="J216" s="196">
        <f t="shared" si="40"/>
        <v>5.85</v>
      </c>
      <c r="K216" s="11">
        <v>2</v>
      </c>
      <c r="L216" s="11">
        <v>2</v>
      </c>
      <c r="M216" s="11">
        <v>2.50</v>
      </c>
      <c r="N216" s="11">
        <v>2</v>
      </c>
      <c r="O216" s="11">
        <v>3</v>
      </c>
      <c r="P216" s="197">
        <f t="shared" si="41"/>
        <v>11.50</v>
      </c>
      <c r="Q216" s="197">
        <f t="shared" si="42"/>
        <v>0.57500000000000007</v>
      </c>
      <c r="R216" s="104">
        <f t="shared" si="43"/>
        <v>1.75</v>
      </c>
      <c r="S216" s="104">
        <f t="shared" si="44"/>
        <v>1.1500000000000001</v>
      </c>
      <c r="T216" s="104">
        <f t="shared" si="45"/>
        <v>1.175</v>
      </c>
      <c r="U216" s="104">
        <f t="shared" si="46"/>
        <v>1.1500000000000001</v>
      </c>
      <c r="V216" s="104">
        <f t="shared" si="47"/>
        <v>1.2000000000000002</v>
      </c>
      <c r="W216" s="26">
        <f t="shared" si="48"/>
        <v>50.50</v>
      </c>
      <c r="X216" s="194">
        <f t="shared" si="49"/>
        <v>10.100000000000001</v>
      </c>
      <c r="Y216" s="114">
        <v>36</v>
      </c>
      <c r="Z216" s="195">
        <f t="shared" si="50"/>
        <v>28.80</v>
      </c>
      <c r="AA216" s="107"/>
      <c r="AB216" s="107"/>
    </row>
    <row r="217" spans="1:28" ht="20.25">
      <c r="A217" s="191">
        <v>211</v>
      </c>
      <c r="B217" s="125">
        <v>439882</v>
      </c>
      <c r="C217" s="126" t="s">
        <v>145</v>
      </c>
      <c r="D217" s="251">
        <v>11</v>
      </c>
      <c r="E217" s="251">
        <v>9</v>
      </c>
      <c r="F217" s="251">
        <v>9</v>
      </c>
      <c r="G217" s="251">
        <v>9</v>
      </c>
      <c r="H217" s="251">
        <v>11</v>
      </c>
      <c r="I217" s="196">
        <f t="shared" si="39"/>
        <v>49</v>
      </c>
      <c r="J217" s="196">
        <f t="shared" si="40"/>
        <v>7.35</v>
      </c>
      <c r="K217" s="11">
        <v>2</v>
      </c>
      <c r="L217" s="11">
        <v>2.50</v>
      </c>
      <c r="M217" s="11">
        <v>3</v>
      </c>
      <c r="N217" s="11">
        <v>2</v>
      </c>
      <c r="O217" s="11">
        <v>1</v>
      </c>
      <c r="P217" s="197">
        <f t="shared" si="41"/>
        <v>10.50</v>
      </c>
      <c r="Q217" s="197">
        <f t="shared" si="42"/>
        <v>0.525</v>
      </c>
      <c r="R217" s="104">
        <f t="shared" si="43"/>
        <v>1.75</v>
      </c>
      <c r="S217" s="104">
        <f t="shared" si="44"/>
        <v>1.475</v>
      </c>
      <c r="T217" s="104">
        <f t="shared" si="45"/>
        <v>1.50</v>
      </c>
      <c r="U217" s="104">
        <f t="shared" si="46"/>
        <v>1.45</v>
      </c>
      <c r="V217" s="104">
        <f t="shared" si="47"/>
        <v>1.70</v>
      </c>
      <c r="W217" s="26">
        <f t="shared" si="48"/>
        <v>59.50</v>
      </c>
      <c r="X217" s="194">
        <f t="shared" si="49"/>
        <v>11.90</v>
      </c>
      <c r="Y217" s="114">
        <v>49</v>
      </c>
      <c r="Z217" s="195">
        <f t="shared" si="50"/>
        <v>39.200000000000003</v>
      </c>
      <c r="AA217" s="107"/>
      <c r="AB217" s="107"/>
    </row>
    <row r="218" spans="1:28" ht="20.25">
      <c r="A218" s="191">
        <v>212</v>
      </c>
      <c r="B218" s="125">
        <v>439884</v>
      </c>
      <c r="C218" s="126" t="s">
        <v>482</v>
      </c>
      <c r="D218" s="251">
        <v>4</v>
      </c>
      <c r="E218" s="251">
        <v>4</v>
      </c>
      <c r="F218" s="251">
        <v>4</v>
      </c>
      <c r="G218" s="251">
        <v>3</v>
      </c>
      <c r="H218" s="251">
        <v>4</v>
      </c>
      <c r="I218" s="196">
        <f t="shared" si="39"/>
        <v>19</v>
      </c>
      <c r="J218" s="196">
        <f t="shared" si="40"/>
        <v>2.85</v>
      </c>
      <c r="K218" s="11">
        <v>2</v>
      </c>
      <c r="L218" s="11">
        <v>1</v>
      </c>
      <c r="M218" s="11">
        <v>1</v>
      </c>
      <c r="N218" s="11">
        <v>0</v>
      </c>
      <c r="O218" s="11">
        <v>1</v>
      </c>
      <c r="P218" s="197">
        <f t="shared" si="41"/>
        <v>5</v>
      </c>
      <c r="Q218" s="197">
        <f t="shared" si="42"/>
        <v>0.25</v>
      </c>
      <c r="R218" s="104">
        <f t="shared" si="43"/>
        <v>0.70</v>
      </c>
      <c r="S218" s="104">
        <f t="shared" si="44"/>
        <v>0.65</v>
      </c>
      <c r="T218" s="104">
        <f t="shared" si="45"/>
        <v>0.65</v>
      </c>
      <c r="U218" s="104">
        <f t="shared" si="46"/>
        <v>0.44999999999999996</v>
      </c>
      <c r="V218" s="104">
        <f t="shared" si="47"/>
        <v>0.65</v>
      </c>
      <c r="W218" s="26">
        <f t="shared" si="48"/>
        <v>24</v>
      </c>
      <c r="X218" s="194">
        <f t="shared" si="49"/>
        <v>4.8000000000000007</v>
      </c>
      <c r="Y218" s="114">
        <v>16</v>
      </c>
      <c r="Z218" s="195">
        <f t="shared" si="50"/>
        <v>12.80</v>
      </c>
      <c r="AA218" s="107"/>
      <c r="AB218" s="107"/>
    </row>
    <row r="219" spans="1:28" ht="20.25">
      <c r="A219" s="191">
        <v>213</v>
      </c>
      <c r="B219" s="125">
        <v>439886</v>
      </c>
      <c r="C219" s="126" t="s">
        <v>484</v>
      </c>
      <c r="D219" s="251">
        <v>10</v>
      </c>
      <c r="E219" s="251">
        <v>12</v>
      </c>
      <c r="F219" s="251">
        <v>13</v>
      </c>
      <c r="G219" s="251">
        <v>3</v>
      </c>
      <c r="H219" s="251">
        <v>10</v>
      </c>
      <c r="I219" s="196">
        <f t="shared" si="39"/>
        <v>48</v>
      </c>
      <c r="J219" s="196">
        <f t="shared" si="40"/>
        <v>7.1999999999999993</v>
      </c>
      <c r="K219" s="11">
        <v>2</v>
      </c>
      <c r="L219" s="11">
        <v>3</v>
      </c>
      <c r="M219" s="11">
        <v>2</v>
      </c>
      <c r="N219" s="11">
        <v>1</v>
      </c>
      <c r="O219" s="11">
        <v>2</v>
      </c>
      <c r="P219" s="197">
        <f t="shared" si="41"/>
        <v>10</v>
      </c>
      <c r="Q219" s="197">
        <f t="shared" si="42"/>
        <v>0.50</v>
      </c>
      <c r="R219" s="104">
        <f t="shared" si="43"/>
        <v>1.60</v>
      </c>
      <c r="S219" s="104">
        <f t="shared" si="44"/>
        <v>1.9499999999999997</v>
      </c>
      <c r="T219" s="104">
        <f t="shared" si="45"/>
        <v>2.0499999999999998</v>
      </c>
      <c r="U219" s="104">
        <f t="shared" si="46"/>
        <v>0.49999999999999994</v>
      </c>
      <c r="V219" s="104">
        <f t="shared" si="47"/>
        <v>1.60</v>
      </c>
      <c r="W219" s="26">
        <f t="shared" si="48"/>
        <v>58</v>
      </c>
      <c r="X219" s="194">
        <f t="shared" si="49"/>
        <v>11.60</v>
      </c>
      <c r="Y219" s="114">
        <v>49</v>
      </c>
      <c r="Z219" s="195">
        <f t="shared" si="50"/>
        <v>39.200000000000003</v>
      </c>
      <c r="AA219" s="107"/>
      <c r="AB219" s="107"/>
    </row>
    <row r="220" spans="1:28" ht="20.25">
      <c r="A220" s="191">
        <v>214</v>
      </c>
      <c r="B220" s="125">
        <v>439889</v>
      </c>
      <c r="C220" s="126" t="s">
        <v>486</v>
      </c>
      <c r="D220" s="251">
        <v>15</v>
      </c>
      <c r="E220" s="251">
        <v>12</v>
      </c>
      <c r="F220" s="251">
        <v>3</v>
      </c>
      <c r="G220" s="251">
        <v>15</v>
      </c>
      <c r="H220" s="251">
        <v>3</v>
      </c>
      <c r="I220" s="196">
        <f t="shared" si="39"/>
        <v>48</v>
      </c>
      <c r="J220" s="196">
        <f t="shared" si="40"/>
        <v>7.1999999999999993</v>
      </c>
      <c r="K220" s="11">
        <v>2</v>
      </c>
      <c r="L220" s="11">
        <v>3</v>
      </c>
      <c r="M220" s="11">
        <v>2</v>
      </c>
      <c r="N220" s="11">
        <v>2</v>
      </c>
      <c r="O220" s="11">
        <v>1</v>
      </c>
      <c r="P220" s="197">
        <f t="shared" si="41"/>
        <v>10</v>
      </c>
      <c r="Q220" s="197">
        <f t="shared" si="42"/>
        <v>0.50</v>
      </c>
      <c r="R220" s="104">
        <f t="shared" si="43"/>
        <v>2.35</v>
      </c>
      <c r="S220" s="104">
        <f t="shared" si="44"/>
        <v>1.9499999999999997</v>
      </c>
      <c r="T220" s="104">
        <f t="shared" si="45"/>
        <v>0.54999999999999993</v>
      </c>
      <c r="U220" s="104">
        <f t="shared" si="46"/>
        <v>2.35</v>
      </c>
      <c r="V220" s="104">
        <f t="shared" si="47"/>
        <v>0.49999999999999994</v>
      </c>
      <c r="W220" s="26">
        <f t="shared" si="48"/>
        <v>58</v>
      </c>
      <c r="X220" s="194">
        <f t="shared" si="49"/>
        <v>11.60</v>
      </c>
      <c r="Y220" s="114">
        <v>45</v>
      </c>
      <c r="Z220" s="195">
        <f t="shared" si="50"/>
        <v>36</v>
      </c>
      <c r="AA220" s="107"/>
      <c r="AB220" s="107"/>
    </row>
    <row r="221" spans="1:28" ht="20.25">
      <c r="A221" s="191">
        <v>215</v>
      </c>
      <c r="B221" s="125">
        <v>439891</v>
      </c>
      <c r="C221" s="126" t="s">
        <v>488</v>
      </c>
      <c r="D221" s="251">
        <v>10</v>
      </c>
      <c r="E221" s="251">
        <v>8</v>
      </c>
      <c r="F221" s="251">
        <v>7</v>
      </c>
      <c r="G221" s="251">
        <v>8</v>
      </c>
      <c r="H221" s="251">
        <v>14</v>
      </c>
      <c r="I221" s="196">
        <f t="shared" si="39"/>
        <v>47</v>
      </c>
      <c r="J221" s="196">
        <f t="shared" si="40"/>
        <v>7.05</v>
      </c>
      <c r="K221" s="11">
        <v>2.50</v>
      </c>
      <c r="L221" s="11">
        <v>3</v>
      </c>
      <c r="M221" s="11">
        <v>2</v>
      </c>
      <c r="N221" s="11">
        <v>1</v>
      </c>
      <c r="O221" s="11">
        <v>2</v>
      </c>
      <c r="P221" s="197">
        <f t="shared" si="41"/>
        <v>10.50</v>
      </c>
      <c r="Q221" s="197">
        <f t="shared" si="42"/>
        <v>0.525</v>
      </c>
      <c r="R221" s="104">
        <f t="shared" si="43"/>
        <v>1.625</v>
      </c>
      <c r="S221" s="104">
        <f t="shared" si="44"/>
        <v>1.35</v>
      </c>
      <c r="T221" s="104">
        <f t="shared" si="45"/>
        <v>1.1500000000000001</v>
      </c>
      <c r="U221" s="104">
        <f t="shared" si="46"/>
        <v>1.25</v>
      </c>
      <c r="V221" s="104">
        <f t="shared" si="47"/>
        <v>2.2000000000000002</v>
      </c>
      <c r="W221" s="26">
        <f t="shared" si="48"/>
        <v>57.50</v>
      </c>
      <c r="X221" s="194">
        <f t="shared" si="49"/>
        <v>11.50</v>
      </c>
      <c r="Y221" s="114">
        <v>44</v>
      </c>
      <c r="Z221" s="195">
        <f t="shared" si="50"/>
        <v>35.200000000000003</v>
      </c>
      <c r="AA221" s="107"/>
      <c r="AB221" s="107"/>
    </row>
    <row r="222" spans="1:28" ht="20.25">
      <c r="A222" s="191">
        <v>216</v>
      </c>
      <c r="B222" s="125">
        <v>439896</v>
      </c>
      <c r="C222" s="126" t="s">
        <v>271</v>
      </c>
      <c r="D222" s="251">
        <v>15</v>
      </c>
      <c r="E222" s="251">
        <v>8</v>
      </c>
      <c r="F222" s="251">
        <v>8</v>
      </c>
      <c r="G222" s="251">
        <v>8</v>
      </c>
      <c r="H222" s="251">
        <v>9</v>
      </c>
      <c r="I222" s="196">
        <f t="shared" si="39"/>
        <v>48</v>
      </c>
      <c r="J222" s="196">
        <f t="shared" si="40"/>
        <v>7.1999999999999993</v>
      </c>
      <c r="K222" s="11">
        <v>2</v>
      </c>
      <c r="L222" s="11">
        <v>2.50</v>
      </c>
      <c r="M222" s="11">
        <v>3</v>
      </c>
      <c r="N222" s="11">
        <v>2</v>
      </c>
      <c r="O222" s="11">
        <v>1</v>
      </c>
      <c r="P222" s="197">
        <f t="shared" si="41"/>
        <v>10.50</v>
      </c>
      <c r="Q222" s="197">
        <f t="shared" si="42"/>
        <v>0.525</v>
      </c>
      <c r="R222" s="104">
        <f t="shared" si="43"/>
        <v>2.35</v>
      </c>
      <c r="S222" s="104">
        <f t="shared" si="44"/>
        <v>1.325</v>
      </c>
      <c r="T222" s="104">
        <f t="shared" si="45"/>
        <v>1.35</v>
      </c>
      <c r="U222" s="104">
        <f t="shared" si="46"/>
        <v>1.30</v>
      </c>
      <c r="V222" s="104">
        <f t="shared" si="47"/>
        <v>1.40</v>
      </c>
      <c r="W222" s="26">
        <f t="shared" si="48"/>
        <v>58.50</v>
      </c>
      <c r="X222" s="194">
        <f t="shared" si="49"/>
        <v>11.70</v>
      </c>
      <c r="Y222" s="114">
        <v>44</v>
      </c>
      <c r="Z222" s="195">
        <f t="shared" si="50"/>
        <v>35.200000000000003</v>
      </c>
      <c r="AA222" s="107"/>
      <c r="AB222" s="107"/>
    </row>
    <row r="223" spans="1:28" ht="20.25">
      <c r="A223" s="191">
        <v>217</v>
      </c>
      <c r="B223" s="125">
        <v>439897</v>
      </c>
      <c r="C223" s="126" t="s">
        <v>489</v>
      </c>
      <c r="D223" s="251">
        <v>6</v>
      </c>
      <c r="E223" s="251">
        <v>3</v>
      </c>
      <c r="F223" s="251">
        <v>2</v>
      </c>
      <c r="G223" s="251">
        <v>2</v>
      </c>
      <c r="H223" s="251">
        <v>2</v>
      </c>
      <c r="I223" s="196">
        <f t="shared" si="39"/>
        <v>15</v>
      </c>
      <c r="J223" s="196">
        <f t="shared" si="40"/>
        <v>2.25</v>
      </c>
      <c r="K223" s="11">
        <v>1</v>
      </c>
      <c r="L223" s="11">
        <v>1</v>
      </c>
      <c r="M223" s="11">
        <v>1</v>
      </c>
      <c r="N223" s="11">
        <v>1</v>
      </c>
      <c r="O223" s="11">
        <v>1</v>
      </c>
      <c r="P223" s="197">
        <f t="shared" si="41"/>
        <v>5</v>
      </c>
      <c r="Q223" s="197">
        <f t="shared" si="42"/>
        <v>0.25</v>
      </c>
      <c r="R223" s="104">
        <f t="shared" si="43"/>
        <v>0.95</v>
      </c>
      <c r="S223" s="104">
        <f t="shared" si="44"/>
        <v>0.49999999999999994</v>
      </c>
      <c r="T223" s="104">
        <f t="shared" si="45"/>
        <v>0.35</v>
      </c>
      <c r="U223" s="104">
        <f t="shared" si="46"/>
        <v>0.35</v>
      </c>
      <c r="V223" s="104">
        <f t="shared" si="47"/>
        <v>0.35</v>
      </c>
      <c r="W223" s="26">
        <f t="shared" si="48"/>
        <v>20</v>
      </c>
      <c r="X223" s="194">
        <f t="shared" si="49"/>
        <v>4</v>
      </c>
      <c r="Y223" s="114">
        <v>13</v>
      </c>
      <c r="Z223" s="195">
        <f t="shared" si="50"/>
        <v>10.40</v>
      </c>
      <c r="AA223" s="107"/>
      <c r="AB223" s="107"/>
    </row>
    <row r="224" spans="1:28" ht="20.25">
      <c r="A224" s="191">
        <v>218</v>
      </c>
      <c r="B224" s="125">
        <v>439479</v>
      </c>
      <c r="C224" s="126" t="s">
        <v>154</v>
      </c>
      <c r="D224" s="251">
        <v>12</v>
      </c>
      <c r="E224" s="251">
        <v>8</v>
      </c>
      <c r="F224" s="251">
        <v>9</v>
      </c>
      <c r="G224" s="251">
        <v>11</v>
      </c>
      <c r="H224" s="251">
        <v>8</v>
      </c>
      <c r="I224" s="196">
        <f t="shared" si="39"/>
        <v>48</v>
      </c>
      <c r="J224" s="196">
        <f t="shared" si="40"/>
        <v>7.1999999999999993</v>
      </c>
      <c r="K224" s="11">
        <v>3</v>
      </c>
      <c r="L224" s="11">
        <v>4</v>
      </c>
      <c r="M224" s="11">
        <v>2</v>
      </c>
      <c r="N224" s="11">
        <v>3</v>
      </c>
      <c r="O224" s="11">
        <v>2</v>
      </c>
      <c r="P224" s="197">
        <f t="shared" si="41"/>
        <v>14</v>
      </c>
      <c r="Q224" s="197">
        <f t="shared" si="42"/>
        <v>0.70</v>
      </c>
      <c r="R224" s="104">
        <f t="shared" si="43"/>
        <v>1.9499999999999997</v>
      </c>
      <c r="S224" s="104">
        <f t="shared" si="44"/>
        <v>1.40</v>
      </c>
      <c r="T224" s="104">
        <f t="shared" si="45"/>
        <v>1.45</v>
      </c>
      <c r="U224" s="104">
        <f t="shared" si="46"/>
        <v>1.7999999999999998</v>
      </c>
      <c r="V224" s="104">
        <f t="shared" si="47"/>
        <v>1.30</v>
      </c>
      <c r="W224" s="26">
        <f t="shared" si="48"/>
        <v>62</v>
      </c>
      <c r="X224" s="194">
        <f t="shared" si="49"/>
        <v>12.40</v>
      </c>
      <c r="Y224" s="114">
        <v>48</v>
      </c>
      <c r="Z224" s="195">
        <f t="shared" si="50"/>
        <v>38.400000000000006</v>
      </c>
      <c r="AA224" s="107"/>
      <c r="AB224" s="107"/>
    </row>
    <row r="225" spans="1:28" ht="20.25">
      <c r="A225" s="191">
        <v>219</v>
      </c>
      <c r="B225" s="125">
        <v>439531</v>
      </c>
      <c r="C225" s="126" t="s">
        <v>166</v>
      </c>
      <c r="D225" s="251">
        <v>4</v>
      </c>
      <c r="E225" s="251">
        <v>8</v>
      </c>
      <c r="F225" s="251">
        <v>8</v>
      </c>
      <c r="G225" s="251">
        <v>8</v>
      </c>
      <c r="H225" s="251">
        <v>9</v>
      </c>
      <c r="I225" s="196">
        <f t="shared" si="39"/>
        <v>37</v>
      </c>
      <c r="J225" s="196">
        <f t="shared" si="40"/>
        <v>5.55</v>
      </c>
      <c r="K225" s="11">
        <v>3</v>
      </c>
      <c r="L225" s="11">
        <v>2</v>
      </c>
      <c r="M225" s="11">
        <v>2.50</v>
      </c>
      <c r="N225" s="11">
        <v>2</v>
      </c>
      <c r="O225" s="11">
        <v>1</v>
      </c>
      <c r="P225" s="197">
        <f t="shared" si="41"/>
        <v>10.50</v>
      </c>
      <c r="Q225" s="197">
        <f t="shared" si="42"/>
        <v>0.525</v>
      </c>
      <c r="R225" s="104">
        <f t="shared" si="43"/>
        <v>0.75</v>
      </c>
      <c r="S225" s="104">
        <f t="shared" si="44"/>
        <v>1.30</v>
      </c>
      <c r="T225" s="104">
        <f t="shared" si="45"/>
        <v>1.325</v>
      </c>
      <c r="U225" s="104">
        <f t="shared" si="46"/>
        <v>1.30</v>
      </c>
      <c r="V225" s="104">
        <f t="shared" si="47"/>
        <v>1.40</v>
      </c>
      <c r="W225" s="26">
        <f t="shared" si="48"/>
        <v>47.50</v>
      </c>
      <c r="X225" s="194">
        <f t="shared" si="49"/>
        <v>9.50</v>
      </c>
      <c r="Y225" s="114">
        <v>36</v>
      </c>
      <c r="Z225" s="195">
        <f t="shared" si="50"/>
        <v>28.80</v>
      </c>
      <c r="AA225" s="107"/>
      <c r="AB225" s="107"/>
    </row>
    <row r="226" spans="1:28" ht="20.25">
      <c r="A226" s="191">
        <v>220</v>
      </c>
      <c r="B226" s="125">
        <v>439538</v>
      </c>
      <c r="C226" s="126" t="s">
        <v>168</v>
      </c>
      <c r="D226" s="251">
        <v>12</v>
      </c>
      <c r="E226" s="251">
        <v>6</v>
      </c>
      <c r="F226" s="251">
        <v>7</v>
      </c>
      <c r="G226" s="251">
        <v>13</v>
      </c>
      <c r="H226" s="251">
        <v>14</v>
      </c>
      <c r="I226" s="196">
        <f t="shared" si="39"/>
        <v>52</v>
      </c>
      <c r="J226" s="196">
        <f t="shared" si="40"/>
        <v>7.80</v>
      </c>
      <c r="K226" s="11">
        <v>2</v>
      </c>
      <c r="L226" s="11">
        <v>2</v>
      </c>
      <c r="M226" s="11">
        <v>3</v>
      </c>
      <c r="N226" s="11">
        <v>4</v>
      </c>
      <c r="O226" s="11">
        <v>3</v>
      </c>
      <c r="P226" s="197">
        <f t="shared" si="41"/>
        <v>14</v>
      </c>
      <c r="Q226" s="197">
        <f t="shared" si="42"/>
        <v>0.70</v>
      </c>
      <c r="R226" s="104">
        <f t="shared" si="43"/>
        <v>1.90</v>
      </c>
      <c r="S226" s="104">
        <f t="shared" si="44"/>
        <v>0.99999999999999989</v>
      </c>
      <c r="T226" s="104">
        <f t="shared" si="45"/>
        <v>1.2000000000000002</v>
      </c>
      <c r="U226" s="104">
        <f t="shared" si="46"/>
        <v>2.15</v>
      </c>
      <c r="V226" s="104">
        <f t="shared" si="47"/>
        <v>2.25</v>
      </c>
      <c r="W226" s="26">
        <f t="shared" si="48"/>
        <v>66</v>
      </c>
      <c r="X226" s="194">
        <f t="shared" si="49"/>
        <v>13.20</v>
      </c>
      <c r="Y226" s="114">
        <v>57</v>
      </c>
      <c r="Z226" s="195">
        <f t="shared" si="50"/>
        <v>45.60</v>
      </c>
      <c r="AA226" s="107"/>
      <c r="AB226" s="107"/>
    </row>
    <row r="227" spans="1:28" ht="20.25">
      <c r="A227" s="191">
        <v>221</v>
      </c>
      <c r="B227" s="125">
        <v>439545</v>
      </c>
      <c r="C227" s="126" t="s">
        <v>171</v>
      </c>
      <c r="D227" s="251">
        <v>12</v>
      </c>
      <c r="E227" s="251">
        <v>14</v>
      </c>
      <c r="F227" s="251">
        <v>6</v>
      </c>
      <c r="G227" s="251">
        <v>7</v>
      </c>
      <c r="H227" s="251">
        <v>16</v>
      </c>
      <c r="I227" s="196">
        <f t="shared" si="39"/>
        <v>55</v>
      </c>
      <c r="J227" s="196">
        <f t="shared" si="40"/>
        <v>8.25</v>
      </c>
      <c r="K227" s="11">
        <v>2</v>
      </c>
      <c r="L227" s="11">
        <v>2.50</v>
      </c>
      <c r="M227" s="11">
        <v>3</v>
      </c>
      <c r="N227" s="11">
        <v>2</v>
      </c>
      <c r="O227" s="11">
        <v>4</v>
      </c>
      <c r="P227" s="197">
        <f t="shared" si="41"/>
        <v>13.50</v>
      </c>
      <c r="Q227" s="197">
        <f t="shared" si="42"/>
        <v>0.675</v>
      </c>
      <c r="R227" s="104">
        <f t="shared" si="43"/>
        <v>1.90</v>
      </c>
      <c r="S227" s="104">
        <f t="shared" si="44"/>
        <v>2.225</v>
      </c>
      <c r="T227" s="104">
        <f t="shared" si="45"/>
        <v>1.0499999999999998</v>
      </c>
      <c r="U227" s="104">
        <f t="shared" si="46"/>
        <v>1.1500000000000001</v>
      </c>
      <c r="V227" s="104">
        <f t="shared" si="47"/>
        <v>2.60</v>
      </c>
      <c r="W227" s="26">
        <f t="shared" si="48"/>
        <v>68.50</v>
      </c>
      <c r="X227" s="194">
        <f t="shared" si="49"/>
        <v>13.70</v>
      </c>
      <c r="Y227" s="114">
        <v>56</v>
      </c>
      <c r="Z227" s="195">
        <f t="shared" si="50"/>
        <v>44.80</v>
      </c>
      <c r="AA227" s="107"/>
      <c r="AB227" s="107"/>
    </row>
    <row r="228" spans="1:28" ht="20.25">
      <c r="A228" s="191">
        <v>222</v>
      </c>
      <c r="B228" s="125">
        <v>439552</v>
      </c>
      <c r="C228" s="126" t="s">
        <v>176</v>
      </c>
      <c r="D228" s="251">
        <v>12</v>
      </c>
      <c r="E228" s="251">
        <v>14</v>
      </c>
      <c r="F228" s="251">
        <v>15</v>
      </c>
      <c r="G228" s="251">
        <v>13</v>
      </c>
      <c r="H228" s="251">
        <v>16</v>
      </c>
      <c r="I228" s="196">
        <f t="shared" si="39"/>
        <v>70</v>
      </c>
      <c r="J228" s="196">
        <f t="shared" si="40"/>
        <v>10.50</v>
      </c>
      <c r="K228" s="11">
        <v>2</v>
      </c>
      <c r="L228" s="11">
        <v>2.50</v>
      </c>
      <c r="M228" s="11">
        <v>3</v>
      </c>
      <c r="N228" s="11">
        <v>2</v>
      </c>
      <c r="O228" s="11">
        <v>4</v>
      </c>
      <c r="P228" s="197">
        <f t="shared" si="41"/>
        <v>13.50</v>
      </c>
      <c r="Q228" s="197">
        <f t="shared" si="42"/>
        <v>0.675</v>
      </c>
      <c r="R228" s="104">
        <f t="shared" si="43"/>
        <v>1.90</v>
      </c>
      <c r="S228" s="104">
        <f t="shared" si="44"/>
        <v>2.225</v>
      </c>
      <c r="T228" s="104">
        <f t="shared" si="45"/>
        <v>2.40</v>
      </c>
      <c r="U228" s="104">
        <f t="shared" si="46"/>
        <v>2.0499999999999998</v>
      </c>
      <c r="V228" s="104">
        <f t="shared" si="47"/>
        <v>2.60</v>
      </c>
      <c r="W228" s="26">
        <f t="shared" si="48"/>
        <v>83.50</v>
      </c>
      <c r="X228" s="194">
        <f t="shared" si="49"/>
        <v>16.70</v>
      </c>
      <c r="Y228" s="114">
        <v>60</v>
      </c>
      <c r="Z228" s="195">
        <f t="shared" si="50"/>
        <v>48</v>
      </c>
      <c r="AA228" s="107"/>
      <c r="AB228" s="107"/>
    </row>
    <row r="229" spans="1:28" ht="20.25">
      <c r="A229" s="191">
        <v>223</v>
      </c>
      <c r="B229" s="125">
        <v>439553</v>
      </c>
      <c r="C229" s="126" t="s">
        <v>177</v>
      </c>
      <c r="D229" s="251">
        <v>10</v>
      </c>
      <c r="E229" s="251">
        <v>12</v>
      </c>
      <c r="F229" s="251">
        <v>11</v>
      </c>
      <c r="G229" s="251">
        <v>13</v>
      </c>
      <c r="H229" s="251">
        <v>15</v>
      </c>
      <c r="I229" s="196">
        <f t="shared" si="51" ref="I229:I245">SUM(D229:H229)</f>
        <v>61</v>
      </c>
      <c r="J229" s="196">
        <f t="shared" si="52" ref="J229:J245">I229*0.15</f>
        <v>9.15</v>
      </c>
      <c r="K229" s="11">
        <v>2</v>
      </c>
      <c r="L229" s="11">
        <v>2</v>
      </c>
      <c r="M229" s="11">
        <v>3</v>
      </c>
      <c r="N229" s="11">
        <v>4</v>
      </c>
      <c r="O229" s="11">
        <v>2</v>
      </c>
      <c r="P229" s="197">
        <f t="shared" si="53" ref="P229:P245">SUM(K229:O229)</f>
        <v>13</v>
      </c>
      <c r="Q229" s="197">
        <f t="shared" si="54" ref="Q229:Q245">P229*0.05</f>
        <v>0.65</v>
      </c>
      <c r="R229" s="104">
        <f t="shared" si="43"/>
        <v>1.60</v>
      </c>
      <c r="S229" s="104">
        <f t="shared" si="44"/>
        <v>1.90</v>
      </c>
      <c r="T229" s="104">
        <f t="shared" si="45"/>
        <v>1.7999999999999998</v>
      </c>
      <c r="U229" s="104">
        <f t="shared" si="46"/>
        <v>2.15</v>
      </c>
      <c r="V229" s="104">
        <f t="shared" si="47"/>
        <v>2.35</v>
      </c>
      <c r="W229" s="26">
        <f t="shared" si="48"/>
        <v>74</v>
      </c>
      <c r="X229" s="194">
        <f t="shared" si="49"/>
        <v>14.80</v>
      </c>
      <c r="Y229" s="114" t="s">
        <v>147</v>
      </c>
      <c r="Z229" s="195" t="e">
        <f t="shared" si="50"/>
        <v>#VALUE!</v>
      </c>
      <c r="AA229" s="107"/>
      <c r="AB229" s="107"/>
    </row>
    <row r="230" spans="1:28" ht="20.25">
      <c r="A230" s="191">
        <v>224</v>
      </c>
      <c r="B230" s="125">
        <v>439561</v>
      </c>
      <c r="C230" s="126" t="s">
        <v>179</v>
      </c>
      <c r="D230" s="251">
        <v>10</v>
      </c>
      <c r="E230" s="251">
        <v>15</v>
      </c>
      <c r="F230" s="251">
        <v>15</v>
      </c>
      <c r="G230" s="251">
        <v>16</v>
      </c>
      <c r="H230" s="251">
        <v>14</v>
      </c>
      <c r="I230" s="196">
        <f t="shared" si="51"/>
        <v>70</v>
      </c>
      <c r="J230" s="196">
        <f t="shared" si="52"/>
        <v>10.50</v>
      </c>
      <c r="K230" s="11">
        <v>4</v>
      </c>
      <c r="L230" s="11">
        <v>4.50</v>
      </c>
      <c r="M230" s="11">
        <v>2</v>
      </c>
      <c r="N230" s="11">
        <v>3</v>
      </c>
      <c r="O230" s="11">
        <v>4</v>
      </c>
      <c r="P230" s="197">
        <f t="shared" si="53"/>
        <v>17.50</v>
      </c>
      <c r="Q230" s="197">
        <f t="shared" si="54"/>
        <v>0.875</v>
      </c>
      <c r="R230" s="104">
        <f t="shared" si="43"/>
        <v>1.70</v>
      </c>
      <c r="S230" s="104">
        <f t="shared" si="44"/>
        <v>2.475</v>
      </c>
      <c r="T230" s="104">
        <f t="shared" si="45"/>
        <v>2.35</v>
      </c>
      <c r="U230" s="104">
        <f t="shared" si="46"/>
        <v>2.5499999999999998</v>
      </c>
      <c r="V230" s="104">
        <f t="shared" si="47"/>
        <v>2.3000000000000003</v>
      </c>
      <c r="W230" s="26">
        <f t="shared" si="48"/>
        <v>87.50</v>
      </c>
      <c r="X230" s="194">
        <f t="shared" si="49"/>
        <v>17.50</v>
      </c>
      <c r="Y230" s="114">
        <v>63</v>
      </c>
      <c r="Z230" s="195">
        <f t="shared" si="50"/>
        <v>50.400000000000006</v>
      </c>
      <c r="AA230" s="107"/>
      <c r="AB230" s="107"/>
    </row>
    <row r="231" spans="1:28" ht="20.25">
      <c r="A231" s="191">
        <v>225</v>
      </c>
      <c r="B231" s="125">
        <v>439619</v>
      </c>
      <c r="C231" s="126" t="s">
        <v>193</v>
      </c>
      <c r="D231" s="251">
        <v>15</v>
      </c>
      <c r="E231" s="251">
        <v>14</v>
      </c>
      <c r="F231" s="251">
        <v>16</v>
      </c>
      <c r="G231" s="251">
        <v>12</v>
      </c>
      <c r="H231" s="251">
        <v>14</v>
      </c>
      <c r="I231" s="196">
        <f t="shared" si="51"/>
        <v>71</v>
      </c>
      <c r="J231" s="196">
        <f t="shared" si="52"/>
        <v>10.65</v>
      </c>
      <c r="K231" s="11">
        <v>2</v>
      </c>
      <c r="L231" s="11">
        <v>3</v>
      </c>
      <c r="M231" s="11">
        <v>4</v>
      </c>
      <c r="N231" s="11">
        <v>2</v>
      </c>
      <c r="O231" s="11">
        <v>4</v>
      </c>
      <c r="P231" s="197">
        <f t="shared" si="53"/>
        <v>15</v>
      </c>
      <c r="Q231" s="197">
        <f t="shared" si="54"/>
        <v>0.75</v>
      </c>
      <c r="R231" s="104">
        <f t="shared" si="43"/>
        <v>2.35</v>
      </c>
      <c r="S231" s="104">
        <f t="shared" si="44"/>
        <v>2.25</v>
      </c>
      <c r="T231" s="104">
        <f t="shared" si="45"/>
        <v>2.60</v>
      </c>
      <c r="U231" s="104">
        <f t="shared" si="46"/>
        <v>1.90</v>
      </c>
      <c r="V231" s="104">
        <f t="shared" si="47"/>
        <v>2.3000000000000003</v>
      </c>
      <c r="W231" s="26">
        <f t="shared" si="48"/>
        <v>86</v>
      </c>
      <c r="X231" s="194">
        <f t="shared" si="49"/>
        <v>17.20</v>
      </c>
      <c r="Y231" s="114">
        <v>65</v>
      </c>
      <c r="Z231" s="195">
        <f t="shared" si="50"/>
        <v>52</v>
      </c>
      <c r="AA231" s="107"/>
      <c r="AB231" s="107"/>
    </row>
    <row r="232" spans="1:28" ht="20.25">
      <c r="A232" s="191">
        <v>226</v>
      </c>
      <c r="B232" s="125">
        <v>439656</v>
      </c>
      <c r="C232" s="126" t="s">
        <v>201</v>
      </c>
      <c r="D232" s="251">
        <v>14</v>
      </c>
      <c r="E232" s="251">
        <v>15</v>
      </c>
      <c r="F232" s="251">
        <v>16</v>
      </c>
      <c r="G232" s="251">
        <v>14</v>
      </c>
      <c r="H232" s="251">
        <v>15</v>
      </c>
      <c r="I232" s="196">
        <f t="shared" si="51"/>
        <v>74</v>
      </c>
      <c r="J232" s="196">
        <f t="shared" si="52"/>
        <v>11.10</v>
      </c>
      <c r="K232" s="11">
        <v>3</v>
      </c>
      <c r="L232" s="11">
        <v>4</v>
      </c>
      <c r="M232" s="11">
        <v>4</v>
      </c>
      <c r="N232" s="11">
        <v>5</v>
      </c>
      <c r="O232" s="11">
        <v>4</v>
      </c>
      <c r="P232" s="197">
        <f t="shared" si="53"/>
        <v>20</v>
      </c>
      <c r="Q232" s="197">
        <f t="shared" si="54"/>
        <v>1</v>
      </c>
      <c r="R232" s="104">
        <f t="shared" si="43"/>
        <v>2.25</v>
      </c>
      <c r="S232" s="104">
        <f t="shared" si="44"/>
        <v>2.4500000000000002</v>
      </c>
      <c r="T232" s="104">
        <f t="shared" si="45"/>
        <v>2.60</v>
      </c>
      <c r="U232" s="104">
        <f t="shared" si="46"/>
        <v>2.35</v>
      </c>
      <c r="V232" s="104">
        <f t="shared" si="47"/>
        <v>2.4500000000000002</v>
      </c>
      <c r="W232" s="26">
        <f t="shared" si="48"/>
        <v>94</v>
      </c>
      <c r="X232" s="194">
        <f t="shared" si="49"/>
        <v>18.80</v>
      </c>
      <c r="Y232" s="114">
        <v>67</v>
      </c>
      <c r="Z232" s="195">
        <f t="shared" si="50"/>
        <v>53.60</v>
      </c>
      <c r="AA232" s="107"/>
      <c r="AB232" s="107"/>
    </row>
    <row r="233" spans="1:28" ht="20.25">
      <c r="A233" s="191">
        <v>227</v>
      </c>
      <c r="B233" s="125">
        <v>439683</v>
      </c>
      <c r="C233" s="126" t="s">
        <v>210</v>
      </c>
      <c r="D233" s="251">
        <v>11</v>
      </c>
      <c r="E233" s="251">
        <v>12</v>
      </c>
      <c r="F233" s="251">
        <v>13</v>
      </c>
      <c r="G233" s="251">
        <v>14</v>
      </c>
      <c r="H233" s="251">
        <v>15</v>
      </c>
      <c r="I233" s="196">
        <f t="shared" si="51"/>
        <v>65</v>
      </c>
      <c r="J233" s="196">
        <f t="shared" si="52"/>
        <v>9.75</v>
      </c>
      <c r="K233" s="11">
        <v>2</v>
      </c>
      <c r="L233" s="11">
        <v>4</v>
      </c>
      <c r="M233" s="11">
        <v>3</v>
      </c>
      <c r="N233" s="11">
        <v>4</v>
      </c>
      <c r="O233" s="11">
        <v>3.50</v>
      </c>
      <c r="P233" s="197">
        <f t="shared" si="53"/>
        <v>16.50</v>
      </c>
      <c r="Q233" s="197">
        <f t="shared" si="54"/>
        <v>0.825</v>
      </c>
      <c r="R233" s="104">
        <f t="shared" si="43"/>
        <v>1.75</v>
      </c>
      <c r="S233" s="104">
        <f t="shared" si="44"/>
        <v>1.9999999999999998</v>
      </c>
      <c r="T233" s="104">
        <f t="shared" si="45"/>
        <v>2.10</v>
      </c>
      <c r="U233" s="104">
        <f t="shared" si="46"/>
        <v>2.3000000000000003</v>
      </c>
      <c r="V233" s="104">
        <f t="shared" si="47"/>
        <v>2.4249999999999998</v>
      </c>
      <c r="W233" s="26">
        <f t="shared" si="48"/>
        <v>81.50</v>
      </c>
      <c r="X233" s="194">
        <f t="shared" si="49"/>
        <v>16.30</v>
      </c>
      <c r="Y233" s="114" t="s">
        <v>147</v>
      </c>
      <c r="Z233" s="195" t="e">
        <f t="shared" si="50"/>
        <v>#VALUE!</v>
      </c>
      <c r="AA233" s="107"/>
      <c r="AB233" s="107"/>
    </row>
    <row r="234" spans="1:28" ht="20.25">
      <c r="A234" s="191">
        <v>228</v>
      </c>
      <c r="B234" s="125">
        <v>439696</v>
      </c>
      <c r="C234" s="126" t="s">
        <v>215</v>
      </c>
      <c r="D234" s="251">
        <v>15</v>
      </c>
      <c r="E234" s="251">
        <v>10</v>
      </c>
      <c r="F234" s="251">
        <v>11</v>
      </c>
      <c r="G234" s="251">
        <v>12</v>
      </c>
      <c r="H234" s="251">
        <v>12</v>
      </c>
      <c r="I234" s="196">
        <f t="shared" si="51"/>
        <v>60</v>
      </c>
      <c r="J234" s="196">
        <f t="shared" si="52"/>
        <v>9</v>
      </c>
      <c r="K234" s="11">
        <v>2</v>
      </c>
      <c r="L234" s="11">
        <v>5</v>
      </c>
      <c r="M234" s="11">
        <v>4</v>
      </c>
      <c r="N234" s="11">
        <v>3</v>
      </c>
      <c r="O234" s="11">
        <v>4</v>
      </c>
      <c r="P234" s="197">
        <f t="shared" si="53"/>
        <v>18</v>
      </c>
      <c r="Q234" s="197">
        <f t="shared" si="54"/>
        <v>0.90</v>
      </c>
      <c r="R234" s="104">
        <f t="shared" si="43"/>
        <v>2.35</v>
      </c>
      <c r="S234" s="104">
        <f t="shared" si="44"/>
        <v>1.75</v>
      </c>
      <c r="T234" s="104">
        <f t="shared" si="45"/>
        <v>1.85</v>
      </c>
      <c r="U234" s="104">
        <f t="shared" si="46"/>
        <v>1.9499999999999997</v>
      </c>
      <c r="V234" s="104">
        <f t="shared" si="47"/>
        <v>1.9999999999999998</v>
      </c>
      <c r="W234" s="26">
        <f t="shared" si="48"/>
        <v>78</v>
      </c>
      <c r="X234" s="194">
        <f t="shared" si="49"/>
        <v>15.60</v>
      </c>
      <c r="Y234" s="114" t="s">
        <v>147</v>
      </c>
      <c r="Z234" s="195" t="e">
        <f t="shared" si="50"/>
        <v>#VALUE!</v>
      </c>
      <c r="AA234" s="107"/>
      <c r="AB234" s="107"/>
    </row>
    <row r="235" spans="1:28" ht="20.25">
      <c r="A235" s="191">
        <v>229</v>
      </c>
      <c r="B235" s="125">
        <v>439713</v>
      </c>
      <c r="C235" s="126" t="s">
        <v>497</v>
      </c>
      <c r="D235" s="251">
        <v>11</v>
      </c>
      <c r="E235" s="251">
        <v>12</v>
      </c>
      <c r="F235" s="251">
        <v>13</v>
      </c>
      <c r="G235" s="251">
        <v>15</v>
      </c>
      <c r="H235" s="251">
        <v>16</v>
      </c>
      <c r="I235" s="196">
        <f t="shared" si="51"/>
        <v>67</v>
      </c>
      <c r="J235" s="196">
        <f t="shared" si="52"/>
        <v>10.049999999999999</v>
      </c>
      <c r="K235" s="11">
        <v>4</v>
      </c>
      <c r="L235" s="11">
        <v>4.50</v>
      </c>
      <c r="M235" s="11">
        <v>3</v>
      </c>
      <c r="N235" s="11">
        <v>4</v>
      </c>
      <c r="O235" s="11">
        <v>5</v>
      </c>
      <c r="P235" s="197">
        <f t="shared" si="53"/>
        <v>20.50</v>
      </c>
      <c r="Q235" s="197">
        <f t="shared" si="54"/>
        <v>1.0250000000000001</v>
      </c>
      <c r="R235" s="104">
        <f t="shared" si="43"/>
        <v>1.85</v>
      </c>
      <c r="S235" s="104">
        <f t="shared" si="44"/>
        <v>2.025</v>
      </c>
      <c r="T235" s="104">
        <f t="shared" si="45"/>
        <v>2.10</v>
      </c>
      <c r="U235" s="104">
        <f t="shared" si="46"/>
        <v>2.4500000000000002</v>
      </c>
      <c r="V235" s="104">
        <f t="shared" si="47"/>
        <v>2.65</v>
      </c>
      <c r="W235" s="26">
        <f t="shared" si="48"/>
        <v>87.50</v>
      </c>
      <c r="X235" s="194">
        <f t="shared" si="49"/>
        <v>17.50</v>
      </c>
      <c r="Y235" s="114">
        <v>73</v>
      </c>
      <c r="Z235" s="195">
        <f t="shared" si="50"/>
        <v>58.400000000000006</v>
      </c>
      <c r="AA235" s="107"/>
      <c r="AB235" s="107"/>
    </row>
    <row r="236" spans="1:28" ht="20.25">
      <c r="A236" s="191">
        <v>230</v>
      </c>
      <c r="B236" s="125">
        <v>439714</v>
      </c>
      <c r="C236" s="126" t="s">
        <v>498</v>
      </c>
      <c r="D236" s="251">
        <v>18</v>
      </c>
      <c r="E236" s="251">
        <v>19</v>
      </c>
      <c r="F236" s="251">
        <v>18</v>
      </c>
      <c r="G236" s="251">
        <v>18</v>
      </c>
      <c r="H236" s="251">
        <v>14</v>
      </c>
      <c r="I236" s="196">
        <f t="shared" si="51"/>
        <v>87</v>
      </c>
      <c r="J236" s="196">
        <f t="shared" si="52"/>
        <v>13.05</v>
      </c>
      <c r="K236" s="11">
        <v>5</v>
      </c>
      <c r="L236" s="11">
        <v>5</v>
      </c>
      <c r="M236" s="11">
        <v>5.50</v>
      </c>
      <c r="N236" s="11">
        <v>4</v>
      </c>
      <c r="O236" s="11">
        <v>4</v>
      </c>
      <c r="P236" s="197">
        <f t="shared" si="53"/>
        <v>23.50</v>
      </c>
      <c r="Q236" s="197">
        <f t="shared" si="54"/>
        <v>1.175</v>
      </c>
      <c r="R236" s="104">
        <f t="shared" si="43"/>
        <v>2.9499999999999997</v>
      </c>
      <c r="S236" s="104">
        <f t="shared" si="44"/>
        <v>3.10</v>
      </c>
      <c r="T236" s="104">
        <f t="shared" si="45"/>
        <v>2.9749999999999996</v>
      </c>
      <c r="U236" s="104">
        <f t="shared" si="46"/>
        <v>2.90</v>
      </c>
      <c r="V236" s="104">
        <f t="shared" si="47"/>
        <v>2.3000000000000003</v>
      </c>
      <c r="W236" s="26">
        <f t="shared" si="48"/>
        <v>110.50</v>
      </c>
      <c r="X236" s="194">
        <f t="shared" si="49"/>
        <v>22.10</v>
      </c>
      <c r="Y236" s="114">
        <v>84</v>
      </c>
      <c r="Z236" s="195">
        <f t="shared" si="50"/>
        <v>67.20</v>
      </c>
      <c r="AA236" s="107"/>
      <c r="AB236" s="107"/>
    </row>
    <row r="237" spans="1:28" ht="20.25">
      <c r="A237" s="191">
        <v>231</v>
      </c>
      <c r="B237" s="125">
        <v>439734</v>
      </c>
      <c r="C237" s="126" t="s">
        <v>221</v>
      </c>
      <c r="D237" s="251">
        <v>18</v>
      </c>
      <c r="E237" s="251">
        <v>19</v>
      </c>
      <c r="F237" s="251">
        <v>18</v>
      </c>
      <c r="G237" s="251">
        <v>17</v>
      </c>
      <c r="H237" s="251">
        <v>16</v>
      </c>
      <c r="I237" s="196">
        <f t="shared" si="51"/>
        <v>88</v>
      </c>
      <c r="J237" s="196">
        <f t="shared" si="52"/>
        <v>13.20</v>
      </c>
      <c r="K237" s="11">
        <v>5</v>
      </c>
      <c r="L237" s="11">
        <v>6</v>
      </c>
      <c r="M237" s="11">
        <v>5</v>
      </c>
      <c r="N237" s="11">
        <v>6</v>
      </c>
      <c r="O237" s="11">
        <v>5</v>
      </c>
      <c r="P237" s="197">
        <f t="shared" si="53"/>
        <v>27</v>
      </c>
      <c r="Q237" s="197">
        <f t="shared" si="54"/>
        <v>1.35</v>
      </c>
      <c r="R237" s="104">
        <f t="shared" si="43"/>
        <v>2.9499999999999997</v>
      </c>
      <c r="S237" s="104">
        <f t="shared" si="44"/>
        <v>3.1500000000000004</v>
      </c>
      <c r="T237" s="104">
        <f t="shared" si="45"/>
        <v>2.9499999999999997</v>
      </c>
      <c r="U237" s="104">
        <f t="shared" si="46"/>
        <v>2.8499999999999996</v>
      </c>
      <c r="V237" s="104">
        <f t="shared" si="47"/>
        <v>2.65</v>
      </c>
      <c r="W237" s="26">
        <f t="shared" si="48"/>
        <v>115</v>
      </c>
      <c r="X237" s="194">
        <f t="shared" si="49"/>
        <v>23</v>
      </c>
      <c r="Y237" s="114">
        <v>87</v>
      </c>
      <c r="Z237" s="195">
        <f t="shared" si="50"/>
        <v>69.600000000000009</v>
      </c>
      <c r="AA237" s="107"/>
      <c r="AB237" s="107"/>
    </row>
    <row r="238" spans="1:28" ht="20.25">
      <c r="A238" s="191">
        <v>232</v>
      </c>
      <c r="B238" s="125">
        <v>439785</v>
      </c>
      <c r="C238" s="126" t="s">
        <v>239</v>
      </c>
      <c r="D238" s="251">
        <v>6</v>
      </c>
      <c r="E238" s="251">
        <v>3</v>
      </c>
      <c r="F238" s="251">
        <v>3</v>
      </c>
      <c r="G238" s="251">
        <v>7</v>
      </c>
      <c r="H238" s="251">
        <v>7</v>
      </c>
      <c r="I238" s="196">
        <f t="shared" si="51"/>
        <v>26</v>
      </c>
      <c r="J238" s="196">
        <f t="shared" si="52"/>
        <v>3.90</v>
      </c>
      <c r="K238" s="11">
        <v>1</v>
      </c>
      <c r="L238" s="11">
        <v>1</v>
      </c>
      <c r="M238" s="11">
        <v>1</v>
      </c>
      <c r="N238" s="11">
        <v>1</v>
      </c>
      <c r="O238" s="11">
        <v>1</v>
      </c>
      <c r="P238" s="197">
        <f t="shared" si="53"/>
        <v>5</v>
      </c>
      <c r="Q238" s="197">
        <f t="shared" si="54"/>
        <v>0.25</v>
      </c>
      <c r="R238" s="104">
        <f t="shared" si="43"/>
        <v>0.95</v>
      </c>
      <c r="S238" s="104">
        <f t="shared" si="44"/>
        <v>0.49999999999999994</v>
      </c>
      <c r="T238" s="104">
        <f t="shared" si="45"/>
        <v>0.49999999999999994</v>
      </c>
      <c r="U238" s="104">
        <f t="shared" si="46"/>
        <v>1.1000000000000001</v>
      </c>
      <c r="V238" s="104">
        <f t="shared" si="47"/>
        <v>1.1000000000000001</v>
      </c>
      <c r="W238" s="26">
        <f t="shared" si="48"/>
        <v>31</v>
      </c>
      <c r="X238" s="194">
        <f t="shared" si="49"/>
        <v>6.20</v>
      </c>
      <c r="Y238" s="114">
        <v>24</v>
      </c>
      <c r="Z238" s="195">
        <f t="shared" si="50"/>
        <v>19.200000000000003</v>
      </c>
      <c r="AA238" s="107"/>
      <c r="AB238" s="107"/>
    </row>
    <row r="239" spans="1:28" ht="20.25">
      <c r="A239" s="191">
        <v>233</v>
      </c>
      <c r="B239" s="125">
        <v>439812</v>
      </c>
      <c r="C239" s="126" t="s">
        <v>246</v>
      </c>
      <c r="D239" s="251">
        <v>12</v>
      </c>
      <c r="E239" s="251">
        <v>15</v>
      </c>
      <c r="F239" s="251">
        <v>13</v>
      </c>
      <c r="G239" s="251">
        <v>15</v>
      </c>
      <c r="H239" s="251">
        <v>6</v>
      </c>
      <c r="I239" s="196">
        <f t="shared" si="51"/>
        <v>61</v>
      </c>
      <c r="J239" s="196">
        <f t="shared" si="52"/>
        <v>9.15</v>
      </c>
      <c r="K239" s="11">
        <v>3</v>
      </c>
      <c r="L239" s="11">
        <v>4</v>
      </c>
      <c r="M239" s="11">
        <v>5</v>
      </c>
      <c r="N239" s="11">
        <v>3</v>
      </c>
      <c r="O239" s="11">
        <v>4</v>
      </c>
      <c r="P239" s="197">
        <f t="shared" si="53"/>
        <v>19</v>
      </c>
      <c r="Q239" s="197">
        <f t="shared" si="54"/>
        <v>0.95</v>
      </c>
      <c r="R239" s="104">
        <f t="shared" si="43"/>
        <v>1.9499999999999997</v>
      </c>
      <c r="S239" s="104">
        <f t="shared" si="44"/>
        <v>2.4500000000000002</v>
      </c>
      <c r="T239" s="104">
        <f t="shared" si="45"/>
        <v>2.2000000000000002</v>
      </c>
      <c r="U239" s="104">
        <f t="shared" si="46"/>
        <v>2.40</v>
      </c>
      <c r="V239" s="104">
        <f t="shared" si="47"/>
        <v>1.0999999999999999</v>
      </c>
      <c r="W239" s="26">
        <f t="shared" si="48"/>
        <v>80</v>
      </c>
      <c r="X239" s="194">
        <f t="shared" si="49"/>
        <v>16</v>
      </c>
      <c r="Y239" s="114" t="s">
        <v>147</v>
      </c>
      <c r="Z239" s="195" t="e">
        <f t="shared" si="50"/>
        <v>#VALUE!</v>
      </c>
      <c r="AA239" s="107"/>
      <c r="AB239" s="107"/>
    </row>
    <row r="240" spans="1:28" ht="20.25">
      <c r="A240" s="191">
        <v>234</v>
      </c>
      <c r="B240" s="125">
        <v>439820</v>
      </c>
      <c r="C240" s="126" t="s">
        <v>247</v>
      </c>
      <c r="D240" s="251">
        <v>7</v>
      </c>
      <c r="E240" s="251">
        <v>14</v>
      </c>
      <c r="F240" s="251">
        <v>8</v>
      </c>
      <c r="G240" s="251">
        <v>9</v>
      </c>
      <c r="H240" s="251">
        <v>8</v>
      </c>
      <c r="I240" s="196">
        <f t="shared" si="51"/>
        <v>46</v>
      </c>
      <c r="J240" s="196">
        <f t="shared" si="52"/>
        <v>6.90</v>
      </c>
      <c r="K240" s="11">
        <v>2</v>
      </c>
      <c r="L240" s="11">
        <v>3</v>
      </c>
      <c r="M240" s="11">
        <v>2</v>
      </c>
      <c r="N240" s="11">
        <v>1</v>
      </c>
      <c r="O240" s="11">
        <v>2</v>
      </c>
      <c r="P240" s="197">
        <f t="shared" si="53"/>
        <v>10</v>
      </c>
      <c r="Q240" s="197">
        <f t="shared" si="54"/>
        <v>0.50</v>
      </c>
      <c r="R240" s="104">
        <f t="shared" si="43"/>
        <v>1.1500000000000001</v>
      </c>
      <c r="S240" s="104">
        <f t="shared" si="44"/>
        <v>2.25</v>
      </c>
      <c r="T240" s="104">
        <f t="shared" si="45"/>
        <v>1.30</v>
      </c>
      <c r="U240" s="104">
        <f t="shared" si="46"/>
        <v>1.40</v>
      </c>
      <c r="V240" s="104">
        <f t="shared" si="47"/>
        <v>1.30</v>
      </c>
      <c r="W240" s="26">
        <f t="shared" si="48"/>
        <v>56</v>
      </c>
      <c r="X240" s="194">
        <f t="shared" si="49"/>
        <v>11.20</v>
      </c>
      <c r="Y240" s="114">
        <v>50</v>
      </c>
      <c r="Z240" s="195">
        <f t="shared" si="50"/>
        <v>40</v>
      </c>
      <c r="AA240" s="107"/>
      <c r="AB240" s="107"/>
    </row>
    <row r="241" spans="1:28" ht="20.25">
      <c r="A241" s="191">
        <v>235</v>
      </c>
      <c r="B241" s="125">
        <v>439829</v>
      </c>
      <c r="C241" s="126" t="s">
        <v>252</v>
      </c>
      <c r="D241" s="251">
        <v>10</v>
      </c>
      <c r="E241" s="251">
        <v>11</v>
      </c>
      <c r="F241" s="251">
        <v>12</v>
      </c>
      <c r="G241" s="251">
        <v>13</v>
      </c>
      <c r="H241" s="251">
        <v>12</v>
      </c>
      <c r="I241" s="196">
        <f t="shared" si="51"/>
        <v>58</v>
      </c>
      <c r="J241" s="196">
        <f t="shared" si="52"/>
        <v>8.6999999999999993</v>
      </c>
      <c r="K241" s="11">
        <v>4</v>
      </c>
      <c r="L241" s="11">
        <v>3</v>
      </c>
      <c r="M241" s="11">
        <v>2</v>
      </c>
      <c r="N241" s="11">
        <v>1</v>
      </c>
      <c r="O241" s="11">
        <v>2</v>
      </c>
      <c r="P241" s="197">
        <f t="shared" si="53"/>
        <v>12</v>
      </c>
      <c r="Q241" s="197">
        <f t="shared" si="54"/>
        <v>0.60000000000000009</v>
      </c>
      <c r="R241" s="104">
        <f t="shared" si="43"/>
        <v>1.70</v>
      </c>
      <c r="S241" s="104">
        <f t="shared" si="44"/>
        <v>1.7999999999999998</v>
      </c>
      <c r="T241" s="104">
        <f t="shared" si="45"/>
        <v>1.90</v>
      </c>
      <c r="U241" s="104">
        <f t="shared" si="46"/>
        <v>2</v>
      </c>
      <c r="V241" s="104">
        <f t="shared" si="47"/>
        <v>1.90</v>
      </c>
      <c r="W241" s="26">
        <f t="shared" si="48"/>
        <v>70</v>
      </c>
      <c r="X241" s="194">
        <f t="shared" si="49"/>
        <v>14</v>
      </c>
      <c r="Y241" s="114" t="s">
        <v>147</v>
      </c>
      <c r="Z241" s="195" t="e">
        <f t="shared" si="50"/>
        <v>#VALUE!</v>
      </c>
      <c r="AA241" s="107"/>
      <c r="AB241" s="107"/>
    </row>
    <row r="242" spans="1:28" ht="20.25">
      <c r="A242" s="191">
        <v>236</v>
      </c>
      <c r="B242" s="125">
        <v>439832</v>
      </c>
      <c r="C242" s="126" t="s">
        <v>255</v>
      </c>
      <c r="D242" s="251">
        <v>15</v>
      </c>
      <c r="E242" s="251">
        <v>14</v>
      </c>
      <c r="F242" s="251">
        <v>10</v>
      </c>
      <c r="G242" s="251">
        <v>12</v>
      </c>
      <c r="H242" s="251">
        <v>13</v>
      </c>
      <c r="I242" s="196">
        <f t="shared" si="51"/>
        <v>64</v>
      </c>
      <c r="J242" s="196">
        <f t="shared" si="52"/>
        <v>9.60</v>
      </c>
      <c r="K242" s="11">
        <v>3</v>
      </c>
      <c r="L242" s="11">
        <v>2</v>
      </c>
      <c r="M242" s="11">
        <v>1</v>
      </c>
      <c r="N242" s="11">
        <v>2</v>
      </c>
      <c r="O242" s="11">
        <v>3</v>
      </c>
      <c r="P242" s="197">
        <f t="shared" si="53"/>
        <v>11</v>
      </c>
      <c r="Q242" s="197">
        <f t="shared" si="54"/>
        <v>0.55000000000000004</v>
      </c>
      <c r="R242" s="104">
        <f t="shared" si="43"/>
        <v>2.40</v>
      </c>
      <c r="S242" s="104">
        <f t="shared" si="44"/>
        <v>2.2000000000000002</v>
      </c>
      <c r="T242" s="104">
        <f t="shared" si="45"/>
        <v>1.55</v>
      </c>
      <c r="U242" s="104">
        <f t="shared" si="46"/>
        <v>1.90</v>
      </c>
      <c r="V242" s="104">
        <f t="shared" si="47"/>
        <v>2.10</v>
      </c>
      <c r="W242" s="26">
        <f t="shared" si="48"/>
        <v>75</v>
      </c>
      <c r="X242" s="194">
        <f t="shared" si="49"/>
        <v>15</v>
      </c>
      <c r="Y242" s="114" t="s">
        <v>147</v>
      </c>
      <c r="Z242" s="195" t="e">
        <f t="shared" si="50"/>
        <v>#VALUE!</v>
      </c>
      <c r="AA242" s="107"/>
      <c r="AB242" s="107"/>
    </row>
    <row r="243" spans="1:28" ht="20.25">
      <c r="A243" s="191">
        <v>237</v>
      </c>
      <c r="B243" s="125">
        <v>439841</v>
      </c>
      <c r="C243" s="126" t="s">
        <v>257</v>
      </c>
      <c r="D243" s="251">
        <v>2</v>
      </c>
      <c r="E243" s="251">
        <v>2</v>
      </c>
      <c r="F243" s="251">
        <v>3</v>
      </c>
      <c r="G243" s="251">
        <v>7</v>
      </c>
      <c r="H243" s="251">
        <v>7</v>
      </c>
      <c r="I243" s="196">
        <f t="shared" si="51"/>
        <v>21</v>
      </c>
      <c r="J243" s="196">
        <f t="shared" si="52"/>
        <v>3.15</v>
      </c>
      <c r="K243" s="11">
        <v>2</v>
      </c>
      <c r="L243" s="11">
        <v>1</v>
      </c>
      <c r="M243" s="11">
        <v>0</v>
      </c>
      <c r="N243" s="11">
        <v>2</v>
      </c>
      <c r="O243" s="11">
        <v>3</v>
      </c>
      <c r="P243" s="197">
        <f t="shared" si="53"/>
        <v>8</v>
      </c>
      <c r="Q243" s="197">
        <f t="shared" si="54"/>
        <v>0.40</v>
      </c>
      <c r="R243" s="104">
        <f t="shared" si="43"/>
        <v>0.40</v>
      </c>
      <c r="S243" s="104">
        <f t="shared" si="44"/>
        <v>0.35</v>
      </c>
      <c r="T243" s="104">
        <f t="shared" si="45"/>
        <v>0.44999999999999996</v>
      </c>
      <c r="U243" s="104">
        <f t="shared" si="46"/>
        <v>1.1500000000000001</v>
      </c>
      <c r="V243" s="104">
        <f t="shared" si="47"/>
        <v>1.2000000000000002</v>
      </c>
      <c r="W243" s="26">
        <f t="shared" si="48"/>
        <v>29</v>
      </c>
      <c r="X243" s="194">
        <f t="shared" si="49"/>
        <v>5.8000000000000007</v>
      </c>
      <c r="Y243" s="114">
        <v>0</v>
      </c>
      <c r="Z243" s="195">
        <f t="shared" si="50"/>
        <v>0</v>
      </c>
      <c r="AA243" s="107"/>
      <c r="AB243" s="107"/>
    </row>
    <row r="244" spans="1:28" ht="20.25">
      <c r="A244" s="191">
        <v>238</v>
      </c>
      <c r="B244" s="125">
        <v>439845</v>
      </c>
      <c r="C244" s="126" t="s">
        <v>260</v>
      </c>
      <c r="D244" s="251">
        <v>7</v>
      </c>
      <c r="E244" s="251">
        <v>7</v>
      </c>
      <c r="F244" s="251">
        <v>7</v>
      </c>
      <c r="G244" s="251">
        <v>7</v>
      </c>
      <c r="H244" s="251">
        <v>8</v>
      </c>
      <c r="I244" s="196">
        <f t="shared" si="51"/>
        <v>36</v>
      </c>
      <c r="J244" s="196">
        <f t="shared" si="52"/>
        <v>5.40</v>
      </c>
      <c r="K244" s="11">
        <v>3</v>
      </c>
      <c r="L244" s="11">
        <v>2</v>
      </c>
      <c r="M244" s="11">
        <v>4</v>
      </c>
      <c r="N244" s="11">
        <v>3</v>
      </c>
      <c r="O244" s="11">
        <v>2</v>
      </c>
      <c r="P244" s="197">
        <f t="shared" si="53"/>
        <v>14</v>
      </c>
      <c r="Q244" s="197">
        <f t="shared" si="54"/>
        <v>0.70</v>
      </c>
      <c r="R244" s="104">
        <f t="shared" si="43"/>
        <v>1.2000000000000002</v>
      </c>
      <c r="S244" s="104">
        <f t="shared" si="44"/>
        <v>1.1500000000000001</v>
      </c>
      <c r="T244" s="104">
        <f t="shared" si="45"/>
        <v>1.25</v>
      </c>
      <c r="U244" s="104">
        <f t="shared" si="46"/>
        <v>1.2000000000000002</v>
      </c>
      <c r="V244" s="104">
        <f t="shared" si="47"/>
        <v>1.30</v>
      </c>
      <c r="W244" s="26">
        <f t="shared" si="48"/>
        <v>50</v>
      </c>
      <c r="X244" s="194">
        <f t="shared" si="49"/>
        <v>10</v>
      </c>
      <c r="Y244" s="114">
        <v>37</v>
      </c>
      <c r="Z244" s="195">
        <f t="shared" si="50"/>
        <v>29.60</v>
      </c>
      <c r="AA244" s="107"/>
      <c r="AB244" s="107"/>
    </row>
    <row r="245" spans="1:28" ht="20.25">
      <c r="A245" s="191">
        <v>239</v>
      </c>
      <c r="B245" s="125">
        <v>439852</v>
      </c>
      <c r="C245" s="126" t="s">
        <v>262</v>
      </c>
      <c r="D245" s="251">
        <v>10</v>
      </c>
      <c r="E245" s="251">
        <v>15</v>
      </c>
      <c r="F245" s="251">
        <v>14</v>
      </c>
      <c r="G245" s="251">
        <v>16</v>
      </c>
      <c r="H245" s="251">
        <v>18</v>
      </c>
      <c r="I245" s="196">
        <f t="shared" si="51"/>
        <v>73</v>
      </c>
      <c r="J245" s="196">
        <f t="shared" si="52"/>
        <v>10.95</v>
      </c>
      <c r="K245" s="11">
        <v>5</v>
      </c>
      <c r="L245" s="11">
        <v>4</v>
      </c>
      <c r="M245" s="11">
        <v>3</v>
      </c>
      <c r="N245" s="11">
        <v>5</v>
      </c>
      <c r="O245" s="11">
        <v>4</v>
      </c>
      <c r="P245" s="197">
        <f t="shared" si="53"/>
        <v>21</v>
      </c>
      <c r="Q245" s="197">
        <f t="shared" si="54"/>
        <v>1.05</v>
      </c>
      <c r="R245" s="104">
        <f t="shared" si="43"/>
        <v>1.75</v>
      </c>
      <c r="S245" s="104">
        <f t="shared" si="44"/>
        <v>2.4500000000000002</v>
      </c>
      <c r="T245" s="104">
        <f t="shared" si="45"/>
        <v>2.25</v>
      </c>
      <c r="U245" s="104">
        <f t="shared" si="46"/>
        <v>2.65</v>
      </c>
      <c r="V245" s="104">
        <f t="shared" si="47"/>
        <v>2.90</v>
      </c>
      <c r="W245" s="26">
        <f t="shared" si="48"/>
        <v>94</v>
      </c>
      <c r="X245" s="194">
        <f t="shared" si="49"/>
        <v>18.80</v>
      </c>
      <c r="Y245" s="114" t="s">
        <v>147</v>
      </c>
      <c r="Z245" s="195" t="e">
        <f t="shared" si="50"/>
        <v>#VALUE!</v>
      </c>
      <c r="AA245" s="107"/>
      <c r="AB245" s="107"/>
    </row>
    <row r="248" ht="21" thickBot="1"/>
    <row r="249" spans="1:26" ht="20.25">
      <c r="A249" s="161" t="s">
        <v>16</v>
      </c>
      <c r="B249" s="162"/>
      <c r="C249" s="163"/>
      <c r="D249" s="6">
        <f t="shared" si="55" ref="D249:Z249">COUNT(D7:D247)</f>
        <v>239</v>
      </c>
      <c r="E249" s="6">
        <f t="shared" si="55"/>
        <v>239</v>
      </c>
      <c r="F249" s="6">
        <f t="shared" si="55"/>
        <v>239</v>
      </c>
      <c r="G249" s="6">
        <f t="shared" si="55"/>
        <v>239</v>
      </c>
      <c r="H249" s="6">
        <f t="shared" si="55"/>
        <v>239</v>
      </c>
      <c r="I249" s="6">
        <f t="shared" si="55"/>
        <v>239</v>
      </c>
      <c r="J249" s="6">
        <f t="shared" si="55"/>
        <v>239</v>
      </c>
      <c r="K249" s="6">
        <f t="shared" si="55"/>
        <v>239</v>
      </c>
      <c r="L249" s="6">
        <f t="shared" si="55"/>
        <v>239</v>
      </c>
      <c r="M249" s="6">
        <f t="shared" si="55"/>
        <v>239</v>
      </c>
      <c r="N249" s="6">
        <f t="shared" si="55"/>
        <v>239</v>
      </c>
      <c r="O249" s="6">
        <f t="shared" si="55"/>
        <v>239</v>
      </c>
      <c r="P249" s="6">
        <f t="shared" si="55"/>
        <v>239</v>
      </c>
      <c r="Q249" s="6">
        <f t="shared" si="55"/>
        <v>239</v>
      </c>
      <c r="R249" s="6">
        <f t="shared" si="55"/>
        <v>239</v>
      </c>
      <c r="S249" s="6">
        <f t="shared" si="55"/>
        <v>239</v>
      </c>
      <c r="T249" s="6">
        <f t="shared" si="55"/>
        <v>239</v>
      </c>
      <c r="U249" s="6">
        <f t="shared" si="55"/>
        <v>239</v>
      </c>
      <c r="V249" s="6">
        <f t="shared" si="55"/>
        <v>239</v>
      </c>
      <c r="W249" s="6">
        <f t="shared" si="55"/>
        <v>239</v>
      </c>
      <c r="X249" s="6">
        <f t="shared" si="55"/>
        <v>239</v>
      </c>
      <c r="Y249" s="6">
        <f t="shared" si="55"/>
        <v>220</v>
      </c>
      <c r="Z249" s="6">
        <f t="shared" si="55"/>
        <v>220</v>
      </c>
    </row>
    <row r="250" spans="1:26" ht="21" customHeight="1">
      <c r="A250" s="134" t="s">
        <v>17</v>
      </c>
      <c r="B250" s="135"/>
      <c r="C250" s="136"/>
      <c r="D250" s="7">
        <v>20</v>
      </c>
      <c r="E250" s="8">
        <v>20</v>
      </c>
      <c r="F250" s="8">
        <v>20</v>
      </c>
      <c r="G250" s="8">
        <v>20</v>
      </c>
      <c r="H250" s="73">
        <v>20</v>
      </c>
      <c r="I250" s="9">
        <f>SUM(D250:H250)</f>
        <v>100</v>
      </c>
      <c r="J250" s="74">
        <f>I250*0.15</f>
        <v>15</v>
      </c>
      <c r="K250" s="71">
        <v>6</v>
      </c>
      <c r="L250" s="11">
        <v>6</v>
      </c>
      <c r="M250" s="11">
        <v>6</v>
      </c>
      <c r="N250" s="11">
        <v>6</v>
      </c>
      <c r="O250" s="72">
        <v>6</v>
      </c>
      <c r="P250" s="69">
        <f>SUM(K250:O250)</f>
        <v>30</v>
      </c>
      <c r="Q250" s="79">
        <f>P250*0.05</f>
        <v>1.50</v>
      </c>
      <c r="R250" s="80">
        <f>(D250*0.15+K250*0.05)</f>
        <v>3.30</v>
      </c>
      <c r="S250" s="13">
        <f>((E250*0.15+L250*0.05))</f>
        <v>3.30</v>
      </c>
      <c r="T250" s="13">
        <f t="shared" si="56" ref="T250:U250">((F250*0.15+M250*0.05))</f>
        <v>3.30</v>
      </c>
      <c r="U250" s="13">
        <f t="shared" si="56"/>
        <v>3.30</v>
      </c>
      <c r="V250" s="14">
        <f>((H250*0.15+O250*0.05))</f>
        <v>3.30</v>
      </c>
      <c r="W250" s="82">
        <v>130</v>
      </c>
      <c r="X250" s="81">
        <f>W250*0.2</f>
        <v>26</v>
      </c>
      <c r="Y250" s="12">
        <v>100</v>
      </c>
      <c r="Z250" s="69">
        <f>Y250*0.8</f>
        <v>80</v>
      </c>
    </row>
    <row r="251" spans="1:26" ht="20.25">
      <c r="A251" s="134" t="s">
        <v>79</v>
      </c>
      <c r="B251" s="135"/>
      <c r="C251" s="136"/>
      <c r="D251" s="7">
        <f>D250*0.4</f>
        <v>8</v>
      </c>
      <c r="E251" s="8">
        <f>E250*0.4</f>
        <v>8</v>
      </c>
      <c r="F251" s="8">
        <f t="shared" si="57" ref="F251:J251">F250*0.4</f>
        <v>8</v>
      </c>
      <c r="G251" s="8">
        <f t="shared" si="57"/>
        <v>8</v>
      </c>
      <c r="H251" s="73">
        <f t="shared" si="57"/>
        <v>8</v>
      </c>
      <c r="I251" s="9">
        <f t="shared" si="57"/>
        <v>40</v>
      </c>
      <c r="J251" s="74">
        <f t="shared" si="57"/>
        <v>6</v>
      </c>
      <c r="K251" s="71">
        <f>K250*0.4</f>
        <v>2.4000000000000004</v>
      </c>
      <c r="L251" s="11">
        <f>L250*0.4</f>
        <v>2.4000000000000004</v>
      </c>
      <c r="M251" s="11">
        <f t="shared" si="58" ref="M251:Z251">M250*0.4</f>
        <v>2.4000000000000004</v>
      </c>
      <c r="N251" s="11">
        <f t="shared" si="58"/>
        <v>2.4000000000000004</v>
      </c>
      <c r="O251" s="72">
        <f t="shared" si="58"/>
        <v>2.4000000000000004</v>
      </c>
      <c r="P251" s="69">
        <f t="shared" si="58"/>
        <v>12</v>
      </c>
      <c r="Q251" s="79">
        <f t="shared" si="58"/>
        <v>0.60000000000000009</v>
      </c>
      <c r="R251" s="80">
        <f t="shared" si="58"/>
        <v>1.32</v>
      </c>
      <c r="S251" s="13">
        <f t="shared" si="58"/>
        <v>1.32</v>
      </c>
      <c r="T251" s="13">
        <f t="shared" si="58"/>
        <v>1.32</v>
      </c>
      <c r="U251" s="13">
        <f t="shared" si="58"/>
        <v>1.32</v>
      </c>
      <c r="V251" s="14">
        <f t="shared" si="58"/>
        <v>1.32</v>
      </c>
      <c r="W251" s="82">
        <f t="shared" si="58"/>
        <v>52</v>
      </c>
      <c r="X251" s="81">
        <f t="shared" si="58"/>
        <v>10.40</v>
      </c>
      <c r="Y251" s="12">
        <f t="shared" si="58"/>
        <v>40</v>
      </c>
      <c r="Z251" s="69">
        <f t="shared" si="58"/>
        <v>32</v>
      </c>
    </row>
    <row r="252" spans="1:26" ht="21" customHeight="1">
      <c r="A252" s="134" t="s">
        <v>18</v>
      </c>
      <c r="B252" s="135"/>
      <c r="C252" s="136"/>
      <c r="D252" s="7">
        <f>COUNTIF(D7:D247,"&gt;=8")</f>
        <v>204</v>
      </c>
      <c r="E252" s="7">
        <f>COUNTIF(E7:E247,"&gt;=8")</f>
        <v>197</v>
      </c>
      <c r="F252" s="7">
        <f>COUNTIF(F7:F247,"&gt;=8")</f>
        <v>195</v>
      </c>
      <c r="G252" s="7">
        <f>COUNTIF(G7:G247,"&gt;=8")</f>
        <v>203</v>
      </c>
      <c r="H252" s="7">
        <f>COUNTIF(H7:H247,"&gt;=8")</f>
        <v>205</v>
      </c>
      <c r="I252" s="7">
        <f>COUNTIF(I7:I247,"&gt;=40")</f>
        <v>195</v>
      </c>
      <c r="J252" s="7">
        <f>COUNTIF(J7:J247,"&gt;=6")</f>
        <v>195</v>
      </c>
      <c r="K252" s="7">
        <f>COUNTIF(K7:K247,"&gt;=2.4")</f>
        <v>125</v>
      </c>
      <c r="L252" s="7">
        <f>COUNTIF(L7:L247,"&gt;=2.4")</f>
        <v>165</v>
      </c>
      <c r="M252" s="7">
        <f>COUNTIF(M7:M247,"&gt;=2.4")</f>
        <v>167</v>
      </c>
      <c r="N252" s="7">
        <f>COUNTIF(N7:N247,"&gt;=2.4")</f>
        <v>156</v>
      </c>
      <c r="O252" s="7">
        <f>COUNTIF(O7:O247,"&gt;=2.4")</f>
        <v>153</v>
      </c>
      <c r="P252" s="7">
        <f>COUNTIF(P7:P247,"&gt;=12")</f>
        <v>186</v>
      </c>
      <c r="Q252" s="7">
        <f>COUNTIF(Q7:Q247,"&gt;=.6")</f>
        <v>186</v>
      </c>
      <c r="R252" s="7">
        <f>COUNTIF(R7:R247,"&gt;=1.32")</f>
        <v>197</v>
      </c>
      <c r="S252" s="7">
        <f>COUNTIF(S7:S247,"&gt;=1.32")</f>
        <v>189</v>
      </c>
      <c r="T252" s="7">
        <f>COUNTIF(T7:T247,"&gt;=1.32")</f>
        <v>188</v>
      </c>
      <c r="U252" s="7">
        <f>COUNTIF(U7:U247,"&gt;=1.32")</f>
        <v>193</v>
      </c>
      <c r="V252" s="7">
        <f>COUNTIF(V7:V247,"&gt;=1.32")</f>
        <v>198</v>
      </c>
      <c r="W252" s="7">
        <f>COUNTIF(W7:W247,"&gt;=52")</f>
        <v>194</v>
      </c>
      <c r="X252" s="7">
        <f>COUNTIF(X7:X247,"&gt;=10.4")</f>
        <v>194</v>
      </c>
      <c r="Y252" s="7">
        <f>COUNTIF(Y7:Y247,"&gt;=40")</f>
        <v>177</v>
      </c>
      <c r="Z252" s="7">
        <f>COUNTIF(Z7:Z247,"&gt;=32")</f>
        <v>177</v>
      </c>
    </row>
    <row r="253" spans="1:26" ht="20.25">
      <c r="A253" s="134" t="s">
        <v>19</v>
      </c>
      <c r="B253" s="135"/>
      <c r="C253" s="136"/>
      <c r="D253" s="75" t="str">
        <f t="shared" si="59" ref="D253:Z253">IF(((D252/COUNT(D7:D247))*100)&gt;=60,"3",IF(AND(((D252/COUNT(D7:D247))*100)&lt;60,((D252/COUNT(D7:D247))*100)&gt;=50),"2",IF(AND(((D252/COUNT(D7:D247))*100)&lt;50,((D252/COUNT(D7:D247))*100)&gt;=40),"1","0")))</f>
        <v>3</v>
      </c>
      <c r="E253" s="75" t="str">
        <f t="shared" si="59"/>
        <v>3</v>
      </c>
      <c r="F253" s="75" t="str">
        <f t="shared" si="59"/>
        <v>3</v>
      </c>
      <c r="G253" s="75" t="str">
        <f t="shared" si="59"/>
        <v>3</v>
      </c>
      <c r="H253" s="75" t="str">
        <f t="shared" si="59"/>
        <v>3</v>
      </c>
      <c r="I253" s="75" t="str">
        <f t="shared" si="59"/>
        <v>3</v>
      </c>
      <c r="J253" s="75" t="str">
        <f t="shared" si="59"/>
        <v>3</v>
      </c>
      <c r="K253" s="75" t="str">
        <f t="shared" si="59"/>
        <v>2</v>
      </c>
      <c r="L253" s="75" t="str">
        <f t="shared" si="59"/>
        <v>3</v>
      </c>
      <c r="M253" s="75" t="str">
        <f t="shared" si="59"/>
        <v>3</v>
      </c>
      <c r="N253" s="75" t="str">
        <f t="shared" si="59"/>
        <v>3</v>
      </c>
      <c r="O253" s="75" t="str">
        <f t="shared" si="59"/>
        <v>3</v>
      </c>
      <c r="P253" s="75" t="str">
        <f t="shared" si="59"/>
        <v>3</v>
      </c>
      <c r="Q253" s="75" t="str">
        <f t="shared" si="59"/>
        <v>3</v>
      </c>
      <c r="R253" s="75" t="str">
        <f t="shared" si="59"/>
        <v>3</v>
      </c>
      <c r="S253" s="75" t="str">
        <f t="shared" si="59"/>
        <v>3</v>
      </c>
      <c r="T253" s="75" t="str">
        <f t="shared" si="59"/>
        <v>3</v>
      </c>
      <c r="U253" s="75" t="str">
        <f t="shared" si="59"/>
        <v>3</v>
      </c>
      <c r="V253" s="75" t="str">
        <f t="shared" si="59"/>
        <v>3</v>
      </c>
      <c r="W253" s="75" t="str">
        <f t="shared" si="59"/>
        <v>3</v>
      </c>
      <c r="X253" s="75" t="str">
        <f t="shared" si="59"/>
        <v>3</v>
      </c>
      <c r="Y253" s="75" t="str">
        <f t="shared" si="59"/>
        <v>3</v>
      </c>
      <c r="Z253" s="75" t="str">
        <f t="shared" si="59"/>
        <v>3</v>
      </c>
    </row>
    <row r="254" spans="1:26" ht="21" thickBot="1">
      <c r="A254" s="137" t="s">
        <v>20</v>
      </c>
      <c r="B254" s="138"/>
      <c r="C254" s="139"/>
      <c r="D254" s="10">
        <f t="shared" si="60" ref="D254:Z254">((D252/COUNT(D7:D247))*D253)</f>
        <v>2.5606694560669458</v>
      </c>
      <c r="E254" s="10">
        <f t="shared" si="60"/>
        <v>2.4728033472803346</v>
      </c>
      <c r="F254" s="10">
        <f t="shared" si="60"/>
        <v>2.4476987447698741</v>
      </c>
      <c r="G254" s="10">
        <f t="shared" si="60"/>
        <v>2.5481171548117159</v>
      </c>
      <c r="H254" s="10">
        <f t="shared" si="60"/>
        <v>2.5732217573221758</v>
      </c>
      <c r="I254" s="10">
        <f t="shared" si="60"/>
        <v>2.4476987447698741</v>
      </c>
      <c r="J254" s="10">
        <f t="shared" si="60"/>
        <v>2.4476987447698741</v>
      </c>
      <c r="K254" s="10">
        <f t="shared" si="60"/>
        <v>1.0460251046025104</v>
      </c>
      <c r="L254" s="10">
        <f t="shared" si="60"/>
        <v>2.0711297071129708</v>
      </c>
      <c r="M254" s="10">
        <f t="shared" si="60"/>
        <v>2.0962343096234308</v>
      </c>
      <c r="N254" s="10">
        <f t="shared" si="60"/>
        <v>1.9581589958158996</v>
      </c>
      <c r="O254" s="10">
        <f t="shared" si="60"/>
        <v>1.9205020920502092</v>
      </c>
      <c r="P254" s="10">
        <f t="shared" si="60"/>
        <v>2.3347280334728033</v>
      </c>
      <c r="Q254" s="10">
        <f t="shared" si="60"/>
        <v>2.3347280334728033</v>
      </c>
      <c r="R254" s="10">
        <f t="shared" si="60"/>
        <v>2.4728033472803346</v>
      </c>
      <c r="S254" s="10">
        <f t="shared" si="60"/>
        <v>2.3723849372384938</v>
      </c>
      <c r="T254" s="10">
        <f t="shared" si="60"/>
        <v>2.3598326359832638</v>
      </c>
      <c r="U254" s="10">
        <f t="shared" si="60"/>
        <v>2.4225941422594142</v>
      </c>
      <c r="V254" s="10">
        <f t="shared" si="60"/>
        <v>2.485355648535565</v>
      </c>
      <c r="W254" s="10">
        <f t="shared" si="60"/>
        <v>2.4351464435146442</v>
      </c>
      <c r="X254" s="10">
        <f t="shared" si="60"/>
        <v>2.4351464435146442</v>
      </c>
      <c r="Y254" s="10">
        <f t="shared" si="60"/>
        <v>2.4136363636363636</v>
      </c>
      <c r="Z254" s="10">
        <f t="shared" si="60"/>
        <v>2.4136363636363636</v>
      </c>
    </row>
    <row r="255" spans="1:8" ht="21" thickBot="1">
      <c r="A255" s="2"/>
      <c r="B255" s="2"/>
      <c r="C255" s="2"/>
      <c r="D255" s="2"/>
      <c r="E255" s="1"/>
      <c r="F255" s="1"/>
      <c r="G255" s="1"/>
      <c r="H255" s="1"/>
    </row>
    <row r="256" spans="1:19" ht="20.25">
      <c r="A256" s="140" t="s">
        <v>21</v>
      </c>
      <c r="B256" s="141"/>
      <c r="C256" s="142"/>
      <c r="D256" s="2"/>
      <c r="E256" s="143" t="s">
        <v>22</v>
      </c>
      <c r="F256" s="144"/>
      <c r="G256" s="144"/>
      <c r="H256" s="144"/>
      <c r="I256" s="144"/>
      <c r="J256" s="144"/>
      <c r="K256" s="144"/>
      <c r="L256" s="144"/>
      <c r="M256" s="144"/>
      <c r="N256" s="145"/>
      <c r="O256" s="70" t="s">
        <v>12</v>
      </c>
      <c r="P256" s="17" t="s">
        <v>3</v>
      </c>
      <c r="Q256" s="17" t="s">
        <v>4</v>
      </c>
      <c r="R256" s="17" t="s">
        <v>5</v>
      </c>
      <c r="S256" s="18" t="s">
        <v>6</v>
      </c>
    </row>
    <row r="257" spans="1:19" ht="21" thickBot="1">
      <c r="A257" s="19" t="s">
        <v>80</v>
      </c>
      <c r="B257" s="3"/>
      <c r="C257" s="20"/>
      <c r="D257" s="2"/>
      <c r="E257" s="146"/>
      <c r="F257" s="147"/>
      <c r="G257" s="147"/>
      <c r="H257" s="147"/>
      <c r="I257" s="147"/>
      <c r="J257" s="147"/>
      <c r="K257" s="147"/>
      <c r="L257" s="147"/>
      <c r="M257" s="147"/>
      <c r="N257" s="148"/>
      <c r="O257" s="4">
        <f>(R254*0.2+Z254*0.8)</f>
        <v>2.425469760365158</v>
      </c>
      <c r="P257" s="4">
        <f>(S254*0.2+Z254*0.8)</f>
        <v>2.4053860783567895</v>
      </c>
      <c r="Q257" s="4">
        <f>(T254*0.2+Z254*0.8)</f>
        <v>2.4028756181057438</v>
      </c>
      <c r="R257" s="4">
        <f>(U254*0.2+Z254*0.8)</f>
        <v>2.4154279193609738</v>
      </c>
      <c r="S257" s="5">
        <f>(V254*0.2+Z254*0.8)</f>
        <v>2.4279802206162038</v>
      </c>
    </row>
    <row r="258" spans="1:8" ht="20.25">
      <c r="A258" s="19" t="s">
        <v>81</v>
      </c>
      <c r="B258" s="3"/>
      <c r="C258" s="20"/>
      <c r="D258" s="2"/>
      <c r="E258" s="1"/>
      <c r="F258" s="1"/>
      <c r="G258" s="1"/>
      <c r="H258" s="1"/>
    </row>
    <row r="259" spans="1:8" ht="21" thickBot="1">
      <c r="A259" s="21" t="s">
        <v>82</v>
      </c>
      <c r="B259" s="22"/>
      <c r="C259" s="23"/>
      <c r="D259" s="2"/>
      <c r="E259" s="1"/>
      <c r="F259" s="1"/>
      <c r="G259" s="1"/>
      <c r="H259" s="1"/>
    </row>
  </sheetData>
  <mergeCells count="22">
    <mergeCell ref="A254:C254"/>
    <mergeCell ref="A256:C256"/>
    <mergeCell ref="E256:N257"/>
    <mergeCell ref="A249:C249"/>
    <mergeCell ref="A250:C250"/>
    <mergeCell ref="A251:C251"/>
    <mergeCell ref="A252:C252"/>
    <mergeCell ref="A253:C253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Y4:Y6"/>
    <mergeCell ref="Z4:Z6"/>
    <mergeCell ref="D5:J5"/>
    <mergeCell ref="K5:Q5"/>
  </mergeCells>
  <pageMargins left="0.7" right="0.7" top="0.75" bottom="0.75" header="0.3" footer="0.3"/>
  <pageSetup orientation="portrait" paperSize="1" r:id="rId3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e6489ef-22ef-40e5-84b2-ada381441c52}">
  <dimension ref="A1:J6"/>
  <sheetViews>
    <sheetView workbookViewId="0" topLeftCell="A1">
      <selection pane="topLeft" activeCell="K6" sqref="K6"/>
    </sheetView>
  </sheetViews>
  <sheetFormatPr defaultColWidth="8.854285714285714" defaultRowHeight="15.75"/>
  <cols>
    <col min="1" max="1" width="6.285714285714286" style="2" bestFit="1" customWidth="1"/>
    <col min="2" max="2" width="7.285714285714286" style="2" bestFit="1" customWidth="1"/>
    <col min="3" max="3" width="10.857142857142858" style="2" bestFit="1" customWidth="1"/>
    <col min="4" max="4" width="37.57142857142857" style="2" customWidth="1"/>
    <col min="5" max="16384" width="8.857142857142858" style="2"/>
  </cols>
  <sheetData>
    <row r="1" spans="1:10" ht="15.75">
      <c r="A1" s="199" t="s">
        <v>23</v>
      </c>
      <c r="B1" s="200"/>
      <c r="C1" s="200"/>
      <c r="D1" s="200"/>
      <c r="E1" s="200"/>
      <c r="F1" s="200"/>
      <c r="G1" s="200"/>
      <c r="H1" s="200"/>
      <c r="I1" s="200"/>
      <c r="J1" s="201"/>
    </row>
    <row r="2" spans="1:10" ht="15.75">
      <c r="A2" s="199" t="s">
        <v>26</v>
      </c>
      <c r="B2" s="200"/>
      <c r="C2" s="200"/>
      <c r="D2" s="200"/>
      <c r="E2" s="200"/>
      <c r="F2" s="200"/>
      <c r="G2" s="200"/>
      <c r="H2" s="200"/>
      <c r="I2" s="200"/>
      <c r="J2" s="201"/>
    </row>
    <row r="3" spans="1:10" ht="15.75">
      <c r="A3" s="26" t="s">
        <v>24</v>
      </c>
      <c r="B3" s="26" t="s">
        <v>25</v>
      </c>
      <c r="C3" s="26" t="s">
        <v>27</v>
      </c>
      <c r="D3" s="26" t="s">
        <v>28</v>
      </c>
      <c r="E3" s="26" t="s">
        <v>29</v>
      </c>
      <c r="F3" s="26" t="s">
        <v>30</v>
      </c>
      <c r="G3" s="26" t="s">
        <v>31</v>
      </c>
      <c r="H3" s="26" t="s">
        <v>32</v>
      </c>
      <c r="I3" s="26" t="s">
        <v>33</v>
      </c>
      <c r="J3" s="27" t="s">
        <v>34</v>
      </c>
    </row>
    <row r="4" spans="1:10" ht="29.25" customHeight="1" thickBot="1">
      <c r="A4" s="24"/>
      <c r="B4" s="24"/>
      <c r="C4" s="25"/>
      <c r="D4" s="262" t="s">
        <v>534</v>
      </c>
      <c r="E4" s="4">
        <f>'PAPER 1 (2)'!O255</f>
        <v>2.3802950474183353</v>
      </c>
      <c r="F4" s="4">
        <f>'PAPER 1 (2)'!P255</f>
        <v>2.4168580588749635</v>
      </c>
      <c r="G4" s="4">
        <f>'PAPER 1 (2)'!Q255</f>
        <v>2.4085001756234634</v>
      </c>
      <c r="H4" s="4">
        <f>'PAPER 1 (2)'!R255</f>
        <v>2.4315770987003864</v>
      </c>
      <c r="I4" s="4">
        <f>'PAPER 1 (2)'!S255</f>
        <v>2.3956796628029506</v>
      </c>
      <c r="J4" s="28">
        <f>AVERAGE(E4:I4)</f>
        <v>2.4065820086840199</v>
      </c>
    </row>
    <row r="5" spans="1:10" ht="29.25" customHeight="1">
      <c r="A5" s="24"/>
      <c r="B5" s="24"/>
      <c r="C5" s="25"/>
      <c r="D5" s="221" t="s">
        <v>535</v>
      </c>
      <c r="E5" s="124">
        <f>'PAPER 2 (2)'!O257</f>
        <v>2.425469760365158</v>
      </c>
      <c r="F5" s="124">
        <f>'PAPER 2 (2)'!P257</f>
        <v>2.4053860783567895</v>
      </c>
      <c r="G5" s="124">
        <f>'PAPER 2 (2)'!Q257</f>
        <v>2.4028756181057438</v>
      </c>
      <c r="H5" s="124">
        <f>'PAPER 2 (2)'!R257</f>
        <v>2.4154279193609738</v>
      </c>
      <c r="I5" s="124">
        <f>'PAPER 2 (2)'!S257</f>
        <v>2.4279802206162038</v>
      </c>
      <c r="J5" s="28">
        <f t="shared" si="0" ref="J5">AVERAGE(E5:I5)</f>
        <v>2.4154279193609738</v>
      </c>
    </row>
    <row r="6" spans="1:10" ht="30.6" customHeight="1">
      <c r="A6" s="198" t="s">
        <v>34</v>
      </c>
      <c r="B6" s="198"/>
      <c r="C6" s="198"/>
      <c r="D6" s="198"/>
      <c r="E6" s="28">
        <f>AVERAGE(E4:E5)</f>
        <v>2.4028824038917467</v>
      </c>
      <c r="F6" s="28">
        <f t="shared" si="1" ref="F6:I6">AVERAGE(F4:F5)</f>
        <v>2.4111220686158763</v>
      </c>
      <c r="G6" s="28">
        <f t="shared" si="1"/>
        <v>2.4056878968646034</v>
      </c>
      <c r="H6" s="28">
        <f t="shared" si="1"/>
        <v>2.4235025090306799</v>
      </c>
      <c r="I6" s="28">
        <f t="shared" si="1"/>
        <v>2.411829941709577</v>
      </c>
      <c r="J6" s="28">
        <f>AVERAGE(E6:I6)</f>
        <v>2.4110049640224966</v>
      </c>
    </row>
  </sheetData>
  <mergeCells count="3">
    <mergeCell ref="A6:D6"/>
    <mergeCell ref="A1:J1"/>
    <mergeCell ref="A2:J2"/>
  </mergeCells>
  <pageMargins left="0.7" right="0.7" top="0.75" bottom="0.75" header="0.3" footer="0.3"/>
  <pageSetup orientation="portrait" paperSize="1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82f9a39-81c8-437e-8f2a-11b11c011b97}">
  <dimension ref="A1:U71"/>
  <sheetViews>
    <sheetView zoomScale="79" zoomScaleNormal="79" workbookViewId="0" topLeftCell="C1">
      <selection pane="topLeft" activeCell="U9" sqref="U9"/>
    </sheetView>
  </sheetViews>
  <sheetFormatPr defaultColWidth="8.854285714285714" defaultRowHeight="15.75"/>
  <cols>
    <col min="1" max="1" width="8.857142857142858" style="2"/>
    <col min="2" max="2" width="13.857142857142858" style="2" customWidth="1"/>
    <col min="3" max="19" width="8.857142857142858" style="2"/>
    <col min="20" max="20" width="9.714285714285714" style="2" customWidth="1"/>
    <col min="21" max="21" width="10.142857142857142" style="2" customWidth="1"/>
    <col min="22" max="16384" width="8.857142857142858" style="2"/>
  </cols>
  <sheetData>
    <row r="1" spans="1:16" ht="15.75">
      <c r="A1" s="31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21" ht="30.6" customHeight="1">
      <c r="A2" s="3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S2" s="41" t="s">
        <v>24</v>
      </c>
      <c r="T2" s="42" t="s">
        <v>35</v>
      </c>
      <c r="U2" s="42" t="s">
        <v>36</v>
      </c>
    </row>
    <row r="3" spans="1:21" ht="15.75">
      <c r="A3" s="31"/>
      <c r="B3" s="29"/>
      <c r="C3" s="30"/>
      <c r="D3" s="202" t="s">
        <v>59</v>
      </c>
      <c r="E3" s="202"/>
      <c r="F3" s="202"/>
      <c r="G3" s="202"/>
      <c r="H3" s="202"/>
      <c r="I3" s="202"/>
      <c r="J3" s="202"/>
      <c r="K3" s="202"/>
      <c r="L3" s="30"/>
      <c r="M3" s="30"/>
      <c r="N3" s="30"/>
      <c r="O3" s="30"/>
      <c r="P3" s="30"/>
      <c r="S3" s="38">
        <v>1</v>
      </c>
      <c r="T3" s="192" t="s">
        <v>12</v>
      </c>
      <c r="U3" s="43">
        <f>'CO (5)'!E6</f>
        <v>2.4028824038917467</v>
      </c>
    </row>
    <row r="4" spans="1:21" ht="15.75">
      <c r="A4" s="31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S4" s="38">
        <v>2</v>
      </c>
      <c r="T4" s="192" t="s">
        <v>3</v>
      </c>
      <c r="U4" s="43">
        <f>'CO (5)'!F6</f>
        <v>2.4111220686158763</v>
      </c>
    </row>
    <row r="5" spans="1:21" ht="15.75">
      <c r="A5" s="31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S5" s="38">
        <v>3</v>
      </c>
      <c r="T5" s="192" t="s">
        <v>4</v>
      </c>
      <c r="U5" s="43">
        <f>'CO (5)'!G6</f>
        <v>2.4056878968646034</v>
      </c>
    </row>
    <row r="6" spans="2:21" ht="15.75">
      <c r="B6" s="37" t="s">
        <v>99</v>
      </c>
      <c r="C6" s="37"/>
      <c r="D6" s="37" t="str">
        <f>'CO (5)'!D4</f>
        <v>History of India (From the beginning upto1200 A.D.)</v>
      </c>
      <c r="E6" s="37"/>
      <c r="F6" s="37"/>
      <c r="G6" s="37"/>
      <c r="H6" s="37"/>
      <c r="I6" s="37"/>
      <c r="J6" s="37"/>
      <c r="K6" s="30"/>
      <c r="L6" s="30"/>
      <c r="M6" s="30"/>
      <c r="N6" s="30"/>
      <c r="O6" s="30"/>
      <c r="P6" s="30"/>
      <c r="S6" s="38">
        <v>4</v>
      </c>
      <c r="T6" s="192" t="s">
        <v>5</v>
      </c>
      <c r="U6" s="43">
        <f>'CO (5)'!H6</f>
        <v>2.4235025090306799</v>
      </c>
    </row>
    <row r="7" spans="1:21" ht="16.5" thickBot="1">
      <c r="A7" s="31"/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S7" s="38">
        <v>5</v>
      </c>
      <c r="T7" s="192" t="s">
        <v>6</v>
      </c>
      <c r="U7" s="43">
        <f>'CO (5)'!I6</f>
        <v>2.411829941709577</v>
      </c>
    </row>
    <row r="8" spans="1:14" ht="16.5" thickBot="1">
      <c r="A8" s="31"/>
      <c r="B8" s="203" t="s">
        <v>37</v>
      </c>
      <c r="C8" s="208"/>
      <c r="D8" s="206" t="s">
        <v>38</v>
      </c>
      <c r="E8" s="207"/>
      <c r="F8" s="207"/>
      <c r="G8" s="207"/>
      <c r="H8" s="207"/>
      <c r="I8" s="207"/>
      <c r="J8" s="207"/>
      <c r="K8" s="207"/>
      <c r="L8" s="207"/>
      <c r="M8" s="207"/>
      <c r="N8" s="208"/>
    </row>
    <row r="9" spans="1:14" ht="15.75">
      <c r="A9" s="31"/>
      <c r="B9" s="204"/>
      <c r="C9" s="209" t="s">
        <v>39</v>
      </c>
      <c r="D9" s="211" t="s">
        <v>40</v>
      </c>
      <c r="E9" s="211" t="s">
        <v>41</v>
      </c>
      <c r="F9" s="211" t="s">
        <v>42</v>
      </c>
      <c r="G9" s="211" t="s">
        <v>43</v>
      </c>
      <c r="H9" s="211" t="s">
        <v>44</v>
      </c>
      <c r="I9" s="211" t="s">
        <v>45</v>
      </c>
      <c r="J9" s="211" t="s">
        <v>46</v>
      </c>
      <c r="K9" s="211" t="s">
        <v>47</v>
      </c>
      <c r="L9" s="211" t="s">
        <v>48</v>
      </c>
      <c r="M9" s="33"/>
      <c r="N9" s="33"/>
    </row>
    <row r="10" spans="1:14" ht="16.5" thickBot="1">
      <c r="A10" s="31"/>
      <c r="B10" s="205"/>
      <c r="C10" s="210"/>
      <c r="D10" s="212"/>
      <c r="E10" s="212"/>
      <c r="F10" s="212"/>
      <c r="G10" s="212"/>
      <c r="H10" s="212"/>
      <c r="I10" s="212"/>
      <c r="J10" s="212"/>
      <c r="K10" s="212"/>
      <c r="L10" s="212"/>
      <c r="M10" s="35" t="s">
        <v>49</v>
      </c>
      <c r="N10" s="35" t="s">
        <v>50</v>
      </c>
    </row>
    <row r="11" spans="1:14" ht="16.5" thickBot="1">
      <c r="A11" s="31"/>
      <c r="B11" s="212" t="s">
        <v>51</v>
      </c>
      <c r="C11" s="131">
        <v>1</v>
      </c>
      <c r="D11" s="132">
        <v>1</v>
      </c>
      <c r="E11" s="132">
        <v>1</v>
      </c>
      <c r="F11" s="132"/>
      <c r="G11" s="132"/>
      <c r="H11" s="132"/>
      <c r="I11" s="132">
        <v>1</v>
      </c>
      <c r="J11" s="132"/>
      <c r="K11" s="132">
        <v>1</v>
      </c>
      <c r="L11" s="132"/>
      <c r="M11" s="132">
        <v>2</v>
      </c>
      <c r="N11" s="132">
        <v>1</v>
      </c>
    </row>
    <row r="12" spans="1:14" ht="16.5" thickBot="1">
      <c r="A12" s="31"/>
      <c r="B12" s="212" t="s">
        <v>52</v>
      </c>
      <c r="C12" s="133">
        <v>1</v>
      </c>
      <c r="D12" s="91">
        <v>1</v>
      </c>
      <c r="E12" s="91">
        <v>2</v>
      </c>
      <c r="F12" s="91"/>
      <c r="G12" s="91"/>
      <c r="H12" s="91"/>
      <c r="I12" s="91">
        <v>1</v>
      </c>
      <c r="J12" s="91">
        <v>1</v>
      </c>
      <c r="K12" s="91">
        <v>1</v>
      </c>
      <c r="L12" s="91"/>
      <c r="M12" s="91">
        <v>1</v>
      </c>
      <c r="N12" s="91">
        <v>1</v>
      </c>
    </row>
    <row r="13" spans="1:14" ht="16.5" thickBot="1">
      <c r="A13" s="31"/>
      <c r="B13" s="212" t="s">
        <v>53</v>
      </c>
      <c r="C13" s="133">
        <v>1</v>
      </c>
      <c r="D13" s="91">
        <v>1</v>
      </c>
      <c r="E13" s="91">
        <v>2</v>
      </c>
      <c r="F13" s="91"/>
      <c r="G13" s="91"/>
      <c r="H13" s="91"/>
      <c r="I13" s="91">
        <v>1</v>
      </c>
      <c r="J13" s="91"/>
      <c r="K13" s="91">
        <v>1</v>
      </c>
      <c r="L13" s="91"/>
      <c r="M13" s="91">
        <v>1</v>
      </c>
      <c r="N13" s="91">
        <v>1</v>
      </c>
    </row>
    <row r="14" spans="1:14" ht="16.5" thickBot="1">
      <c r="A14" s="31"/>
      <c r="B14" s="212" t="s">
        <v>54</v>
      </c>
      <c r="C14" s="133">
        <v>1</v>
      </c>
      <c r="D14" s="91">
        <v>1</v>
      </c>
      <c r="E14" s="91">
        <v>2</v>
      </c>
      <c r="F14" s="91"/>
      <c r="G14" s="91">
        <v>1</v>
      </c>
      <c r="H14" s="91"/>
      <c r="I14" s="91">
        <v>1</v>
      </c>
      <c r="J14" s="91">
        <v>1</v>
      </c>
      <c r="K14" s="91">
        <v>1</v>
      </c>
      <c r="L14" s="91">
        <v>1</v>
      </c>
      <c r="M14" s="91">
        <v>1</v>
      </c>
      <c r="N14" s="91">
        <v>1</v>
      </c>
    </row>
    <row r="15" spans="1:14" ht="16.5" thickBot="1">
      <c r="A15" s="31"/>
      <c r="B15" s="212" t="s">
        <v>55</v>
      </c>
      <c r="C15" s="133">
        <v>1</v>
      </c>
      <c r="D15" s="91">
        <v>1</v>
      </c>
      <c r="E15" s="91">
        <v>2</v>
      </c>
      <c r="F15" s="91">
        <v>1</v>
      </c>
      <c r="G15" s="91">
        <v>1</v>
      </c>
      <c r="H15" s="91">
        <v>1</v>
      </c>
      <c r="I15" s="91">
        <v>1</v>
      </c>
      <c r="J15" s="91"/>
      <c r="K15" s="91">
        <v>1</v>
      </c>
      <c r="L15" s="91"/>
      <c r="M15" s="91">
        <v>1</v>
      </c>
      <c r="N15" s="91">
        <v>1</v>
      </c>
    </row>
    <row r="16" spans="1:16" ht="16.5" thickBot="1">
      <c r="A16" s="31"/>
      <c r="B16" s="212" t="s">
        <v>56</v>
      </c>
      <c r="C16" s="40">
        <f>($U$3*C11+$U$4*C12+$U$5*C13+$U$6*C14+$U$7*C15)/(C11+C12+C13+C14+C15)</f>
        <v>2.4110049640224966</v>
      </c>
      <c r="D16" s="40">
        <f t="shared" si="0" ref="D16:N16">($U$3*D11+$U$4*D12+$U$5*D13+$U$6*D14+$U$7*D15)/(D11+D12+D13+D14+D15)</f>
        <v>2.4110049640224966</v>
      </c>
      <c r="E16" s="40">
        <f t="shared" si="0"/>
        <v>2.4119074707036909</v>
      </c>
      <c r="F16" s="40">
        <f t="shared" si="0"/>
        <v>2.411829941709577</v>
      </c>
      <c r="G16" s="40">
        <f t="shared" si="0"/>
        <v>2.4176662253701284</v>
      </c>
      <c r="H16" s="40">
        <f t="shared" si="0"/>
        <v>2.411829941709577</v>
      </c>
      <c r="I16" s="40">
        <f t="shared" si="0"/>
        <v>2.4110049640224966</v>
      </c>
      <c r="J16" s="40">
        <f t="shared" si="0"/>
        <v>2.4173122888232781</v>
      </c>
      <c r="K16" s="40">
        <f t="shared" si="0"/>
        <v>2.4110049640224966</v>
      </c>
      <c r="L16" s="40">
        <f t="shared" si="0"/>
        <v>2.4235025090306799</v>
      </c>
      <c r="M16" s="40">
        <f t="shared" si="0"/>
        <v>2.409651204000705</v>
      </c>
      <c r="N16" s="40">
        <f t="shared" si="0"/>
        <v>2.4110049640224966</v>
      </c>
      <c r="O16" s="30"/>
      <c r="P16" s="30"/>
    </row>
    <row r="17" spans="1:16" ht="15.75">
      <c r="A17" s="31"/>
      <c r="B17" s="37" t="s">
        <v>57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4" ht="15.75">
      <c r="A18" s="31"/>
      <c r="B18" s="37" t="s">
        <v>58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20" spans="15:16" ht="15.75">
      <c r="O20" s="30"/>
      <c r="P20" s="30"/>
    </row>
    <row r="21" spans="2:16" ht="15.75">
      <c r="B21" s="37" t="s">
        <v>99</v>
      </c>
      <c r="C21" s="37"/>
      <c r="D21" s="37" t="str">
        <f>'CO (5)'!D5</f>
        <v>History of Rajasthan (From Earliest times to 1956 A.D.)</v>
      </c>
      <c r="E21" s="37"/>
      <c r="F21" s="37"/>
      <c r="G21" s="37"/>
      <c r="H21" s="37"/>
      <c r="I21" s="37"/>
      <c r="J21" s="37"/>
      <c r="K21" s="30"/>
      <c r="L21" s="30"/>
      <c r="M21" s="30"/>
      <c r="N21" s="30"/>
      <c r="O21" s="30"/>
      <c r="P21" s="30"/>
    </row>
    <row r="22" spans="2:16" ht="16.5" thickBot="1"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3"/>
      <c r="P22" s="33"/>
    </row>
    <row r="23" spans="2:14" ht="16.5" thickBot="1">
      <c r="B23" s="203" t="s">
        <v>37</v>
      </c>
      <c r="C23" s="208"/>
      <c r="D23" s="206" t="s">
        <v>38</v>
      </c>
      <c r="E23" s="207"/>
      <c r="F23" s="207"/>
      <c r="G23" s="207"/>
      <c r="H23" s="207"/>
      <c r="I23" s="207"/>
      <c r="J23" s="207"/>
      <c r="K23" s="207"/>
      <c r="L23" s="207"/>
      <c r="M23" s="207"/>
      <c r="N23" s="208"/>
    </row>
    <row r="24" spans="2:14" ht="16.5" thickBot="1">
      <c r="B24" s="204"/>
      <c r="C24" s="209" t="s">
        <v>39</v>
      </c>
      <c r="D24" s="211" t="s">
        <v>40</v>
      </c>
      <c r="E24" s="211" t="s">
        <v>41</v>
      </c>
      <c r="F24" s="211" t="s">
        <v>42</v>
      </c>
      <c r="G24" s="211" t="s">
        <v>43</v>
      </c>
      <c r="H24" s="211" t="s">
        <v>44</v>
      </c>
      <c r="I24" s="211" t="s">
        <v>45</v>
      </c>
      <c r="J24" s="211" t="s">
        <v>46</v>
      </c>
      <c r="K24" s="211" t="s">
        <v>47</v>
      </c>
      <c r="L24" s="211" t="s">
        <v>48</v>
      </c>
      <c r="M24" s="35" t="s">
        <v>49</v>
      </c>
      <c r="N24" s="35" t="s">
        <v>50</v>
      </c>
    </row>
    <row r="25" spans="2:14" ht="16.5" thickBot="1">
      <c r="B25" s="205"/>
      <c r="C25" s="210"/>
      <c r="D25" s="212"/>
      <c r="E25" s="212"/>
      <c r="F25" s="212"/>
      <c r="G25" s="212"/>
      <c r="H25" s="212"/>
      <c r="I25" s="212"/>
      <c r="J25" s="212"/>
      <c r="K25" s="212"/>
      <c r="L25" s="212"/>
      <c r="M25" s="36"/>
      <c r="N25" s="36"/>
    </row>
    <row r="26" spans="2:14" ht="16.5" thickBot="1">
      <c r="B26" s="212" t="s">
        <v>51</v>
      </c>
      <c r="C26" s="131">
        <v>1</v>
      </c>
      <c r="D26" s="132">
        <v>2</v>
      </c>
      <c r="E26" s="132">
        <v>2</v>
      </c>
      <c r="F26" s="132"/>
      <c r="G26" s="132"/>
      <c r="H26" s="132"/>
      <c r="I26" s="132"/>
      <c r="J26" s="132"/>
      <c r="K26" s="132">
        <v>1</v>
      </c>
      <c r="L26" s="132">
        <v>1</v>
      </c>
      <c r="M26" s="132">
        <v>2</v>
      </c>
      <c r="N26" s="132"/>
    </row>
    <row r="27" spans="2:14" ht="16.5" thickBot="1">
      <c r="B27" s="212" t="s">
        <v>52</v>
      </c>
      <c r="C27" s="133"/>
      <c r="D27" s="91"/>
      <c r="E27" s="91">
        <v>2</v>
      </c>
      <c r="F27" s="91"/>
      <c r="G27" s="91"/>
      <c r="H27" s="91">
        <v>2</v>
      </c>
      <c r="I27" s="91"/>
      <c r="J27" s="91">
        <v>1</v>
      </c>
      <c r="K27" s="91"/>
      <c r="L27" s="91"/>
      <c r="M27" s="91">
        <v>2</v>
      </c>
      <c r="N27" s="91"/>
    </row>
    <row r="28" spans="2:14" ht="16.5" thickBot="1">
      <c r="B28" s="212" t="s">
        <v>53</v>
      </c>
      <c r="C28" s="133">
        <v>1</v>
      </c>
      <c r="D28" s="91"/>
      <c r="E28" s="91">
        <v>2</v>
      </c>
      <c r="F28" s="91">
        <v>1</v>
      </c>
      <c r="G28" s="91"/>
      <c r="H28" s="91">
        <v>1</v>
      </c>
      <c r="I28" s="91">
        <v>1</v>
      </c>
      <c r="J28" s="91"/>
      <c r="K28" s="91"/>
      <c r="L28" s="91"/>
      <c r="M28" s="91">
        <v>1</v>
      </c>
      <c r="N28" s="91">
        <v>1</v>
      </c>
    </row>
    <row r="29" spans="2:14" ht="16.5" thickBot="1">
      <c r="B29" s="212" t="s">
        <v>54</v>
      </c>
      <c r="C29" s="133"/>
      <c r="D29" s="91">
        <v>1</v>
      </c>
      <c r="E29" s="91">
        <v>2</v>
      </c>
      <c r="F29" s="91"/>
      <c r="G29" s="91"/>
      <c r="H29" s="91">
        <v>1</v>
      </c>
      <c r="I29" s="91"/>
      <c r="J29" s="91"/>
      <c r="K29" s="91">
        <v>1</v>
      </c>
      <c r="L29" s="91"/>
      <c r="M29" s="91">
        <v>1</v>
      </c>
      <c r="N29" s="91"/>
    </row>
    <row r="30" spans="2:14" ht="16.5" thickBot="1">
      <c r="B30" s="212" t="s">
        <v>55</v>
      </c>
      <c r="C30" s="133">
        <v>1</v>
      </c>
      <c r="D30" s="91">
        <v>2</v>
      </c>
      <c r="E30" s="91">
        <v>1</v>
      </c>
      <c r="F30" s="91"/>
      <c r="G30" s="91"/>
      <c r="H30" s="91"/>
      <c r="I30" s="91"/>
      <c r="J30" s="91"/>
      <c r="K30" s="91"/>
      <c r="L30" s="91"/>
      <c r="M30" s="91">
        <v>1</v>
      </c>
      <c r="N30" s="91"/>
    </row>
    <row r="31" spans="2:16" ht="16.5" thickBot="1">
      <c r="B31" s="212" t="s">
        <v>56</v>
      </c>
      <c r="C31" s="40">
        <f>($U$3*C26+$U$4*C27+$U$5*C28+$U$6*C29+$U$7*C30)/(C26+C27+C28+C29+C30)</f>
        <v>2.4068000808219758</v>
      </c>
      <c r="D31" s="40">
        <f t="shared" si="1" ref="D31:N31">($U$3*D26+$U$4*D27+$U$5*D28+$U$6*D29+$U$7*D30)/(D26+D27+D28+D29+D30)</f>
        <v>2.4105854400466655</v>
      </c>
      <c r="E31" s="40">
        <f t="shared" si="1"/>
        <v>2.4109132998350429</v>
      </c>
      <c r="F31" s="40">
        <f t="shared" si="1"/>
        <v>2.4056878968646034</v>
      </c>
      <c r="G31" s="40" t="e">
        <f t="shared" si="1"/>
        <v>#DIV/0!</v>
      </c>
      <c r="H31" s="40">
        <f t="shared" si="1"/>
        <v>2.4128586357817587</v>
      </c>
      <c r="I31" s="40">
        <f t="shared" si="1"/>
        <v>2.4056878968646034</v>
      </c>
      <c r="J31" s="40">
        <f t="shared" si="1"/>
        <v>2.4111220686158763</v>
      </c>
      <c r="K31" s="40">
        <f t="shared" si="1"/>
        <v>2.4131924564612133</v>
      </c>
      <c r="L31" s="40">
        <f t="shared" si="1"/>
        <v>2.4028824038917467</v>
      </c>
      <c r="M31" s="40">
        <f t="shared" si="1"/>
        <v>2.4098613275171581</v>
      </c>
      <c r="N31" s="40">
        <f t="shared" si="1"/>
        <v>2.4056878968646034</v>
      </c>
      <c r="O31" s="30"/>
      <c r="P31" s="30"/>
    </row>
    <row r="32" spans="2:14" ht="15.75">
      <c r="B32" s="37" t="s">
        <v>57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2:14" ht="15.75">
      <c r="B33" s="37" t="s">
        <v>58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15:16" ht="15.75">
      <c r="O34" s="30"/>
      <c r="P34" s="30"/>
    </row>
    <row r="35" spans="15:16" ht="15.75">
      <c r="O35" s="30"/>
      <c r="P35" s="30"/>
    </row>
    <row r="36" spans="2:14" ht="15.75">
      <c r="B36" s="37"/>
      <c r="C36" s="37"/>
      <c r="D36" s="37"/>
      <c r="E36" s="37"/>
      <c r="F36" s="37"/>
      <c r="G36" s="37"/>
      <c r="H36" s="37"/>
      <c r="I36" s="37"/>
      <c r="J36" s="37"/>
      <c r="K36" s="30"/>
      <c r="L36" s="30"/>
      <c r="M36" s="30"/>
      <c r="N36" s="30"/>
    </row>
    <row r="47" spans="2:2" ht="15.75">
      <c r="B47" s="30"/>
    </row>
    <row r="48" spans="1:2" ht="15.75">
      <c r="A48" s="30"/>
      <c r="B48" s="30"/>
    </row>
    <row r="49" spans="1:1" ht="15.75">
      <c r="A49" s="30"/>
    </row>
    <row r="53" ht="16.5" customHeight="1"/>
    <row r="59" spans="2:2" ht="15.75">
      <c r="B59" s="30"/>
    </row>
    <row r="60" spans="1:1" ht="15.75">
      <c r="A60" s="30"/>
    </row>
    <row r="61" spans="2:2" ht="15.75">
      <c r="B61" s="30"/>
    </row>
    <row r="62" spans="1:2" ht="15.75">
      <c r="A62" s="30"/>
      <c r="B62" s="30"/>
    </row>
    <row r="63" spans="1:2" ht="15.75">
      <c r="A63" s="30"/>
      <c r="B63" s="30"/>
    </row>
    <row r="64" spans="1:2" ht="15.75">
      <c r="A64" s="30"/>
      <c r="B64" s="30"/>
    </row>
    <row r="65" spans="1:1" ht="15.75">
      <c r="A65" s="30"/>
    </row>
    <row r="67" spans="2:2" ht="15.75">
      <c r="B67" s="30"/>
    </row>
    <row r="68" spans="1:2" ht="15.75">
      <c r="A68" s="30"/>
      <c r="B68" s="30"/>
    </row>
    <row r="69" spans="1:2" ht="16.5" customHeight="1">
      <c r="A69" s="30"/>
      <c r="B69" s="30"/>
    </row>
    <row r="70" spans="1:2" ht="15.75">
      <c r="A70" s="30"/>
      <c r="B70" s="30"/>
    </row>
    <row r="71" spans="1:1" ht="15.75">
      <c r="A71" s="30"/>
    </row>
    <row r="84" ht="16.5" customHeight="1"/>
  </sheetData>
  <mergeCells count="25">
    <mergeCell ref="D3:K3"/>
    <mergeCell ref="B8:B10"/>
    <mergeCell ref="D8:N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23:B25"/>
    <mergeCell ref="D23:N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</mergeCells>
  <pageMargins left="0.7" right="0.7" top="0.75" bottom="0.75" header="0.3" footer="0.3"/>
  <pageSetup orientation="portrait" paperSize="1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8255742-6739-4563-8f6a-1aaa5056f5fa}">
  <dimension ref="A3:AC18"/>
  <sheetViews>
    <sheetView zoomScale="78" zoomScaleNormal="78" workbookViewId="0" topLeftCell="G1">
      <selection pane="topLeft" activeCell="P14" sqref="P14"/>
    </sheetView>
  </sheetViews>
  <sheetFormatPr defaultColWidth="8.854285714285714" defaultRowHeight="15"/>
  <cols>
    <col min="1" max="1" width="6.285714285714286" style="44" bestFit="1" customWidth="1"/>
    <col min="2" max="2" width="7.285714285714286" style="44" bestFit="1" customWidth="1"/>
    <col min="3" max="3" width="11.285714285714286" style="44" bestFit="1" customWidth="1"/>
    <col min="4" max="4" width="36.714285714285715" style="44" customWidth="1"/>
    <col min="5" max="5" width="6.285714285714286" style="44" bestFit="1" customWidth="1"/>
    <col min="6" max="6" width="8.714285714285714" style="44" bestFit="1" customWidth="1"/>
    <col min="7" max="7" width="6.285714285714286" style="44" bestFit="1" customWidth="1"/>
    <col min="8" max="8" width="8.714285714285714" style="44" bestFit="1" customWidth="1"/>
    <col min="9" max="9" width="6.285714285714286" style="44" bestFit="1" customWidth="1"/>
    <col min="10" max="10" width="8.714285714285714" style="44" bestFit="1" customWidth="1"/>
    <col min="11" max="11" width="6.285714285714286" style="44" bestFit="1" customWidth="1"/>
    <col min="12" max="12" width="8.714285714285714" style="44" bestFit="1" customWidth="1"/>
    <col min="13" max="13" width="6.285714285714286" style="44" bestFit="1" customWidth="1"/>
    <col min="14" max="14" width="8.714285714285714" style="44" bestFit="1" customWidth="1"/>
    <col min="15" max="15" width="6.285714285714286" style="44" bestFit="1" customWidth="1"/>
    <col min="16" max="16" width="8.714285714285714" style="44" bestFit="1" customWidth="1"/>
    <col min="17" max="17" width="6.285714285714286" style="44" bestFit="1" customWidth="1"/>
    <col min="18" max="18" width="8.714285714285714" style="44" bestFit="1" customWidth="1"/>
    <col min="19" max="19" width="6.285714285714286" style="44" bestFit="1" customWidth="1"/>
    <col min="20" max="20" width="8.714285714285714" style="44" bestFit="1" customWidth="1"/>
    <col min="21" max="21" width="6.285714285714286" style="44" bestFit="1" customWidth="1"/>
    <col min="22" max="22" width="8.714285714285714" style="44" bestFit="1" customWidth="1"/>
    <col min="23" max="23" width="6.285714285714286" style="44" bestFit="1" customWidth="1"/>
    <col min="24" max="24" width="8.714285714285714" style="44" bestFit="1" customWidth="1"/>
    <col min="25" max="25" width="6.285714285714286" style="44" bestFit="1" customWidth="1"/>
    <col min="26" max="26" width="8.714285714285714" style="44" bestFit="1" customWidth="1"/>
    <col min="27" max="27" width="6.285714285714286" style="44" bestFit="1" customWidth="1"/>
    <col min="28" max="28" width="8.714285714285714" style="44" bestFit="1" customWidth="1"/>
    <col min="29" max="29" width="6.285714285714286" style="44" bestFit="1" customWidth="1"/>
    <col min="30" max="30" width="8.714285714285714" style="44" bestFit="1" customWidth="1"/>
    <col min="31" max="31" width="6.285714285714286" style="44" bestFit="1" customWidth="1"/>
    <col min="32" max="32" width="8.714285714285714" style="44" bestFit="1" customWidth="1"/>
    <col min="33" max="16384" width="8.857142857142858" style="44"/>
  </cols>
  <sheetData>
    <row r="3" spans="1:28" ht="15">
      <c r="A3" s="215" t="s">
        <v>70</v>
      </c>
      <c r="B3" s="216"/>
      <c r="C3" s="216"/>
      <c r="D3" s="217"/>
      <c r="E3" s="214" t="s">
        <v>39</v>
      </c>
      <c r="F3" s="214"/>
      <c r="G3" s="214" t="s">
        <v>40</v>
      </c>
      <c r="H3" s="214"/>
      <c r="I3" s="214" t="s">
        <v>41</v>
      </c>
      <c r="J3" s="214"/>
      <c r="K3" s="214" t="s">
        <v>42</v>
      </c>
      <c r="L3" s="214"/>
      <c r="M3" s="214" t="s">
        <v>43</v>
      </c>
      <c r="N3" s="214"/>
      <c r="O3" s="214" t="s">
        <v>44</v>
      </c>
      <c r="P3" s="214"/>
      <c r="Q3" s="214" t="s">
        <v>45</v>
      </c>
      <c r="R3" s="214"/>
      <c r="S3" s="214" t="s">
        <v>46</v>
      </c>
      <c r="T3" s="214"/>
      <c r="U3" s="214" t="s">
        <v>47</v>
      </c>
      <c r="V3" s="214"/>
      <c r="W3" s="214" t="s">
        <v>48</v>
      </c>
      <c r="X3" s="214"/>
      <c r="Y3" s="214" t="s">
        <v>49</v>
      </c>
      <c r="Z3" s="214"/>
      <c r="AA3" s="214" t="s">
        <v>50</v>
      </c>
      <c r="AB3" s="214"/>
    </row>
    <row r="4" spans="1:28" ht="57">
      <c r="A4" s="218"/>
      <c r="B4" s="219"/>
      <c r="C4" s="219"/>
      <c r="D4" s="220"/>
      <c r="E4" s="46" t="s">
        <v>71</v>
      </c>
      <c r="F4" s="46" t="s">
        <v>72</v>
      </c>
      <c r="G4" s="46" t="s">
        <v>71</v>
      </c>
      <c r="H4" s="46" t="s">
        <v>72</v>
      </c>
      <c r="I4" s="46" t="s">
        <v>71</v>
      </c>
      <c r="J4" s="46" t="s">
        <v>72</v>
      </c>
      <c r="K4" s="46" t="s">
        <v>71</v>
      </c>
      <c r="L4" s="46" t="s">
        <v>72</v>
      </c>
      <c r="M4" s="46" t="s">
        <v>71</v>
      </c>
      <c r="N4" s="46" t="s">
        <v>72</v>
      </c>
      <c r="O4" s="46" t="s">
        <v>71</v>
      </c>
      <c r="P4" s="46" t="s">
        <v>72</v>
      </c>
      <c r="Q4" s="46" t="s">
        <v>71</v>
      </c>
      <c r="R4" s="46" t="s">
        <v>72</v>
      </c>
      <c r="S4" s="46" t="s">
        <v>71</v>
      </c>
      <c r="T4" s="46" t="s">
        <v>72</v>
      </c>
      <c r="U4" s="46" t="s">
        <v>71</v>
      </c>
      <c r="V4" s="46" t="s">
        <v>72</v>
      </c>
      <c r="W4" s="46" t="s">
        <v>71</v>
      </c>
      <c r="X4" s="46" t="s">
        <v>72</v>
      </c>
      <c r="Y4" s="46" t="s">
        <v>71</v>
      </c>
      <c r="Z4" s="46" t="s">
        <v>72</v>
      </c>
      <c r="AA4" s="46" t="s">
        <v>71</v>
      </c>
      <c r="AB4" s="46" t="s">
        <v>72</v>
      </c>
    </row>
    <row r="5" spans="1:29" ht="15">
      <c r="A5" s="55" t="s">
        <v>24</v>
      </c>
      <c r="B5" s="55" t="s">
        <v>25</v>
      </c>
      <c r="C5" s="55" t="s">
        <v>27</v>
      </c>
      <c r="D5" s="56" t="s">
        <v>7</v>
      </c>
      <c r="E5" s="55"/>
      <c r="F5" s="57" t="s">
        <v>60</v>
      </c>
      <c r="G5" s="55"/>
      <c r="H5" s="57" t="s">
        <v>61</v>
      </c>
      <c r="I5" s="55"/>
      <c r="J5" s="57" t="s">
        <v>62</v>
      </c>
      <c r="K5" s="55"/>
      <c r="L5" s="57" t="s">
        <v>63</v>
      </c>
      <c r="M5" s="55"/>
      <c r="N5" s="57" t="s">
        <v>64</v>
      </c>
      <c r="O5" s="55"/>
      <c r="P5" s="57" t="s">
        <v>65</v>
      </c>
      <c r="Q5" s="55"/>
      <c r="R5" s="57" t="s">
        <v>66</v>
      </c>
      <c r="S5" s="55"/>
      <c r="T5" s="57" t="s">
        <v>67</v>
      </c>
      <c r="U5" s="55"/>
      <c r="V5" s="57" t="s">
        <v>68</v>
      </c>
      <c r="W5" s="55"/>
      <c r="X5" s="57" t="s">
        <v>69</v>
      </c>
      <c r="Y5" s="55"/>
      <c r="Z5" s="58" t="s">
        <v>73</v>
      </c>
      <c r="AA5" s="55"/>
      <c r="AB5" s="58" t="s">
        <v>74</v>
      </c>
      <c r="AC5" s="59"/>
    </row>
    <row r="6" spans="1:29" ht="30.75" thickBot="1">
      <c r="A6" s="45">
        <v>1</v>
      </c>
      <c r="B6" s="45"/>
      <c r="C6" s="60"/>
      <c r="D6" s="60" t="str">
        <f>'CO (5)'!D4</f>
        <v>History of India (From the beginning upto1200 A.D.)</v>
      </c>
      <c r="E6" s="60">
        <v>2</v>
      </c>
      <c r="F6" s="61">
        <f>'CO-PO Mapping (5)'!C16</f>
        <v>2.4110049640224966</v>
      </c>
      <c r="G6" s="45">
        <v>2.10</v>
      </c>
      <c r="H6" s="61">
        <f>'CO-PO Mapping (5)'!D16</f>
        <v>2.4110049640224966</v>
      </c>
      <c r="I6" s="45">
        <v>2.10</v>
      </c>
      <c r="J6" s="61">
        <f>'CO-PO Mapping (5)'!E16</f>
        <v>2.4119074707036909</v>
      </c>
      <c r="K6" s="45">
        <v>2.2000000000000002</v>
      </c>
      <c r="L6" s="40">
        <f>'CO-PO Mapping (5)'!F16</f>
        <v>2.411829941709577</v>
      </c>
      <c r="M6" s="45">
        <v>2</v>
      </c>
      <c r="N6" s="61">
        <f>'CO-PO Mapping (5)'!G16</f>
        <v>2.4176662253701284</v>
      </c>
      <c r="O6" s="45">
        <v>2</v>
      </c>
      <c r="P6" s="61">
        <f>'CO-PO Mapping (5)'!H16</f>
        <v>2.411829941709577</v>
      </c>
      <c r="Q6" s="45">
        <v>2.50</v>
      </c>
      <c r="R6" s="61">
        <f>'CO-PO Mapping (5)'!I16</f>
        <v>2.4110049640224966</v>
      </c>
      <c r="S6" s="45">
        <v>2.10</v>
      </c>
      <c r="T6" s="61">
        <f>'CO-PO Mapping (5)'!J16</f>
        <v>2.4173122888232781</v>
      </c>
      <c r="U6" s="45">
        <v>2</v>
      </c>
      <c r="V6" s="61">
        <f>'CO-PO Mapping (5)'!K16</f>
        <v>2.4110049640224966</v>
      </c>
      <c r="W6" s="45">
        <v>2.2999999999999998</v>
      </c>
      <c r="X6" s="61">
        <f>'CO-PO Mapping (5)'!L16</f>
        <v>2.4235025090306799</v>
      </c>
      <c r="Y6" s="45">
        <v>2.2999999999999998</v>
      </c>
      <c r="Z6" s="61">
        <f>'CO-PO Mapping (5)'!M16</f>
        <v>2.409651204000705</v>
      </c>
      <c r="AA6" s="45">
        <v>2.50</v>
      </c>
      <c r="AB6" s="62">
        <f>'CO-PO Mapping (5)'!N16</f>
        <v>2.4110049640224966</v>
      </c>
      <c r="AC6" s="63"/>
    </row>
    <row r="7" spans="1:29" ht="30">
      <c r="A7" s="45">
        <v>2</v>
      </c>
      <c r="B7" s="45"/>
      <c r="C7" s="60"/>
      <c r="D7" s="60" t="str">
        <f>'CO (5)'!D5</f>
        <v>History of Rajasthan (From Earliest times to 1956 A.D.)</v>
      </c>
      <c r="E7" s="60">
        <v>1.90</v>
      </c>
      <c r="F7" s="92">
        <f>'CO-PO Mapping (5)'!C31</f>
        <v>2.4068000808219758</v>
      </c>
      <c r="G7" s="45">
        <v>2.50</v>
      </c>
      <c r="H7" s="92">
        <f>'CO-PO Mapping (5)'!D31</f>
        <v>2.4105854400466655</v>
      </c>
      <c r="I7" s="45">
        <v>2.40</v>
      </c>
      <c r="J7" s="92">
        <f>'CO-PO Mapping (5)'!E31</f>
        <v>2.4109132998350429</v>
      </c>
      <c r="K7" s="45">
        <v>2.2000000000000002</v>
      </c>
      <c r="L7" s="92">
        <f>'CO-PO Mapping (5)'!F31</f>
        <v>2.4056878968646034</v>
      </c>
      <c r="M7" s="45"/>
      <c r="N7" s="92"/>
      <c r="O7" s="45">
        <v>2.2000000000000002</v>
      </c>
      <c r="P7" s="92">
        <f>'CO-PO Mapping (5)'!H31</f>
        <v>2.4128586357817587</v>
      </c>
      <c r="Q7" s="45">
        <v>2.2000000000000002</v>
      </c>
      <c r="R7" s="92">
        <f>'CO-PO Mapping (5)'!I31</f>
        <v>2.4056878968646034</v>
      </c>
      <c r="S7" s="45">
        <v>2</v>
      </c>
      <c r="T7" s="92">
        <f>'CO-PO Mapping (5)'!J31</f>
        <v>2.4111220686158763</v>
      </c>
      <c r="U7" s="45">
        <v>2</v>
      </c>
      <c r="V7" s="92">
        <f>'CO-PO Mapping (5)'!K31</f>
        <v>2.4131924564612133</v>
      </c>
      <c r="W7" s="45">
        <v>2.2000000000000002</v>
      </c>
      <c r="X7" s="92">
        <f>'CO-PO Mapping (5)'!L31</f>
        <v>2.4028824038917467</v>
      </c>
      <c r="Y7" s="45">
        <v>2.2000000000000002</v>
      </c>
      <c r="Z7" s="92">
        <f>'CO-PO Mapping (5)'!M31</f>
        <v>2.4098613275171581</v>
      </c>
      <c r="AA7" s="45">
        <v>2.2999999999999998</v>
      </c>
      <c r="AB7" s="92">
        <f>'CO-PO Mapping (5)'!N31</f>
        <v>2.4056878968646034</v>
      </c>
      <c r="AC7" s="63"/>
    </row>
    <row r="9" spans="4:28" ht="15">
      <c r="D9" s="44" t="s">
        <v>75</v>
      </c>
      <c r="E9" s="47">
        <f>AVERAGE(E6:E7)</f>
        <v>1.95</v>
      </c>
      <c r="F9" s="48"/>
      <c r="G9" s="49">
        <f>AVERAGE(G6:G7)</f>
        <v>2.2999999999999998</v>
      </c>
      <c r="H9" s="48"/>
      <c r="I9" s="49">
        <f>AVERAGE(I6:I7)</f>
        <v>2.25</v>
      </c>
      <c r="J9" s="48"/>
      <c r="K9" s="49">
        <f>AVERAGE(K6:K7)</f>
        <v>2.2000000000000002</v>
      </c>
      <c r="L9" s="48"/>
      <c r="M9" s="49">
        <f>AVERAGE(M6:M7)</f>
        <v>2</v>
      </c>
      <c r="N9" s="48"/>
      <c r="O9" s="49">
        <f>AVERAGE(O6:O7)</f>
        <v>2.10</v>
      </c>
      <c r="P9" s="48"/>
      <c r="Q9" s="49">
        <f>AVERAGE(Q6:Q7)</f>
        <v>2.35</v>
      </c>
      <c r="R9" s="48"/>
      <c r="S9" s="49">
        <f>AVERAGE(S6:S7)</f>
        <v>2.0499999999999998</v>
      </c>
      <c r="T9" s="48"/>
      <c r="U9" s="49">
        <f>AVERAGE(U6:U7)</f>
        <v>2</v>
      </c>
      <c r="V9" s="48"/>
      <c r="W9" s="49">
        <f>AVERAGE(W6:W7)</f>
        <v>2.25</v>
      </c>
      <c r="X9" s="48"/>
      <c r="Y9" s="49">
        <f>AVERAGE(Y6:Y7)</f>
        <v>2.25</v>
      </c>
      <c r="Z9" s="48"/>
      <c r="AA9" s="49">
        <f>AVERAGE(AA6:AA7)</f>
        <v>2.40</v>
      </c>
      <c r="AB9" s="50"/>
    </row>
    <row r="10" spans="5:28" ht="15">
      <c r="E10" s="51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52"/>
    </row>
    <row r="11" spans="4:28" ht="15">
      <c r="D11" s="44" t="s">
        <v>76</v>
      </c>
      <c r="E11" s="51"/>
      <c r="F11" s="85">
        <f>AVERAGE(F6:F7)</f>
        <v>2.4089025224222365</v>
      </c>
      <c r="G11" s="64"/>
      <c r="H11" s="85">
        <f>AVERAGE(H6:H7)</f>
        <v>2.4107952020345813</v>
      </c>
      <c r="I11" s="64"/>
      <c r="J11" s="85">
        <f>AVERAGE(J6:J7)</f>
        <v>2.4114103852693667</v>
      </c>
      <c r="K11" s="64"/>
      <c r="L11" s="85">
        <f>AVERAGE(L6:L7)</f>
        <v>2.4087589192870902</v>
      </c>
      <c r="M11" s="64"/>
      <c r="N11" s="85">
        <f>AVERAGE(N6:N7)</f>
        <v>2.4176662253701284</v>
      </c>
      <c r="O11" s="64"/>
      <c r="P11" s="85">
        <f>AVERAGE(P6:P7)</f>
        <v>2.4123442887456679</v>
      </c>
      <c r="Q11" s="64"/>
      <c r="R11" s="85">
        <f>AVERAGE(R6:R7)</f>
        <v>2.40834643044355</v>
      </c>
      <c r="S11" s="64"/>
      <c r="T11" s="85">
        <f>AVERAGE(T6:T7)</f>
        <v>2.4142171787195772</v>
      </c>
      <c r="U11" s="64"/>
      <c r="V11" s="85">
        <f>AVERAGE(V6:V7)</f>
        <v>2.412098710241855</v>
      </c>
      <c r="W11" s="64"/>
      <c r="X11" s="85">
        <f>AVERAGE(X6:X7)</f>
        <v>2.4131924564612133</v>
      </c>
      <c r="Y11" s="64"/>
      <c r="Z11" s="85">
        <f>AVERAGE(Z6:Z7)</f>
        <v>2.4097562657589315</v>
      </c>
      <c r="AA11" s="64"/>
      <c r="AB11" s="86">
        <f>AVERAGE(AB6:AB7)</f>
        <v>2.40834643044355</v>
      </c>
    </row>
    <row r="12" spans="5:28" ht="15">
      <c r="E12" s="51"/>
      <c r="F12" s="65"/>
      <c r="G12" s="64"/>
      <c r="H12" s="65"/>
      <c r="I12" s="64"/>
      <c r="J12" s="65"/>
      <c r="K12" s="64"/>
      <c r="L12" s="65"/>
      <c r="M12" s="64"/>
      <c r="N12" s="65"/>
      <c r="O12" s="64"/>
      <c r="P12" s="65"/>
      <c r="Q12" s="64"/>
      <c r="R12" s="65"/>
      <c r="S12" s="64"/>
      <c r="T12" s="65"/>
      <c r="U12" s="64"/>
      <c r="V12" s="65"/>
      <c r="W12" s="64"/>
      <c r="X12" s="65"/>
      <c r="Y12" s="64"/>
      <c r="Z12" s="65"/>
      <c r="AA12" s="64"/>
      <c r="AB12" s="53"/>
    </row>
    <row r="13" spans="4:28" ht="15">
      <c r="D13" s="44" t="s">
        <v>77</v>
      </c>
      <c r="E13" s="51"/>
      <c r="F13" s="87">
        <v>2.10</v>
      </c>
      <c r="G13" s="64"/>
      <c r="H13" s="87">
        <v>2.50</v>
      </c>
      <c r="I13" s="64"/>
      <c r="J13" s="87">
        <v>2.2000000000000002</v>
      </c>
      <c r="K13" s="64"/>
      <c r="L13" s="87">
        <v>2.50</v>
      </c>
      <c r="M13" s="64"/>
      <c r="N13" s="87">
        <v>2.10</v>
      </c>
      <c r="O13" s="64"/>
      <c r="P13" s="87">
        <v>2.40</v>
      </c>
      <c r="Q13" s="64"/>
      <c r="R13" s="87">
        <v>2.2000000000000002</v>
      </c>
      <c r="S13" s="64"/>
      <c r="T13" s="87">
        <v>2.10</v>
      </c>
      <c r="U13" s="64"/>
      <c r="V13" s="87">
        <v>2.10</v>
      </c>
      <c r="W13" s="64"/>
      <c r="X13" s="87">
        <v>2.50</v>
      </c>
      <c r="Y13" s="64"/>
      <c r="Z13" s="87">
        <v>2.2000000000000002</v>
      </c>
      <c r="AA13" s="64"/>
      <c r="AB13" s="88">
        <v>2.50</v>
      </c>
    </row>
    <row r="14" spans="5:28" ht="15">
      <c r="E14" s="51"/>
      <c r="F14" s="65"/>
      <c r="G14" s="64"/>
      <c r="H14" s="65"/>
      <c r="I14" s="64"/>
      <c r="J14" s="65"/>
      <c r="K14" s="64"/>
      <c r="L14" s="65"/>
      <c r="M14" s="64"/>
      <c r="N14" s="65"/>
      <c r="O14" s="64"/>
      <c r="P14" s="65"/>
      <c r="Q14" s="64"/>
      <c r="R14" s="65"/>
      <c r="S14" s="64"/>
      <c r="T14" s="65"/>
      <c r="U14" s="64"/>
      <c r="V14" s="65"/>
      <c r="W14" s="64"/>
      <c r="X14" s="65"/>
      <c r="Y14" s="64"/>
      <c r="Z14" s="65"/>
      <c r="AA14" s="64"/>
      <c r="AB14" s="53"/>
    </row>
    <row r="15" spans="4:28" ht="15">
      <c r="D15" s="44" t="s">
        <v>78</v>
      </c>
      <c r="E15" s="51"/>
      <c r="F15" s="89">
        <f>(F11+F13)/2</f>
        <v>2.2544512612111181</v>
      </c>
      <c r="G15" s="64"/>
      <c r="H15" s="89">
        <f>(H11+H13)/2</f>
        <v>2.4553976010172907</v>
      </c>
      <c r="I15" s="64"/>
      <c r="J15" s="89">
        <f>(J11+J13)/2</f>
        <v>2.3057051926346834</v>
      </c>
      <c r="K15" s="64"/>
      <c r="L15" s="89">
        <f>(L11+L13)/2</f>
        <v>2.4543794596435449</v>
      </c>
      <c r="M15" s="64"/>
      <c r="N15" s="89">
        <f>(N11+N13)/2</f>
        <v>2.258833112685064</v>
      </c>
      <c r="O15" s="64"/>
      <c r="P15" s="89">
        <f>(P11+P13)/2</f>
        <v>2.4061721443728339</v>
      </c>
      <c r="Q15" s="64"/>
      <c r="R15" s="89">
        <f>(R11+R13)/2</f>
        <v>2.3041732152217751</v>
      </c>
      <c r="S15" s="64"/>
      <c r="T15" s="89">
        <f>(T11+T13)/2</f>
        <v>2.2571085893597886</v>
      </c>
      <c r="U15" s="64"/>
      <c r="V15" s="89">
        <f>(V11+V13)/2</f>
        <v>2.2560493551209273</v>
      </c>
      <c r="W15" s="64"/>
      <c r="X15" s="89">
        <f>(X11+X13)/2</f>
        <v>2.4565962282306066</v>
      </c>
      <c r="Y15" s="64"/>
      <c r="Z15" s="89">
        <f>(Z11+Z13)/2</f>
        <v>2.3048781328794661</v>
      </c>
      <c r="AA15" s="64"/>
      <c r="AB15" s="90">
        <f>(AB11+AB13)/2</f>
        <v>2.454173215221775</v>
      </c>
    </row>
    <row r="16" spans="5:28" ht="15">
      <c r="E16" s="66"/>
      <c r="F16" s="67"/>
      <c r="G16" s="54"/>
      <c r="H16" s="67"/>
      <c r="I16" s="54"/>
      <c r="J16" s="67"/>
      <c r="K16" s="54"/>
      <c r="L16" s="67"/>
      <c r="M16" s="54"/>
      <c r="N16" s="67"/>
      <c r="O16" s="54"/>
      <c r="P16" s="67"/>
      <c r="Q16" s="54"/>
      <c r="R16" s="67"/>
      <c r="S16" s="54"/>
      <c r="T16" s="67"/>
      <c r="U16" s="54"/>
      <c r="V16" s="67"/>
      <c r="W16" s="54"/>
      <c r="X16" s="67"/>
      <c r="Y16" s="54"/>
      <c r="Z16" s="67"/>
      <c r="AA16" s="54"/>
      <c r="AB16" s="68"/>
    </row>
    <row r="17" spans="5:28" ht="15">
      <c r="E17" s="213" t="s">
        <v>39</v>
      </c>
      <c r="F17" s="213"/>
      <c r="G17" s="213" t="s">
        <v>40</v>
      </c>
      <c r="H17" s="213"/>
      <c r="I17" s="213" t="s">
        <v>41</v>
      </c>
      <c r="J17" s="213"/>
      <c r="K17" s="213" t="s">
        <v>42</v>
      </c>
      <c r="L17" s="213"/>
      <c r="M17" s="213" t="s">
        <v>43</v>
      </c>
      <c r="N17" s="213"/>
      <c r="O17" s="213" t="s">
        <v>44</v>
      </c>
      <c r="P17" s="213"/>
      <c r="Q17" s="213" t="s">
        <v>45</v>
      </c>
      <c r="R17" s="213"/>
      <c r="S17" s="213" t="s">
        <v>46</v>
      </c>
      <c r="T17" s="213"/>
      <c r="U17" s="213" t="s">
        <v>47</v>
      </c>
      <c r="V17" s="213"/>
      <c r="W17" s="213" t="s">
        <v>48</v>
      </c>
      <c r="X17" s="213"/>
      <c r="Y17" s="213" t="s">
        <v>49</v>
      </c>
      <c r="Z17" s="213"/>
      <c r="AA17" s="213" t="s">
        <v>50</v>
      </c>
      <c r="AB17" s="213"/>
    </row>
    <row r="18" spans="5:28" ht="15">
      <c r="E18" s="213" t="str">
        <f>IF(F15&gt;E9,"Achieve","Not Achive")</f>
        <v>Achieve</v>
      </c>
      <c r="F18" s="213"/>
      <c r="G18" s="213" t="str">
        <f t="shared" si="0" ref="G18">IF(H15&gt;G9,"Achieve","Not Achive")</f>
        <v>Achieve</v>
      </c>
      <c r="H18" s="213"/>
      <c r="I18" s="213" t="str">
        <f t="shared" si="1" ref="I18">IF(J15&gt;I9,"Achieve","Not Achive")</f>
        <v>Achieve</v>
      </c>
      <c r="J18" s="213"/>
      <c r="K18" s="213" t="str">
        <f>IF(L15&gt;K9,"Achieve","Not Achieve")</f>
        <v>Achieve</v>
      </c>
      <c r="L18" s="213"/>
      <c r="M18" s="213" t="str">
        <f t="shared" si="2" ref="M18">IF(N15&gt;M9,"Achieve","Not Achive")</f>
        <v>Achieve</v>
      </c>
      <c r="N18" s="213"/>
      <c r="O18" s="213" t="str">
        <f t="shared" si="3" ref="O18">IF(P15&gt;O9,"Achieve","Not Achive")</f>
        <v>Achieve</v>
      </c>
      <c r="P18" s="213"/>
      <c r="Q18" s="213" t="str">
        <f t="shared" si="4" ref="Q18">IF(R15&gt;Q9,"Achieve","Not Achive")</f>
        <v>Not Achive</v>
      </c>
      <c r="R18" s="213"/>
      <c r="S18" s="213" t="str">
        <f t="shared" si="5" ref="S18">IF(T15&gt;S9,"Achieve","Not Achive")</f>
        <v>Achieve</v>
      </c>
      <c r="T18" s="213"/>
      <c r="U18" s="213" t="str">
        <f t="shared" si="6" ref="U18">IF(V15&gt;U9,"Achieve","Not Achive")</f>
        <v>Achieve</v>
      </c>
      <c r="V18" s="213"/>
      <c r="W18" s="213" t="str">
        <f t="shared" si="7" ref="W18">IF(X15&gt;W9,"Achieve","Not Achive")</f>
        <v>Achieve</v>
      </c>
      <c r="X18" s="213"/>
      <c r="Y18" s="213" t="str">
        <f t="shared" si="8" ref="Y18">IF(Z15&gt;Y9,"Achieve","Not Achive")</f>
        <v>Achieve</v>
      </c>
      <c r="Z18" s="213"/>
      <c r="AA18" s="213" t="str">
        <f>IF(AB15&gt;AA9,"Achieve","Not Achieve")</f>
        <v>Achieve</v>
      </c>
      <c r="AB18" s="213"/>
    </row>
  </sheetData>
  <mergeCells count="37">
    <mergeCell ref="G17:H17"/>
    <mergeCell ref="I17:J17"/>
    <mergeCell ref="K17:L17"/>
    <mergeCell ref="AA18:AB18"/>
    <mergeCell ref="W17:X17"/>
    <mergeCell ref="Y17:Z17"/>
    <mergeCell ref="AA17:AB17"/>
    <mergeCell ref="M17:N17"/>
    <mergeCell ref="O17:P17"/>
    <mergeCell ref="Q17:R17"/>
    <mergeCell ref="S17:T17"/>
    <mergeCell ref="U17:V17"/>
    <mergeCell ref="Q18:R18"/>
    <mergeCell ref="U18:V18"/>
    <mergeCell ref="Y18:Z18"/>
    <mergeCell ref="O3:P3"/>
    <mergeCell ref="S18:T18"/>
    <mergeCell ref="W18:X18"/>
    <mergeCell ref="A3:D4"/>
    <mergeCell ref="E18:F18"/>
    <mergeCell ref="I18:J18"/>
    <mergeCell ref="K18:L18"/>
    <mergeCell ref="O18:P18"/>
    <mergeCell ref="E3:F3"/>
    <mergeCell ref="G3:H3"/>
    <mergeCell ref="I3:J3"/>
    <mergeCell ref="K3:L3"/>
    <mergeCell ref="M3:N3"/>
    <mergeCell ref="E17:F17"/>
    <mergeCell ref="G18:H18"/>
    <mergeCell ref="M18:N18"/>
    <mergeCell ref="AA3:AB3"/>
    <mergeCell ref="Q3:R3"/>
    <mergeCell ref="S3:T3"/>
    <mergeCell ref="U3:V3"/>
    <mergeCell ref="W3:X3"/>
    <mergeCell ref="Y3:Z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9329205-afc3-45fe-9c3f-4b4a56b218fd}">
  <dimension ref="A1:AR340"/>
  <sheetViews>
    <sheetView zoomScale="80" zoomScaleNormal="80" workbookViewId="0" topLeftCell="A1">
      <selection pane="topLeft" activeCell="C3" sqref="C3"/>
    </sheetView>
  </sheetViews>
  <sheetFormatPr defaultColWidth="8.854285714285714" defaultRowHeight="20.25"/>
  <cols>
    <col min="1" max="1" width="8.571428571428571" style="1" bestFit="1" customWidth="1"/>
    <col min="2" max="2" width="19.714285714285715" style="1" bestFit="1" customWidth="1"/>
    <col min="3" max="3" width="56.57142857142857" style="1" customWidth="1"/>
    <col min="4" max="8" width="13.285714285714286" style="1" bestFit="1" customWidth="1"/>
    <col min="9" max="9" width="14.857142857142858" style="342" bestFit="1" customWidth="1"/>
    <col min="10" max="10" width="12.428571428571429" style="1" bestFit="1" customWidth="1"/>
    <col min="11" max="14" width="9.142857142857142" style="1" bestFit="1" customWidth="1"/>
    <col min="15" max="15" width="14.857142857142858" style="1" bestFit="1" customWidth="1"/>
    <col min="16" max="16" width="14.857142857142858" style="342" bestFit="1" customWidth="1"/>
    <col min="17" max="19" width="14.857142857142858" style="1" bestFit="1" customWidth="1"/>
    <col min="20" max="22" width="7.428571428571429" style="1" bestFit="1" customWidth="1"/>
    <col min="23" max="23" width="19.571428571428573" style="1" bestFit="1" customWidth="1"/>
    <col min="24" max="24" width="18.142857142857142" style="1" bestFit="1" customWidth="1"/>
    <col min="25" max="25" width="17.428571428571427" style="1" customWidth="1"/>
    <col min="26" max="26" width="14.857142857142858" style="1" bestFit="1" customWidth="1"/>
    <col min="27" max="43" width="8.857142857142858" style="110"/>
    <col min="44" max="44" width="8.857142857142858" style="109"/>
    <col min="45" max="265" width="8.857142857142858" style="107"/>
    <col min="266" max="16384" width="8.857142857142858" style="1"/>
  </cols>
  <sheetData>
    <row r="1" spans="1:26" ht="20.25">
      <c r="A1" s="63" t="s">
        <v>105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21" thickBot="1">
      <c r="A2" s="63" t="s">
        <v>536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ht="21" thickBot="1">
      <c r="A3" s="267" t="s">
        <v>85</v>
      </c>
      <c r="B3" s="268"/>
      <c r="C3" s="221" t="s">
        <v>537</v>
      </c>
      <c r="D3" s="267" t="s">
        <v>100</v>
      </c>
      <c r="E3" s="269"/>
      <c r="F3" s="270" t="s">
        <v>104</v>
      </c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</row>
    <row r="4" spans="1:26" ht="21" customHeight="1" thickBot="1">
      <c r="A4" s="271" t="s">
        <v>0</v>
      </c>
      <c r="B4" s="272" t="s">
        <v>1</v>
      </c>
      <c r="C4" s="273" t="s">
        <v>2</v>
      </c>
      <c r="D4" s="274" t="s">
        <v>101</v>
      </c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6"/>
      <c r="R4" s="277" t="s">
        <v>102</v>
      </c>
      <c r="S4" s="278"/>
      <c r="T4" s="278"/>
      <c r="U4" s="278"/>
      <c r="V4" s="279"/>
      <c r="W4" s="280" t="s">
        <v>15</v>
      </c>
      <c r="X4" s="281" t="s">
        <v>14</v>
      </c>
      <c r="Y4" s="282" t="s">
        <v>83</v>
      </c>
      <c r="Z4" s="283" t="s">
        <v>84</v>
      </c>
    </row>
    <row r="5" spans="1:26" ht="20.25">
      <c r="A5" s="284"/>
      <c r="B5" s="285"/>
      <c r="C5" s="286"/>
      <c r="D5" s="287" t="s">
        <v>11</v>
      </c>
      <c r="E5" s="288"/>
      <c r="F5" s="288"/>
      <c r="G5" s="288"/>
      <c r="H5" s="288"/>
      <c r="I5" s="288"/>
      <c r="J5" s="289"/>
      <c r="K5" s="290" t="s">
        <v>89</v>
      </c>
      <c r="L5" s="291"/>
      <c r="M5" s="291"/>
      <c r="N5" s="291"/>
      <c r="O5" s="291"/>
      <c r="P5" s="291"/>
      <c r="Q5" s="292"/>
      <c r="R5" s="293"/>
      <c r="S5" s="294"/>
      <c r="T5" s="294"/>
      <c r="U5" s="294"/>
      <c r="V5" s="295"/>
      <c r="W5" s="296" t="s">
        <v>13</v>
      </c>
      <c r="X5" s="297"/>
      <c r="Y5" s="298"/>
      <c r="Z5" s="299"/>
    </row>
    <row r="6" spans="1:26" ht="21" thickBot="1">
      <c r="A6" s="284"/>
      <c r="B6" s="300"/>
      <c r="C6" s="301"/>
      <c r="D6" s="302" t="s">
        <v>9</v>
      </c>
      <c r="E6" s="303" t="s">
        <v>86</v>
      </c>
      <c r="F6" s="303" t="s">
        <v>8</v>
      </c>
      <c r="G6" s="303" t="s">
        <v>87</v>
      </c>
      <c r="H6" s="303" t="s">
        <v>88</v>
      </c>
      <c r="I6" s="304" t="s">
        <v>10</v>
      </c>
      <c r="J6" s="305" t="s">
        <v>97</v>
      </c>
      <c r="K6" s="306" t="s">
        <v>90</v>
      </c>
      <c r="L6" s="307" t="s">
        <v>91</v>
      </c>
      <c r="M6" s="307" t="s">
        <v>92</v>
      </c>
      <c r="N6" s="307" t="s">
        <v>93</v>
      </c>
      <c r="O6" s="307" t="s">
        <v>94</v>
      </c>
      <c r="P6" s="308" t="s">
        <v>95</v>
      </c>
      <c r="Q6" s="309" t="s">
        <v>98</v>
      </c>
      <c r="R6" s="310" t="s">
        <v>12</v>
      </c>
      <c r="S6" s="311" t="s">
        <v>3</v>
      </c>
      <c r="T6" s="311" t="s">
        <v>4</v>
      </c>
      <c r="U6" s="311" t="s">
        <v>5</v>
      </c>
      <c r="V6" s="312" t="s">
        <v>6</v>
      </c>
      <c r="W6" s="313" t="s">
        <v>96</v>
      </c>
      <c r="X6" s="314"/>
      <c r="Y6" s="315"/>
      <c r="Z6" s="316"/>
    </row>
    <row r="7" spans="1:44" s="107" customFormat="1" ht="20.25">
      <c r="A7" s="45">
        <v>1</v>
      </c>
      <c r="B7" s="317">
        <v>439470</v>
      </c>
      <c r="C7" s="318" t="s">
        <v>277</v>
      </c>
      <c r="D7" s="319">
        <v>10</v>
      </c>
      <c r="E7" s="319">
        <v>13</v>
      </c>
      <c r="F7" s="319">
        <v>5</v>
      </c>
      <c r="G7" s="320">
        <v>14</v>
      </c>
      <c r="H7" s="320">
        <v>14</v>
      </c>
      <c r="I7" s="253">
        <f>SUM(D7:H7)</f>
        <v>56</v>
      </c>
      <c r="J7" s="320">
        <f>I7*0.15</f>
        <v>8.40</v>
      </c>
      <c r="K7" s="321">
        <v>3</v>
      </c>
      <c r="L7" s="321">
        <v>2</v>
      </c>
      <c r="M7" s="321">
        <v>4</v>
      </c>
      <c r="N7" s="321">
        <v>2</v>
      </c>
      <c r="O7" s="321">
        <v>4</v>
      </c>
      <c r="P7" s="253">
        <f>SUM(K7:O7)</f>
        <v>15</v>
      </c>
      <c r="Q7" s="321">
        <f>P7*0.05</f>
        <v>0.75</v>
      </c>
      <c r="R7" s="322">
        <f>D7*0.15+K7*0.05</f>
        <v>1.65</v>
      </c>
      <c r="S7" s="322">
        <f t="shared" si="0" ref="S7:V7">E7*0.15+L7*0.05</f>
        <v>2.0499999999999998</v>
      </c>
      <c r="T7" s="322">
        <f t="shared" si="0"/>
        <v>0.95</v>
      </c>
      <c r="U7" s="322">
        <f t="shared" si="0"/>
        <v>2.2000000000000002</v>
      </c>
      <c r="V7" s="322">
        <f t="shared" si="0"/>
        <v>2.3000000000000003</v>
      </c>
      <c r="W7" s="323">
        <f>I7+P7</f>
        <v>71</v>
      </c>
      <c r="X7" s="324">
        <f>W7*0.2</f>
        <v>14.20</v>
      </c>
      <c r="Y7" s="318">
        <v>52</v>
      </c>
      <c r="Z7" s="325">
        <f>Y7*0.8</f>
        <v>41.60</v>
      </c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09"/>
    </row>
    <row r="8" spans="1:44" s="107" customFormat="1" ht="20.25">
      <c r="A8" s="45">
        <v>2</v>
      </c>
      <c r="B8" s="317">
        <v>439471</v>
      </c>
      <c r="C8" s="318" t="s">
        <v>508</v>
      </c>
      <c r="D8" s="319">
        <v>6</v>
      </c>
      <c r="E8" s="319">
        <v>5</v>
      </c>
      <c r="F8" s="319">
        <v>15</v>
      </c>
      <c r="G8" s="320">
        <v>13</v>
      </c>
      <c r="H8" s="320">
        <v>12</v>
      </c>
      <c r="I8" s="253">
        <f t="shared" si="1" ref="I8:I71">SUM(D8:H8)</f>
        <v>51</v>
      </c>
      <c r="J8" s="320">
        <f t="shared" si="2" ref="J8:J71">I8*0.15</f>
        <v>7.65</v>
      </c>
      <c r="K8" s="321">
        <v>2</v>
      </c>
      <c r="L8" s="321">
        <v>1</v>
      </c>
      <c r="M8" s="321">
        <v>3</v>
      </c>
      <c r="N8" s="321">
        <v>4</v>
      </c>
      <c r="O8" s="321">
        <v>2</v>
      </c>
      <c r="P8" s="253">
        <f t="shared" si="3" ref="P8:P71">SUM(K8:O8)</f>
        <v>12</v>
      </c>
      <c r="Q8" s="321">
        <f t="shared" si="4" ref="Q8:Q71">P8*0.05</f>
        <v>0.60000000000000009</v>
      </c>
      <c r="R8" s="322">
        <f t="shared" si="5" ref="R8:R71">D8*0.15+K8*0.05</f>
        <v>0.99999999999999989</v>
      </c>
      <c r="S8" s="322">
        <f t="shared" si="6" ref="S8:S71">E8*0.15+L8*0.05</f>
        <v>0.80</v>
      </c>
      <c r="T8" s="322">
        <f t="shared" si="7" ref="T8:T71">F8*0.15+M8*0.05</f>
        <v>2.40</v>
      </c>
      <c r="U8" s="322">
        <f t="shared" si="8" ref="U8:U71">G8*0.15+N8*0.05</f>
        <v>2.15</v>
      </c>
      <c r="V8" s="322">
        <f t="shared" si="9" ref="V8:V71">H8*0.15+O8*0.05</f>
        <v>1.90</v>
      </c>
      <c r="W8" s="323">
        <f t="shared" si="10" ref="W8:W71">I8+P8</f>
        <v>63</v>
      </c>
      <c r="X8" s="324">
        <f t="shared" si="11" ref="X8:X71">W8*0.2</f>
        <v>12.60</v>
      </c>
      <c r="Y8" s="318">
        <v>50</v>
      </c>
      <c r="Z8" s="325">
        <f t="shared" si="12" ref="Z8:Z71">Y8*0.8</f>
        <v>40</v>
      </c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09"/>
    </row>
    <row r="9" spans="1:44" s="107" customFormat="1" ht="20.25">
      <c r="A9" s="45">
        <v>3</v>
      </c>
      <c r="B9" s="317">
        <v>439473</v>
      </c>
      <c r="C9" s="318" t="s">
        <v>278</v>
      </c>
      <c r="D9" s="319">
        <v>9</v>
      </c>
      <c r="E9" s="319">
        <v>8</v>
      </c>
      <c r="F9" s="319">
        <v>12</v>
      </c>
      <c r="G9" s="320">
        <v>13</v>
      </c>
      <c r="H9" s="320">
        <v>11</v>
      </c>
      <c r="I9" s="253">
        <f t="shared" si="1"/>
        <v>53</v>
      </c>
      <c r="J9" s="320">
        <f t="shared" si="2"/>
        <v>7.9499999999999993</v>
      </c>
      <c r="K9" s="321">
        <v>1.50</v>
      </c>
      <c r="L9" s="321">
        <v>2</v>
      </c>
      <c r="M9" s="321">
        <v>4</v>
      </c>
      <c r="N9" s="321">
        <v>2.50</v>
      </c>
      <c r="O9" s="321">
        <v>2.50</v>
      </c>
      <c r="P9" s="253">
        <f t="shared" si="3"/>
        <v>12.50</v>
      </c>
      <c r="Q9" s="321">
        <f t="shared" si="4"/>
        <v>0.625</v>
      </c>
      <c r="R9" s="322">
        <f t="shared" si="5"/>
        <v>1.4249999999999998</v>
      </c>
      <c r="S9" s="322">
        <f t="shared" si="6"/>
        <v>1.30</v>
      </c>
      <c r="T9" s="322">
        <f t="shared" si="7"/>
        <v>1.9999999999999998</v>
      </c>
      <c r="U9" s="322">
        <f t="shared" si="8"/>
        <v>2.0750000000000002</v>
      </c>
      <c r="V9" s="322">
        <f t="shared" si="9"/>
        <v>1.775</v>
      </c>
      <c r="W9" s="323">
        <f t="shared" si="10"/>
        <v>65.50</v>
      </c>
      <c r="X9" s="324">
        <f t="shared" si="11"/>
        <v>13.10</v>
      </c>
      <c r="Y9" s="318">
        <v>57</v>
      </c>
      <c r="Z9" s="325">
        <f t="shared" si="12"/>
        <v>45.60</v>
      </c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09"/>
    </row>
    <row r="10" spans="1:44" s="107" customFormat="1" ht="20.25">
      <c r="A10" s="45">
        <v>4</v>
      </c>
      <c r="B10" s="317">
        <v>439475</v>
      </c>
      <c r="C10" s="318" t="s">
        <v>279</v>
      </c>
      <c r="D10" s="319"/>
      <c r="E10" s="319"/>
      <c r="F10" s="319"/>
      <c r="G10" s="320"/>
      <c r="H10" s="320"/>
      <c r="I10" s="253">
        <f t="shared" si="1"/>
        <v>0</v>
      </c>
      <c r="J10" s="320">
        <f t="shared" si="2"/>
        <v>0</v>
      </c>
      <c r="K10" s="321"/>
      <c r="L10" s="321"/>
      <c r="M10" s="321"/>
      <c r="N10" s="321"/>
      <c r="O10" s="321"/>
      <c r="P10" s="253">
        <f t="shared" si="3"/>
        <v>0</v>
      </c>
      <c r="Q10" s="321">
        <f t="shared" si="4"/>
        <v>0</v>
      </c>
      <c r="R10" s="322">
        <f t="shared" si="5"/>
        <v>0</v>
      </c>
      <c r="S10" s="322">
        <f t="shared" si="6"/>
        <v>0</v>
      </c>
      <c r="T10" s="322">
        <f t="shared" si="7"/>
        <v>0</v>
      </c>
      <c r="U10" s="322">
        <f t="shared" si="8"/>
        <v>0</v>
      </c>
      <c r="V10" s="322">
        <f t="shared" si="9"/>
        <v>0</v>
      </c>
      <c r="W10" s="323">
        <f t="shared" si="10"/>
        <v>0</v>
      </c>
      <c r="X10" s="324">
        <f t="shared" si="11"/>
        <v>0</v>
      </c>
      <c r="Y10" s="318" t="s">
        <v>147</v>
      </c>
      <c r="Z10" s="325" t="e">
        <f t="shared" si="12"/>
        <v>#VALUE!</v>
      </c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09"/>
    </row>
    <row r="11" spans="1:44" s="107" customFormat="1" ht="20.25">
      <c r="A11" s="45">
        <v>5</v>
      </c>
      <c r="B11" s="317">
        <v>439476</v>
      </c>
      <c r="C11" s="318" t="s">
        <v>280</v>
      </c>
      <c r="D11" s="319">
        <v>10</v>
      </c>
      <c r="E11" s="319">
        <v>11</v>
      </c>
      <c r="F11" s="319">
        <v>10</v>
      </c>
      <c r="G11" s="320">
        <v>14</v>
      </c>
      <c r="H11" s="320">
        <v>9</v>
      </c>
      <c r="I11" s="253">
        <f t="shared" si="1"/>
        <v>54</v>
      </c>
      <c r="J11" s="320">
        <f t="shared" si="2"/>
        <v>8.10</v>
      </c>
      <c r="K11" s="321">
        <v>3</v>
      </c>
      <c r="L11" s="321">
        <v>2.50</v>
      </c>
      <c r="M11" s="321">
        <v>2</v>
      </c>
      <c r="N11" s="321">
        <v>4</v>
      </c>
      <c r="O11" s="321">
        <v>2.50</v>
      </c>
      <c r="P11" s="253">
        <f t="shared" si="3"/>
        <v>14</v>
      </c>
      <c r="Q11" s="321">
        <f t="shared" si="4"/>
        <v>0.70</v>
      </c>
      <c r="R11" s="322">
        <f t="shared" si="5"/>
        <v>1.65</v>
      </c>
      <c r="S11" s="322">
        <f t="shared" si="6"/>
        <v>1.775</v>
      </c>
      <c r="T11" s="322">
        <f t="shared" si="7"/>
        <v>1.60</v>
      </c>
      <c r="U11" s="322">
        <f t="shared" si="8"/>
        <v>2.3000000000000003</v>
      </c>
      <c r="V11" s="322">
        <f t="shared" si="9"/>
        <v>1.475</v>
      </c>
      <c r="W11" s="323">
        <f t="shared" si="10"/>
        <v>68</v>
      </c>
      <c r="X11" s="324">
        <f t="shared" si="11"/>
        <v>13.60</v>
      </c>
      <c r="Y11" s="318">
        <v>58</v>
      </c>
      <c r="Z11" s="325">
        <f t="shared" si="12"/>
        <v>46.400000000000006</v>
      </c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09"/>
    </row>
    <row r="12" spans="1:44" s="107" customFormat="1" ht="20.25">
      <c r="A12" s="45">
        <v>6</v>
      </c>
      <c r="B12" s="317">
        <v>439477</v>
      </c>
      <c r="C12" s="318" t="s">
        <v>281</v>
      </c>
      <c r="D12" s="319"/>
      <c r="E12" s="319"/>
      <c r="F12" s="319"/>
      <c r="G12" s="320"/>
      <c r="H12" s="320"/>
      <c r="I12" s="253">
        <f t="shared" si="1"/>
        <v>0</v>
      </c>
      <c r="J12" s="320">
        <f t="shared" si="2"/>
        <v>0</v>
      </c>
      <c r="K12" s="321"/>
      <c r="L12" s="321"/>
      <c r="M12" s="321"/>
      <c r="N12" s="321"/>
      <c r="O12" s="321"/>
      <c r="P12" s="253">
        <f t="shared" si="3"/>
        <v>0</v>
      </c>
      <c r="Q12" s="321">
        <f t="shared" si="4"/>
        <v>0</v>
      </c>
      <c r="R12" s="322">
        <f t="shared" si="5"/>
        <v>0</v>
      </c>
      <c r="S12" s="322">
        <f t="shared" si="6"/>
        <v>0</v>
      </c>
      <c r="T12" s="322">
        <f t="shared" si="7"/>
        <v>0</v>
      </c>
      <c r="U12" s="322">
        <f t="shared" si="8"/>
        <v>0</v>
      </c>
      <c r="V12" s="322">
        <f t="shared" si="9"/>
        <v>0</v>
      </c>
      <c r="W12" s="323">
        <f t="shared" si="10"/>
        <v>0</v>
      </c>
      <c r="X12" s="324">
        <f t="shared" si="11"/>
        <v>0</v>
      </c>
      <c r="Y12" s="318" t="s">
        <v>147</v>
      </c>
      <c r="Z12" s="325" t="e">
        <f t="shared" si="12"/>
        <v>#VALUE!</v>
      </c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09"/>
    </row>
    <row r="13" spans="1:44" s="107" customFormat="1" ht="20.25">
      <c r="A13" s="45">
        <v>7</v>
      </c>
      <c r="B13" s="317">
        <v>439480</v>
      </c>
      <c r="C13" s="318" t="s">
        <v>282</v>
      </c>
      <c r="D13" s="319">
        <v>14</v>
      </c>
      <c r="E13" s="319">
        <v>12</v>
      </c>
      <c r="F13" s="319">
        <v>14</v>
      </c>
      <c r="G13" s="320">
        <v>3</v>
      </c>
      <c r="H13" s="320">
        <v>12</v>
      </c>
      <c r="I13" s="253">
        <f t="shared" si="1"/>
        <v>55</v>
      </c>
      <c r="J13" s="320">
        <f t="shared" si="2"/>
        <v>8.25</v>
      </c>
      <c r="K13" s="321">
        <v>3.50</v>
      </c>
      <c r="L13" s="321">
        <v>2</v>
      </c>
      <c r="M13" s="321">
        <v>1</v>
      </c>
      <c r="N13" s="321">
        <v>4</v>
      </c>
      <c r="O13" s="321">
        <v>2</v>
      </c>
      <c r="P13" s="253">
        <f t="shared" si="3"/>
        <v>12.50</v>
      </c>
      <c r="Q13" s="321">
        <f t="shared" si="4"/>
        <v>0.625</v>
      </c>
      <c r="R13" s="322">
        <f t="shared" si="5"/>
        <v>2.275</v>
      </c>
      <c r="S13" s="322">
        <f t="shared" si="6"/>
        <v>1.90</v>
      </c>
      <c r="T13" s="322">
        <f t="shared" si="7"/>
        <v>2.15</v>
      </c>
      <c r="U13" s="322">
        <f t="shared" si="8"/>
        <v>0.64999999999999991</v>
      </c>
      <c r="V13" s="322">
        <f t="shared" si="9"/>
        <v>1.90</v>
      </c>
      <c r="W13" s="323">
        <f t="shared" si="10"/>
        <v>67.50</v>
      </c>
      <c r="X13" s="324">
        <f t="shared" si="11"/>
        <v>13.50</v>
      </c>
      <c r="Y13" s="318">
        <v>53</v>
      </c>
      <c r="Z13" s="325">
        <f t="shared" si="12"/>
        <v>42.400000000000006</v>
      </c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09"/>
    </row>
    <row r="14" spans="1:44" s="107" customFormat="1" ht="20.25">
      <c r="A14" s="45">
        <v>8</v>
      </c>
      <c r="B14" s="317">
        <v>439481</v>
      </c>
      <c r="C14" s="318" t="s">
        <v>282</v>
      </c>
      <c r="D14" s="319">
        <v>10</v>
      </c>
      <c r="E14" s="319">
        <v>11</v>
      </c>
      <c r="F14" s="319">
        <v>14</v>
      </c>
      <c r="G14" s="320">
        <v>12</v>
      </c>
      <c r="H14" s="320">
        <v>10</v>
      </c>
      <c r="I14" s="253">
        <f t="shared" si="1"/>
        <v>57</v>
      </c>
      <c r="J14" s="320">
        <f t="shared" si="2"/>
        <v>8.5499999999999989</v>
      </c>
      <c r="K14" s="321">
        <v>4</v>
      </c>
      <c r="L14" s="321">
        <v>3.50</v>
      </c>
      <c r="M14" s="321">
        <v>2</v>
      </c>
      <c r="N14" s="321">
        <v>3</v>
      </c>
      <c r="O14" s="321">
        <v>1.50</v>
      </c>
      <c r="P14" s="253">
        <f t="shared" si="3"/>
        <v>14</v>
      </c>
      <c r="Q14" s="321">
        <f t="shared" si="4"/>
        <v>0.70</v>
      </c>
      <c r="R14" s="322">
        <f t="shared" si="5"/>
        <v>1.70</v>
      </c>
      <c r="S14" s="322">
        <f t="shared" si="6"/>
        <v>1.825</v>
      </c>
      <c r="T14" s="322">
        <f t="shared" si="7"/>
        <v>2.2000000000000002</v>
      </c>
      <c r="U14" s="322">
        <f t="shared" si="8"/>
        <v>1.9499999999999997</v>
      </c>
      <c r="V14" s="322">
        <f t="shared" si="9"/>
        <v>1.575</v>
      </c>
      <c r="W14" s="323">
        <f t="shared" si="10"/>
        <v>71</v>
      </c>
      <c r="X14" s="324">
        <f t="shared" si="11"/>
        <v>14.20</v>
      </c>
      <c r="Y14" s="318">
        <v>57</v>
      </c>
      <c r="Z14" s="325">
        <f t="shared" si="12"/>
        <v>45.60</v>
      </c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09"/>
    </row>
    <row r="15" spans="1:44" s="107" customFormat="1" ht="20.25">
      <c r="A15" s="45">
        <v>9</v>
      </c>
      <c r="B15" s="317">
        <v>439482</v>
      </c>
      <c r="C15" s="318" t="s">
        <v>283</v>
      </c>
      <c r="D15" s="319">
        <v>8</v>
      </c>
      <c r="E15" s="319">
        <v>7</v>
      </c>
      <c r="F15" s="319">
        <v>10</v>
      </c>
      <c r="G15" s="320">
        <v>8</v>
      </c>
      <c r="H15" s="320">
        <v>7</v>
      </c>
      <c r="I15" s="253">
        <f t="shared" si="1"/>
        <v>40</v>
      </c>
      <c r="J15" s="320">
        <f t="shared" si="2"/>
        <v>6</v>
      </c>
      <c r="K15" s="321">
        <v>3</v>
      </c>
      <c r="L15" s="321">
        <v>2</v>
      </c>
      <c r="M15" s="321">
        <v>1.50</v>
      </c>
      <c r="N15" s="321">
        <v>2</v>
      </c>
      <c r="O15" s="321">
        <v>3</v>
      </c>
      <c r="P15" s="253">
        <f t="shared" si="3"/>
        <v>11.50</v>
      </c>
      <c r="Q15" s="321">
        <f t="shared" si="4"/>
        <v>0.57500000000000007</v>
      </c>
      <c r="R15" s="322">
        <f t="shared" si="5"/>
        <v>1.35</v>
      </c>
      <c r="S15" s="322">
        <f t="shared" si="6"/>
        <v>1.1500000000000001</v>
      </c>
      <c r="T15" s="322">
        <f t="shared" si="7"/>
        <v>1.575</v>
      </c>
      <c r="U15" s="322">
        <f t="shared" si="8"/>
        <v>1.30</v>
      </c>
      <c r="V15" s="322">
        <f t="shared" si="9"/>
        <v>1.2000000000000002</v>
      </c>
      <c r="W15" s="323">
        <f t="shared" si="10"/>
        <v>51.50</v>
      </c>
      <c r="X15" s="324">
        <f t="shared" si="11"/>
        <v>10.30</v>
      </c>
      <c r="Y15" s="318">
        <v>41</v>
      </c>
      <c r="Z15" s="325">
        <f t="shared" si="12"/>
        <v>32.800000000000004</v>
      </c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09"/>
    </row>
    <row r="16" spans="1:44" s="107" customFormat="1" ht="20.25">
      <c r="A16" s="45">
        <v>10</v>
      </c>
      <c r="B16" s="317">
        <v>439483</v>
      </c>
      <c r="C16" s="318" t="s">
        <v>284</v>
      </c>
      <c r="D16" s="319">
        <v>13</v>
      </c>
      <c r="E16" s="319">
        <v>15</v>
      </c>
      <c r="F16" s="319">
        <v>14</v>
      </c>
      <c r="G16" s="320">
        <v>12</v>
      </c>
      <c r="H16" s="320">
        <v>14</v>
      </c>
      <c r="I16" s="253">
        <f t="shared" si="1"/>
        <v>68</v>
      </c>
      <c r="J16" s="320">
        <f t="shared" si="2"/>
        <v>10.199999999999999</v>
      </c>
      <c r="K16" s="321">
        <v>4</v>
      </c>
      <c r="L16" s="321">
        <v>2.50</v>
      </c>
      <c r="M16" s="321">
        <v>3</v>
      </c>
      <c r="N16" s="321">
        <v>5</v>
      </c>
      <c r="O16" s="321">
        <v>4.50</v>
      </c>
      <c r="P16" s="253">
        <f t="shared" si="3"/>
        <v>19</v>
      </c>
      <c r="Q16" s="321">
        <f t="shared" si="4"/>
        <v>0.95</v>
      </c>
      <c r="R16" s="322">
        <f t="shared" si="5"/>
        <v>2.15</v>
      </c>
      <c r="S16" s="322">
        <f t="shared" si="6"/>
        <v>2.375</v>
      </c>
      <c r="T16" s="322">
        <f t="shared" si="7"/>
        <v>2.25</v>
      </c>
      <c r="U16" s="322">
        <f t="shared" si="8"/>
        <v>2.0499999999999998</v>
      </c>
      <c r="V16" s="322">
        <f t="shared" si="9"/>
        <v>2.3250000000000002</v>
      </c>
      <c r="W16" s="323">
        <f t="shared" si="10"/>
        <v>87</v>
      </c>
      <c r="X16" s="324">
        <f t="shared" si="11"/>
        <v>17.400000000000002</v>
      </c>
      <c r="Y16" s="318">
        <v>60</v>
      </c>
      <c r="Z16" s="325">
        <f t="shared" si="12"/>
        <v>48</v>
      </c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09"/>
    </row>
    <row r="17" spans="1:44" s="107" customFormat="1" ht="20.25">
      <c r="A17" s="45">
        <v>11</v>
      </c>
      <c r="B17" s="317">
        <v>439484</v>
      </c>
      <c r="C17" s="318" t="s">
        <v>285</v>
      </c>
      <c r="D17" s="319">
        <v>8</v>
      </c>
      <c r="E17" s="319">
        <v>7</v>
      </c>
      <c r="F17" s="319">
        <v>5</v>
      </c>
      <c r="G17" s="320">
        <v>6</v>
      </c>
      <c r="H17" s="320">
        <v>13</v>
      </c>
      <c r="I17" s="253">
        <f t="shared" si="1"/>
        <v>39</v>
      </c>
      <c r="J17" s="320">
        <f t="shared" si="2"/>
        <v>5.85</v>
      </c>
      <c r="K17" s="321">
        <v>3</v>
      </c>
      <c r="L17" s="321">
        <v>2</v>
      </c>
      <c r="M17" s="321">
        <v>1.50</v>
      </c>
      <c r="N17" s="321">
        <v>2</v>
      </c>
      <c r="O17" s="321">
        <v>3</v>
      </c>
      <c r="P17" s="253">
        <f t="shared" si="3"/>
        <v>11.50</v>
      </c>
      <c r="Q17" s="321">
        <f t="shared" si="4"/>
        <v>0.57500000000000007</v>
      </c>
      <c r="R17" s="322">
        <f t="shared" si="5"/>
        <v>1.35</v>
      </c>
      <c r="S17" s="322">
        <f t="shared" si="6"/>
        <v>1.1500000000000001</v>
      </c>
      <c r="T17" s="322">
        <f t="shared" si="7"/>
        <v>0.825</v>
      </c>
      <c r="U17" s="322">
        <f t="shared" si="8"/>
        <v>0.99999999999999989</v>
      </c>
      <c r="V17" s="322">
        <f t="shared" si="9"/>
        <v>2.10</v>
      </c>
      <c r="W17" s="323">
        <f t="shared" si="10"/>
        <v>50.50</v>
      </c>
      <c r="X17" s="324">
        <f t="shared" si="11"/>
        <v>10.100000000000001</v>
      </c>
      <c r="Y17" s="318">
        <v>39</v>
      </c>
      <c r="Z17" s="325">
        <f t="shared" si="12"/>
        <v>31.200000000000003</v>
      </c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09"/>
    </row>
    <row r="18" spans="1:44" s="107" customFormat="1" ht="20.25">
      <c r="A18" s="45">
        <v>12</v>
      </c>
      <c r="B18" s="317">
        <v>439485</v>
      </c>
      <c r="C18" s="318" t="s">
        <v>286</v>
      </c>
      <c r="D18" s="319"/>
      <c r="E18" s="319"/>
      <c r="F18" s="319"/>
      <c r="G18" s="320"/>
      <c r="H18" s="320"/>
      <c r="I18" s="253">
        <f t="shared" si="1"/>
        <v>0</v>
      </c>
      <c r="J18" s="320">
        <f t="shared" si="2"/>
        <v>0</v>
      </c>
      <c r="K18" s="321"/>
      <c r="L18" s="321"/>
      <c r="M18" s="321"/>
      <c r="N18" s="321"/>
      <c r="O18" s="321"/>
      <c r="P18" s="253">
        <f t="shared" si="3"/>
        <v>0</v>
      </c>
      <c r="Q18" s="321">
        <f t="shared" si="4"/>
        <v>0</v>
      </c>
      <c r="R18" s="322">
        <f t="shared" si="5"/>
        <v>0</v>
      </c>
      <c r="S18" s="322">
        <f t="shared" si="6"/>
        <v>0</v>
      </c>
      <c r="T18" s="322">
        <f t="shared" si="7"/>
        <v>0</v>
      </c>
      <c r="U18" s="322">
        <f t="shared" si="8"/>
        <v>0</v>
      </c>
      <c r="V18" s="322">
        <f t="shared" si="9"/>
        <v>0</v>
      </c>
      <c r="W18" s="323">
        <f t="shared" si="10"/>
        <v>0</v>
      </c>
      <c r="X18" s="324">
        <f t="shared" si="11"/>
        <v>0</v>
      </c>
      <c r="Y18" s="318">
        <v>0</v>
      </c>
      <c r="Z18" s="325">
        <f t="shared" si="12"/>
        <v>0</v>
      </c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09"/>
    </row>
    <row r="19" spans="1:44" s="107" customFormat="1" ht="20.25">
      <c r="A19" s="45">
        <v>13</v>
      </c>
      <c r="B19" s="317">
        <v>439487</v>
      </c>
      <c r="C19" s="318" t="s">
        <v>288</v>
      </c>
      <c r="D19" s="319"/>
      <c r="E19" s="319"/>
      <c r="F19" s="319"/>
      <c r="G19" s="320"/>
      <c r="H19" s="320"/>
      <c r="I19" s="253">
        <f t="shared" si="1"/>
        <v>0</v>
      </c>
      <c r="J19" s="320">
        <f t="shared" si="2"/>
        <v>0</v>
      </c>
      <c r="K19" s="321"/>
      <c r="L19" s="321"/>
      <c r="M19" s="321"/>
      <c r="N19" s="321"/>
      <c r="O19" s="321"/>
      <c r="P19" s="253">
        <f t="shared" si="3"/>
        <v>0</v>
      </c>
      <c r="Q19" s="321">
        <f t="shared" si="4"/>
        <v>0</v>
      </c>
      <c r="R19" s="322">
        <f t="shared" si="5"/>
        <v>0</v>
      </c>
      <c r="S19" s="322">
        <f t="shared" si="6"/>
        <v>0</v>
      </c>
      <c r="T19" s="322">
        <f t="shared" si="7"/>
        <v>0</v>
      </c>
      <c r="U19" s="322">
        <f t="shared" si="8"/>
        <v>0</v>
      </c>
      <c r="V19" s="322">
        <f t="shared" si="9"/>
        <v>0</v>
      </c>
      <c r="W19" s="323">
        <f t="shared" si="10"/>
        <v>0</v>
      </c>
      <c r="X19" s="324">
        <f t="shared" si="11"/>
        <v>0</v>
      </c>
      <c r="Y19" s="318" t="s">
        <v>147</v>
      </c>
      <c r="Z19" s="325" t="e">
        <f t="shared" si="12"/>
        <v>#VALUE!</v>
      </c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09"/>
    </row>
    <row r="20" spans="1:44" s="107" customFormat="1" ht="20.25">
      <c r="A20" s="45">
        <v>14</v>
      </c>
      <c r="B20" s="317">
        <v>439488</v>
      </c>
      <c r="C20" s="318" t="s">
        <v>509</v>
      </c>
      <c r="D20" s="319">
        <v>11</v>
      </c>
      <c r="E20" s="319">
        <v>10</v>
      </c>
      <c r="F20" s="319">
        <v>12</v>
      </c>
      <c r="G20" s="320">
        <v>14</v>
      </c>
      <c r="H20" s="320">
        <v>15</v>
      </c>
      <c r="I20" s="253">
        <f t="shared" si="1"/>
        <v>62</v>
      </c>
      <c r="J20" s="320">
        <f t="shared" si="2"/>
        <v>9.2999999999999989</v>
      </c>
      <c r="K20" s="321">
        <v>2</v>
      </c>
      <c r="L20" s="321">
        <v>2.50</v>
      </c>
      <c r="M20" s="321">
        <v>2</v>
      </c>
      <c r="N20" s="321">
        <v>3.50</v>
      </c>
      <c r="O20" s="321">
        <v>4</v>
      </c>
      <c r="P20" s="253">
        <f t="shared" si="3"/>
        <v>14</v>
      </c>
      <c r="Q20" s="321">
        <f t="shared" si="4"/>
        <v>0.70</v>
      </c>
      <c r="R20" s="322">
        <f t="shared" si="5"/>
        <v>1.75</v>
      </c>
      <c r="S20" s="322">
        <f t="shared" si="6"/>
        <v>1.625</v>
      </c>
      <c r="T20" s="322">
        <f t="shared" si="7"/>
        <v>1.90</v>
      </c>
      <c r="U20" s="322">
        <f t="shared" si="8"/>
        <v>2.275</v>
      </c>
      <c r="V20" s="322">
        <f t="shared" si="9"/>
        <v>2.4500000000000002</v>
      </c>
      <c r="W20" s="323">
        <f t="shared" si="10"/>
        <v>76</v>
      </c>
      <c r="X20" s="324">
        <f t="shared" si="11"/>
        <v>15.20</v>
      </c>
      <c r="Y20" s="318">
        <v>67</v>
      </c>
      <c r="Z20" s="325">
        <f t="shared" si="12"/>
        <v>53.60</v>
      </c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09"/>
    </row>
    <row r="21" spans="1:44" s="107" customFormat="1" ht="20.25">
      <c r="A21" s="45">
        <v>15</v>
      </c>
      <c r="B21" s="317">
        <v>439492</v>
      </c>
      <c r="C21" s="318" t="s">
        <v>289</v>
      </c>
      <c r="D21" s="319">
        <v>7</v>
      </c>
      <c r="E21" s="319">
        <v>4</v>
      </c>
      <c r="F21" s="319">
        <v>8</v>
      </c>
      <c r="G21" s="320">
        <v>6</v>
      </c>
      <c r="H21" s="320">
        <v>5</v>
      </c>
      <c r="I21" s="253">
        <f t="shared" si="1"/>
        <v>30</v>
      </c>
      <c r="J21" s="320">
        <f t="shared" si="2"/>
        <v>4.50</v>
      </c>
      <c r="K21" s="321">
        <v>1</v>
      </c>
      <c r="L21" s="321">
        <v>0.50</v>
      </c>
      <c r="M21" s="321">
        <v>2</v>
      </c>
      <c r="N21" s="321">
        <v>1</v>
      </c>
      <c r="O21" s="321">
        <v>3</v>
      </c>
      <c r="P21" s="253">
        <f t="shared" si="3"/>
        <v>7.50</v>
      </c>
      <c r="Q21" s="321">
        <f t="shared" si="4"/>
        <v>0.375</v>
      </c>
      <c r="R21" s="322">
        <f t="shared" si="5"/>
        <v>1.1000000000000001</v>
      </c>
      <c r="S21" s="322">
        <f t="shared" si="6"/>
        <v>0.625</v>
      </c>
      <c r="T21" s="322">
        <f t="shared" si="7"/>
        <v>1.30</v>
      </c>
      <c r="U21" s="322">
        <f t="shared" si="8"/>
        <v>0.95</v>
      </c>
      <c r="V21" s="322">
        <f t="shared" si="9"/>
        <v>0.90</v>
      </c>
      <c r="W21" s="323">
        <f t="shared" si="10"/>
        <v>37.50</v>
      </c>
      <c r="X21" s="324">
        <f t="shared" si="11"/>
        <v>7.50</v>
      </c>
      <c r="Y21" s="318">
        <v>36</v>
      </c>
      <c r="Z21" s="325">
        <f t="shared" si="12"/>
        <v>28.80</v>
      </c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09"/>
    </row>
    <row r="22" spans="1:44" s="107" customFormat="1" ht="20.25">
      <c r="A22" s="45">
        <v>16</v>
      </c>
      <c r="B22" s="317">
        <v>439494</v>
      </c>
      <c r="C22" s="318" t="s">
        <v>291</v>
      </c>
      <c r="D22" s="319">
        <v>1</v>
      </c>
      <c r="E22" s="319">
        <v>2</v>
      </c>
      <c r="F22" s="319">
        <v>4</v>
      </c>
      <c r="G22" s="320">
        <v>5</v>
      </c>
      <c r="H22" s="320">
        <v>3</v>
      </c>
      <c r="I22" s="253">
        <f t="shared" si="1"/>
        <v>15</v>
      </c>
      <c r="J22" s="320">
        <f t="shared" si="2"/>
        <v>2.25</v>
      </c>
      <c r="K22" s="321">
        <v>0</v>
      </c>
      <c r="L22" s="321">
        <v>1</v>
      </c>
      <c r="M22" s="321">
        <v>1.50</v>
      </c>
      <c r="N22" s="321">
        <v>2</v>
      </c>
      <c r="O22" s="321">
        <v>1</v>
      </c>
      <c r="P22" s="253">
        <f t="shared" si="3"/>
        <v>5.50</v>
      </c>
      <c r="Q22" s="321">
        <f t="shared" si="4"/>
        <v>0.27500000000000002</v>
      </c>
      <c r="R22" s="322">
        <f t="shared" si="5"/>
        <v>0.15</v>
      </c>
      <c r="S22" s="322">
        <f t="shared" si="6"/>
        <v>0.35</v>
      </c>
      <c r="T22" s="322">
        <f t="shared" si="7"/>
        <v>0.675</v>
      </c>
      <c r="U22" s="322">
        <f t="shared" si="8"/>
        <v>0.85</v>
      </c>
      <c r="V22" s="322">
        <f t="shared" si="9"/>
        <v>0.49999999999999994</v>
      </c>
      <c r="W22" s="323">
        <f t="shared" si="10"/>
        <v>20.50</v>
      </c>
      <c r="X22" s="324">
        <f t="shared" si="11"/>
        <v>4.1000000000000005</v>
      </c>
      <c r="Y22" s="318">
        <v>12</v>
      </c>
      <c r="Z22" s="325">
        <f t="shared" si="12"/>
        <v>9.6000000000000014</v>
      </c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09"/>
    </row>
    <row r="23" spans="1:44" s="107" customFormat="1" ht="20.25">
      <c r="A23" s="45">
        <v>17</v>
      </c>
      <c r="B23" s="317">
        <v>439498</v>
      </c>
      <c r="C23" s="318" t="s">
        <v>107</v>
      </c>
      <c r="D23" s="319">
        <v>14</v>
      </c>
      <c r="E23" s="319">
        <v>5</v>
      </c>
      <c r="F23" s="319">
        <v>2</v>
      </c>
      <c r="G23" s="320">
        <v>3</v>
      </c>
      <c r="H23" s="320">
        <v>4</v>
      </c>
      <c r="I23" s="253">
        <f t="shared" si="1"/>
        <v>28</v>
      </c>
      <c r="J23" s="320">
        <f t="shared" si="2"/>
        <v>4.20</v>
      </c>
      <c r="K23" s="321">
        <v>1</v>
      </c>
      <c r="L23" s="321">
        <v>2</v>
      </c>
      <c r="M23" s="321">
        <v>4</v>
      </c>
      <c r="N23" s="321">
        <v>1</v>
      </c>
      <c r="O23" s="321">
        <v>3</v>
      </c>
      <c r="P23" s="253">
        <f t="shared" si="3"/>
        <v>11</v>
      </c>
      <c r="Q23" s="321">
        <f t="shared" si="4"/>
        <v>0.55000000000000004</v>
      </c>
      <c r="R23" s="322">
        <f t="shared" si="5"/>
        <v>2.15</v>
      </c>
      <c r="S23" s="322">
        <f t="shared" si="6"/>
        <v>0.85</v>
      </c>
      <c r="T23" s="322">
        <f t="shared" si="7"/>
        <v>0.50</v>
      </c>
      <c r="U23" s="322">
        <f t="shared" si="8"/>
        <v>0.49999999999999994</v>
      </c>
      <c r="V23" s="322">
        <f t="shared" si="9"/>
        <v>0.75</v>
      </c>
      <c r="W23" s="323">
        <f t="shared" si="10"/>
        <v>39</v>
      </c>
      <c r="X23" s="324">
        <f t="shared" si="11"/>
        <v>7.8000000000000007</v>
      </c>
      <c r="Y23" s="318">
        <v>21</v>
      </c>
      <c r="Z23" s="325">
        <f t="shared" si="12"/>
        <v>16.80</v>
      </c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09"/>
    </row>
    <row r="24" spans="1:44" s="107" customFormat="1" ht="20.25">
      <c r="A24" s="45">
        <v>18</v>
      </c>
      <c r="B24" s="317">
        <v>439500</v>
      </c>
      <c r="C24" s="318" t="s">
        <v>108</v>
      </c>
      <c r="D24" s="319">
        <v>3</v>
      </c>
      <c r="E24" s="319">
        <v>2</v>
      </c>
      <c r="F24" s="319">
        <v>1</v>
      </c>
      <c r="G24" s="320">
        <v>5</v>
      </c>
      <c r="H24" s="320">
        <v>4</v>
      </c>
      <c r="I24" s="253">
        <f t="shared" si="1"/>
        <v>15</v>
      </c>
      <c r="J24" s="320">
        <f t="shared" si="2"/>
        <v>2.25</v>
      </c>
      <c r="K24" s="321">
        <v>2</v>
      </c>
      <c r="L24" s="321">
        <v>0</v>
      </c>
      <c r="M24" s="321">
        <v>1</v>
      </c>
      <c r="N24" s="321">
        <v>1.50</v>
      </c>
      <c r="O24" s="321">
        <v>1</v>
      </c>
      <c r="P24" s="253">
        <f t="shared" si="3"/>
        <v>5.50</v>
      </c>
      <c r="Q24" s="321">
        <f t="shared" si="4"/>
        <v>0.27500000000000002</v>
      </c>
      <c r="R24" s="322">
        <f t="shared" si="5"/>
        <v>0.54999999999999993</v>
      </c>
      <c r="S24" s="322">
        <f t="shared" si="6"/>
        <v>0.30</v>
      </c>
      <c r="T24" s="322">
        <f t="shared" si="7"/>
        <v>0.20</v>
      </c>
      <c r="U24" s="322">
        <f t="shared" si="8"/>
        <v>0.825</v>
      </c>
      <c r="V24" s="322">
        <f t="shared" si="9"/>
        <v>0.65</v>
      </c>
      <c r="W24" s="323">
        <f t="shared" si="10"/>
        <v>20.50</v>
      </c>
      <c r="X24" s="324">
        <f t="shared" si="11"/>
        <v>4.1000000000000005</v>
      </c>
      <c r="Y24" s="318">
        <v>19</v>
      </c>
      <c r="Z24" s="325">
        <f t="shared" si="12"/>
        <v>15.20</v>
      </c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09"/>
    </row>
    <row r="25" spans="1:44" s="107" customFormat="1" ht="20.25">
      <c r="A25" s="45">
        <v>19</v>
      </c>
      <c r="B25" s="317">
        <v>439501</v>
      </c>
      <c r="C25" s="318" t="s">
        <v>294</v>
      </c>
      <c r="D25" s="319">
        <v>1</v>
      </c>
      <c r="E25" s="319">
        <v>2</v>
      </c>
      <c r="F25" s="319">
        <v>0</v>
      </c>
      <c r="G25" s="320">
        <v>1</v>
      </c>
      <c r="H25" s="320">
        <v>3</v>
      </c>
      <c r="I25" s="253">
        <f t="shared" si="1"/>
        <v>7</v>
      </c>
      <c r="J25" s="320">
        <f t="shared" si="2"/>
        <v>1.05</v>
      </c>
      <c r="K25" s="321">
        <v>0</v>
      </c>
      <c r="L25" s="321">
        <v>1</v>
      </c>
      <c r="M25" s="321">
        <v>0</v>
      </c>
      <c r="N25" s="321">
        <v>1</v>
      </c>
      <c r="O25" s="321">
        <v>1</v>
      </c>
      <c r="P25" s="253">
        <f t="shared" si="3"/>
        <v>3</v>
      </c>
      <c r="Q25" s="321">
        <f t="shared" si="4"/>
        <v>0.15000000000000002</v>
      </c>
      <c r="R25" s="322">
        <f t="shared" si="5"/>
        <v>0.15</v>
      </c>
      <c r="S25" s="322">
        <f t="shared" si="6"/>
        <v>0.35</v>
      </c>
      <c r="T25" s="322">
        <f t="shared" si="7"/>
        <v>0</v>
      </c>
      <c r="U25" s="322">
        <f t="shared" si="8"/>
        <v>0.20</v>
      </c>
      <c r="V25" s="322">
        <f t="shared" si="9"/>
        <v>0.49999999999999994</v>
      </c>
      <c r="W25" s="323">
        <f t="shared" si="10"/>
        <v>10</v>
      </c>
      <c r="X25" s="324">
        <f t="shared" si="11"/>
        <v>2</v>
      </c>
      <c r="Y25" s="318">
        <v>6</v>
      </c>
      <c r="Z25" s="325">
        <f t="shared" si="12"/>
        <v>4.8000000000000007</v>
      </c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09"/>
    </row>
    <row r="26" spans="1:44" s="107" customFormat="1" ht="20.25">
      <c r="A26" s="45">
        <v>20</v>
      </c>
      <c r="B26" s="317">
        <v>439502</v>
      </c>
      <c r="C26" s="318" t="s">
        <v>295</v>
      </c>
      <c r="D26" s="319">
        <v>8</v>
      </c>
      <c r="E26" s="319">
        <v>7</v>
      </c>
      <c r="F26" s="319">
        <v>2</v>
      </c>
      <c r="G26" s="320">
        <v>4</v>
      </c>
      <c r="H26" s="320">
        <v>5</v>
      </c>
      <c r="I26" s="253">
        <f t="shared" si="1"/>
        <v>26</v>
      </c>
      <c r="J26" s="320">
        <f t="shared" si="2"/>
        <v>3.90</v>
      </c>
      <c r="K26" s="321">
        <v>3</v>
      </c>
      <c r="L26" s="321">
        <v>2</v>
      </c>
      <c r="M26" s="321">
        <v>0.50</v>
      </c>
      <c r="N26" s="321">
        <v>1.50</v>
      </c>
      <c r="O26" s="321">
        <v>1.50</v>
      </c>
      <c r="P26" s="253">
        <f t="shared" si="3"/>
        <v>8.50</v>
      </c>
      <c r="Q26" s="321">
        <f t="shared" si="4"/>
        <v>0.42500000000000004</v>
      </c>
      <c r="R26" s="322">
        <f t="shared" si="5"/>
        <v>1.35</v>
      </c>
      <c r="S26" s="322">
        <f t="shared" si="6"/>
        <v>1.1500000000000001</v>
      </c>
      <c r="T26" s="322">
        <f t="shared" si="7"/>
        <v>0.325</v>
      </c>
      <c r="U26" s="322">
        <f t="shared" si="8"/>
        <v>0.675</v>
      </c>
      <c r="V26" s="322">
        <f t="shared" si="9"/>
        <v>0.825</v>
      </c>
      <c r="W26" s="323">
        <f t="shared" si="10"/>
        <v>34.50</v>
      </c>
      <c r="X26" s="324">
        <f t="shared" si="11"/>
        <v>6.90</v>
      </c>
      <c r="Y26" s="318">
        <v>18</v>
      </c>
      <c r="Z26" s="325">
        <f t="shared" si="12"/>
        <v>14.40</v>
      </c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09"/>
    </row>
    <row r="27" spans="1:44" s="107" customFormat="1" ht="20.25">
      <c r="A27" s="45">
        <v>21</v>
      </c>
      <c r="B27" s="317">
        <v>439503</v>
      </c>
      <c r="C27" s="318" t="s">
        <v>296</v>
      </c>
      <c r="D27" s="319">
        <v>3</v>
      </c>
      <c r="E27" s="319">
        <v>2</v>
      </c>
      <c r="F27" s="319">
        <v>3</v>
      </c>
      <c r="G27" s="320">
        <v>0</v>
      </c>
      <c r="H27" s="320">
        <v>5</v>
      </c>
      <c r="I27" s="253">
        <f t="shared" si="1"/>
        <v>13</v>
      </c>
      <c r="J27" s="320">
        <f t="shared" si="2"/>
        <v>1.95</v>
      </c>
      <c r="K27" s="321">
        <v>0</v>
      </c>
      <c r="L27" s="321">
        <v>1</v>
      </c>
      <c r="M27" s="321">
        <v>1.50</v>
      </c>
      <c r="N27" s="321">
        <v>1</v>
      </c>
      <c r="O27" s="321">
        <v>1</v>
      </c>
      <c r="P27" s="253">
        <f t="shared" si="3"/>
        <v>4.50</v>
      </c>
      <c r="Q27" s="321">
        <f t="shared" si="4"/>
        <v>0.225</v>
      </c>
      <c r="R27" s="322">
        <f t="shared" si="5"/>
        <v>0.44999999999999996</v>
      </c>
      <c r="S27" s="322">
        <f t="shared" si="6"/>
        <v>0.35</v>
      </c>
      <c r="T27" s="322">
        <f t="shared" si="7"/>
        <v>0.52499999999999991</v>
      </c>
      <c r="U27" s="322">
        <f t="shared" si="8"/>
        <v>0.05</v>
      </c>
      <c r="V27" s="322">
        <f t="shared" si="9"/>
        <v>0.80</v>
      </c>
      <c r="W27" s="323">
        <f t="shared" si="10"/>
        <v>17.50</v>
      </c>
      <c r="X27" s="324">
        <f t="shared" si="11"/>
        <v>3.50</v>
      </c>
      <c r="Y27" s="318">
        <v>12</v>
      </c>
      <c r="Z27" s="325">
        <f t="shared" si="12"/>
        <v>9.6000000000000014</v>
      </c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09"/>
    </row>
    <row r="28" spans="1:44" s="107" customFormat="1" ht="20.25">
      <c r="A28" s="45">
        <v>22</v>
      </c>
      <c r="B28" s="317">
        <v>439504</v>
      </c>
      <c r="C28" s="318" t="s">
        <v>297</v>
      </c>
      <c r="D28" s="319">
        <v>14</v>
      </c>
      <c r="E28" s="319">
        <v>12</v>
      </c>
      <c r="F28" s="319">
        <v>14</v>
      </c>
      <c r="G28" s="320">
        <v>15</v>
      </c>
      <c r="H28" s="320">
        <v>10</v>
      </c>
      <c r="I28" s="253">
        <f t="shared" si="1"/>
        <v>65</v>
      </c>
      <c r="J28" s="320">
        <f t="shared" si="2"/>
        <v>9.75</v>
      </c>
      <c r="K28" s="321">
        <v>3</v>
      </c>
      <c r="L28" s="321">
        <v>5</v>
      </c>
      <c r="M28" s="321">
        <v>2.50</v>
      </c>
      <c r="N28" s="321">
        <v>4</v>
      </c>
      <c r="O28" s="321">
        <v>2</v>
      </c>
      <c r="P28" s="253">
        <f t="shared" si="3"/>
        <v>16.50</v>
      </c>
      <c r="Q28" s="321">
        <f t="shared" si="4"/>
        <v>0.825</v>
      </c>
      <c r="R28" s="322">
        <f t="shared" si="5"/>
        <v>2.25</v>
      </c>
      <c r="S28" s="322">
        <f t="shared" si="6"/>
        <v>2.0499999999999998</v>
      </c>
      <c r="T28" s="322">
        <f t="shared" si="7"/>
        <v>2.225</v>
      </c>
      <c r="U28" s="322">
        <f t="shared" si="8"/>
        <v>2.4500000000000002</v>
      </c>
      <c r="V28" s="322">
        <f t="shared" si="9"/>
        <v>1.60</v>
      </c>
      <c r="W28" s="323">
        <f t="shared" si="10"/>
        <v>81.50</v>
      </c>
      <c r="X28" s="324">
        <f t="shared" si="11"/>
        <v>16.30</v>
      </c>
      <c r="Y28" s="318">
        <v>61</v>
      </c>
      <c r="Z28" s="325">
        <f t="shared" si="12"/>
        <v>48.80</v>
      </c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09"/>
    </row>
    <row r="29" spans="1:44" s="107" customFormat="1" ht="20.25">
      <c r="A29" s="45">
        <v>23</v>
      </c>
      <c r="B29" s="317">
        <v>439505</v>
      </c>
      <c r="C29" s="318" t="s">
        <v>298</v>
      </c>
      <c r="D29" s="319">
        <v>10</v>
      </c>
      <c r="E29" s="319">
        <v>6</v>
      </c>
      <c r="F29" s="319">
        <v>10</v>
      </c>
      <c r="G29" s="320">
        <v>8</v>
      </c>
      <c r="H29" s="320">
        <v>2</v>
      </c>
      <c r="I29" s="253">
        <f t="shared" si="1"/>
        <v>36</v>
      </c>
      <c r="J29" s="320">
        <f t="shared" si="2"/>
        <v>5.40</v>
      </c>
      <c r="K29" s="321">
        <v>2</v>
      </c>
      <c r="L29" s="321">
        <v>2.50</v>
      </c>
      <c r="M29" s="321">
        <v>4</v>
      </c>
      <c r="N29" s="321">
        <v>1.50</v>
      </c>
      <c r="O29" s="321">
        <v>2.50</v>
      </c>
      <c r="P29" s="253">
        <f t="shared" si="3"/>
        <v>12.50</v>
      </c>
      <c r="Q29" s="321">
        <f t="shared" si="4"/>
        <v>0.625</v>
      </c>
      <c r="R29" s="322">
        <f t="shared" si="5"/>
        <v>1.60</v>
      </c>
      <c r="S29" s="322">
        <f t="shared" si="6"/>
        <v>1.0249999999999999</v>
      </c>
      <c r="T29" s="322">
        <f t="shared" si="7"/>
        <v>1.70</v>
      </c>
      <c r="U29" s="322">
        <f t="shared" si="8"/>
        <v>1.2749999999999999</v>
      </c>
      <c r="V29" s="322">
        <f t="shared" si="9"/>
        <v>0.425</v>
      </c>
      <c r="W29" s="323">
        <f t="shared" si="10"/>
        <v>48.50</v>
      </c>
      <c r="X29" s="324">
        <f t="shared" si="11"/>
        <v>9.7000000000000011</v>
      </c>
      <c r="Y29" s="318">
        <v>35</v>
      </c>
      <c r="Z29" s="325">
        <f t="shared" si="12"/>
        <v>28</v>
      </c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09"/>
    </row>
    <row r="30" spans="1:44" s="107" customFormat="1" ht="20.25">
      <c r="A30" s="45">
        <v>24</v>
      </c>
      <c r="B30" s="317">
        <v>439509</v>
      </c>
      <c r="C30" s="318" t="s">
        <v>299</v>
      </c>
      <c r="D30" s="319">
        <v>2.50</v>
      </c>
      <c r="E30" s="319">
        <v>3</v>
      </c>
      <c r="F30" s="319">
        <v>0</v>
      </c>
      <c r="G30" s="320">
        <v>2</v>
      </c>
      <c r="H30" s="320">
        <v>1</v>
      </c>
      <c r="I30" s="253">
        <f t="shared" si="1"/>
        <v>8.50</v>
      </c>
      <c r="J30" s="320">
        <f t="shared" si="2"/>
        <v>1.2749999999999999</v>
      </c>
      <c r="K30" s="321">
        <v>1</v>
      </c>
      <c r="L30" s="321">
        <v>0</v>
      </c>
      <c r="M30" s="321">
        <v>1.50</v>
      </c>
      <c r="N30" s="321">
        <v>1</v>
      </c>
      <c r="O30" s="321">
        <v>1.50</v>
      </c>
      <c r="P30" s="253">
        <f t="shared" si="3"/>
        <v>5</v>
      </c>
      <c r="Q30" s="321">
        <f t="shared" si="4"/>
        <v>0.25</v>
      </c>
      <c r="R30" s="322">
        <f t="shared" si="5"/>
        <v>0.425</v>
      </c>
      <c r="S30" s="322">
        <f t="shared" si="6"/>
        <v>0.44999999999999996</v>
      </c>
      <c r="T30" s="322">
        <f t="shared" si="7"/>
        <v>0.075000000000000011</v>
      </c>
      <c r="U30" s="322">
        <f t="shared" si="8"/>
        <v>0.35</v>
      </c>
      <c r="V30" s="322">
        <f t="shared" si="9"/>
        <v>0.225</v>
      </c>
      <c r="W30" s="323">
        <f t="shared" si="10"/>
        <v>13.50</v>
      </c>
      <c r="X30" s="324">
        <f t="shared" si="11"/>
        <v>2.70</v>
      </c>
      <c r="Y30" s="318">
        <v>8</v>
      </c>
      <c r="Z30" s="325">
        <f t="shared" si="12"/>
        <v>6.40</v>
      </c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09"/>
    </row>
    <row r="31" spans="1:44" s="107" customFormat="1" ht="20.25">
      <c r="A31" s="45">
        <v>25</v>
      </c>
      <c r="B31" s="317">
        <v>439514</v>
      </c>
      <c r="C31" s="318" t="s">
        <v>301</v>
      </c>
      <c r="D31" s="319">
        <v>0</v>
      </c>
      <c r="E31" s="319">
        <v>2</v>
      </c>
      <c r="F31" s="319">
        <v>1</v>
      </c>
      <c r="G31" s="320">
        <v>0</v>
      </c>
      <c r="H31" s="320">
        <v>5</v>
      </c>
      <c r="I31" s="253">
        <f t="shared" si="1"/>
        <v>8</v>
      </c>
      <c r="J31" s="320">
        <f t="shared" si="2"/>
        <v>1.20</v>
      </c>
      <c r="K31" s="321">
        <v>0</v>
      </c>
      <c r="L31" s="321">
        <v>1</v>
      </c>
      <c r="M31" s="321">
        <v>0</v>
      </c>
      <c r="N31" s="321">
        <v>0</v>
      </c>
      <c r="O31" s="321">
        <v>2</v>
      </c>
      <c r="P31" s="253">
        <f t="shared" si="3"/>
        <v>3</v>
      </c>
      <c r="Q31" s="321">
        <f t="shared" si="4"/>
        <v>0.15000000000000002</v>
      </c>
      <c r="R31" s="322">
        <f t="shared" si="5"/>
        <v>0</v>
      </c>
      <c r="S31" s="322">
        <f t="shared" si="6"/>
        <v>0.35</v>
      </c>
      <c r="T31" s="322">
        <f t="shared" si="7"/>
        <v>0.15</v>
      </c>
      <c r="U31" s="322">
        <f t="shared" si="8"/>
        <v>0</v>
      </c>
      <c r="V31" s="322">
        <f t="shared" si="9"/>
        <v>0.85</v>
      </c>
      <c r="W31" s="323">
        <f t="shared" si="10"/>
        <v>11</v>
      </c>
      <c r="X31" s="324">
        <f t="shared" si="11"/>
        <v>2.2000000000000002</v>
      </c>
      <c r="Y31" s="318">
        <v>4</v>
      </c>
      <c r="Z31" s="325">
        <f t="shared" si="12"/>
        <v>3.20</v>
      </c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09"/>
    </row>
    <row r="32" spans="1:44" s="107" customFormat="1" ht="20.25">
      <c r="A32" s="45">
        <v>26</v>
      </c>
      <c r="B32" s="317">
        <v>439515</v>
      </c>
      <c r="C32" s="318" t="s">
        <v>302</v>
      </c>
      <c r="D32" s="319">
        <v>4</v>
      </c>
      <c r="E32" s="319">
        <v>1</v>
      </c>
      <c r="F32" s="319">
        <v>1.50</v>
      </c>
      <c r="G32" s="320">
        <v>1</v>
      </c>
      <c r="H32" s="320">
        <v>4</v>
      </c>
      <c r="I32" s="253">
        <f t="shared" si="1"/>
        <v>11.50</v>
      </c>
      <c r="J32" s="320">
        <f t="shared" si="2"/>
        <v>1.725</v>
      </c>
      <c r="K32" s="321">
        <v>1.50</v>
      </c>
      <c r="L32" s="321">
        <v>0</v>
      </c>
      <c r="M32" s="321">
        <v>1</v>
      </c>
      <c r="N32" s="321">
        <v>1</v>
      </c>
      <c r="O32" s="321">
        <v>1.50</v>
      </c>
      <c r="P32" s="253">
        <f t="shared" si="3"/>
        <v>5</v>
      </c>
      <c r="Q32" s="321">
        <f t="shared" si="4"/>
        <v>0.25</v>
      </c>
      <c r="R32" s="322">
        <f t="shared" si="5"/>
        <v>0.675</v>
      </c>
      <c r="S32" s="322">
        <f t="shared" si="6"/>
        <v>0.15</v>
      </c>
      <c r="T32" s="322">
        <f t="shared" si="7"/>
        <v>0.27499999999999997</v>
      </c>
      <c r="U32" s="322">
        <f t="shared" si="8"/>
        <v>0.20</v>
      </c>
      <c r="V32" s="322">
        <f t="shared" si="9"/>
        <v>0.675</v>
      </c>
      <c r="W32" s="323">
        <f t="shared" si="10"/>
        <v>16.50</v>
      </c>
      <c r="X32" s="324">
        <f t="shared" si="11"/>
        <v>3.3000000000000003</v>
      </c>
      <c r="Y32" s="318">
        <v>10</v>
      </c>
      <c r="Z32" s="325">
        <f t="shared" si="12"/>
        <v>8</v>
      </c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09"/>
    </row>
    <row r="33" spans="1:44" s="107" customFormat="1" ht="20.25">
      <c r="A33" s="45">
        <v>27</v>
      </c>
      <c r="B33" s="317">
        <v>439516</v>
      </c>
      <c r="C33" s="318" t="s">
        <v>538</v>
      </c>
      <c r="D33" s="319">
        <v>11</v>
      </c>
      <c r="E33" s="319">
        <v>8</v>
      </c>
      <c r="F33" s="319">
        <v>7</v>
      </c>
      <c r="G33" s="320">
        <v>9</v>
      </c>
      <c r="H33" s="320">
        <v>7</v>
      </c>
      <c r="I33" s="253">
        <f t="shared" si="1"/>
        <v>42</v>
      </c>
      <c r="J33" s="320">
        <f t="shared" si="2"/>
        <v>6.30</v>
      </c>
      <c r="K33" s="321">
        <v>2</v>
      </c>
      <c r="L33" s="321">
        <v>3</v>
      </c>
      <c r="M33" s="321">
        <v>2</v>
      </c>
      <c r="N33" s="321">
        <v>1</v>
      </c>
      <c r="O33" s="321">
        <v>3</v>
      </c>
      <c r="P33" s="253">
        <f t="shared" si="3"/>
        <v>11</v>
      </c>
      <c r="Q33" s="321">
        <f t="shared" si="4"/>
        <v>0.55000000000000004</v>
      </c>
      <c r="R33" s="322">
        <f t="shared" si="5"/>
        <v>1.75</v>
      </c>
      <c r="S33" s="322">
        <f t="shared" si="6"/>
        <v>1.35</v>
      </c>
      <c r="T33" s="322">
        <f t="shared" si="7"/>
        <v>1.1500000000000001</v>
      </c>
      <c r="U33" s="322">
        <f t="shared" si="8"/>
        <v>1.40</v>
      </c>
      <c r="V33" s="322">
        <f t="shared" si="9"/>
        <v>1.2000000000000002</v>
      </c>
      <c r="W33" s="323">
        <f t="shared" si="10"/>
        <v>53</v>
      </c>
      <c r="X33" s="324">
        <f t="shared" si="11"/>
        <v>10.60</v>
      </c>
      <c r="Y33" s="318">
        <v>43</v>
      </c>
      <c r="Z33" s="325">
        <f t="shared" si="12"/>
        <v>34.40</v>
      </c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09"/>
    </row>
    <row r="34" spans="1:44" s="107" customFormat="1" ht="20.25">
      <c r="A34" s="45">
        <v>28</v>
      </c>
      <c r="B34" s="317">
        <v>439517</v>
      </c>
      <c r="C34" s="318" t="s">
        <v>510</v>
      </c>
      <c r="D34" s="319">
        <v>3</v>
      </c>
      <c r="E34" s="319">
        <v>9</v>
      </c>
      <c r="F34" s="319">
        <v>12</v>
      </c>
      <c r="G34" s="320">
        <v>4</v>
      </c>
      <c r="H34" s="320">
        <v>8</v>
      </c>
      <c r="I34" s="253">
        <f t="shared" si="1"/>
        <v>36</v>
      </c>
      <c r="J34" s="320">
        <f t="shared" si="2"/>
        <v>5.40</v>
      </c>
      <c r="K34" s="321">
        <v>1</v>
      </c>
      <c r="L34" s="321">
        <v>2</v>
      </c>
      <c r="M34" s="321">
        <v>1</v>
      </c>
      <c r="N34" s="321">
        <v>1.50</v>
      </c>
      <c r="O34" s="321">
        <v>2</v>
      </c>
      <c r="P34" s="253">
        <f t="shared" si="3"/>
        <v>7.50</v>
      </c>
      <c r="Q34" s="321">
        <f t="shared" si="4"/>
        <v>0.375</v>
      </c>
      <c r="R34" s="322">
        <f t="shared" si="5"/>
        <v>0.49999999999999994</v>
      </c>
      <c r="S34" s="322">
        <f t="shared" si="6"/>
        <v>1.45</v>
      </c>
      <c r="T34" s="322">
        <f t="shared" si="7"/>
        <v>1.85</v>
      </c>
      <c r="U34" s="322">
        <f t="shared" si="8"/>
        <v>0.675</v>
      </c>
      <c r="V34" s="322">
        <f t="shared" si="9"/>
        <v>1.30</v>
      </c>
      <c r="W34" s="323">
        <f t="shared" si="10"/>
        <v>43.50</v>
      </c>
      <c r="X34" s="324">
        <f t="shared" si="11"/>
        <v>8.7000000000000011</v>
      </c>
      <c r="Y34" s="318">
        <v>36</v>
      </c>
      <c r="Z34" s="325">
        <f t="shared" si="12"/>
        <v>28.80</v>
      </c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09"/>
    </row>
    <row r="35" spans="1:44" s="107" customFormat="1" ht="20.25">
      <c r="A35" s="45">
        <v>29</v>
      </c>
      <c r="B35" s="317">
        <v>439518</v>
      </c>
      <c r="C35" s="318" t="s">
        <v>539</v>
      </c>
      <c r="D35" s="319">
        <v>0</v>
      </c>
      <c r="E35" s="319">
        <v>10</v>
      </c>
      <c r="F35" s="319">
        <v>5</v>
      </c>
      <c r="G35" s="320">
        <v>7</v>
      </c>
      <c r="H35" s="320">
        <v>4</v>
      </c>
      <c r="I35" s="253">
        <f t="shared" si="1"/>
        <v>26</v>
      </c>
      <c r="J35" s="320">
        <f t="shared" si="2"/>
        <v>3.90</v>
      </c>
      <c r="K35" s="321">
        <v>2</v>
      </c>
      <c r="L35" s="321">
        <v>1.50</v>
      </c>
      <c r="M35" s="321">
        <v>2</v>
      </c>
      <c r="N35" s="321">
        <v>1</v>
      </c>
      <c r="O35" s="321">
        <v>2.50</v>
      </c>
      <c r="P35" s="253">
        <f t="shared" si="3"/>
        <v>9</v>
      </c>
      <c r="Q35" s="321">
        <f t="shared" si="4"/>
        <v>0.45</v>
      </c>
      <c r="R35" s="322">
        <f t="shared" si="5"/>
        <v>0.10</v>
      </c>
      <c r="S35" s="322">
        <f t="shared" si="6"/>
        <v>1.575</v>
      </c>
      <c r="T35" s="322">
        <f t="shared" si="7"/>
        <v>0.85</v>
      </c>
      <c r="U35" s="322">
        <f t="shared" si="8"/>
        <v>1.1000000000000001</v>
      </c>
      <c r="V35" s="322">
        <f t="shared" si="9"/>
        <v>0.725</v>
      </c>
      <c r="W35" s="323">
        <f t="shared" si="10"/>
        <v>35</v>
      </c>
      <c r="X35" s="324">
        <f t="shared" si="11"/>
        <v>7</v>
      </c>
      <c r="Y35" s="318">
        <v>23</v>
      </c>
      <c r="Z35" s="325">
        <f t="shared" si="12"/>
        <v>18.400000000000002</v>
      </c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09"/>
    </row>
    <row r="36" spans="1:44" s="107" customFormat="1" ht="20.25">
      <c r="A36" s="45">
        <v>30</v>
      </c>
      <c r="B36" s="317">
        <v>439519</v>
      </c>
      <c r="C36" s="318" t="s">
        <v>511</v>
      </c>
      <c r="D36" s="319"/>
      <c r="E36" s="319"/>
      <c r="F36" s="319"/>
      <c r="G36" s="320"/>
      <c r="H36" s="320"/>
      <c r="I36" s="253">
        <f t="shared" si="1"/>
        <v>0</v>
      </c>
      <c r="J36" s="320">
        <f t="shared" si="2"/>
        <v>0</v>
      </c>
      <c r="K36" s="321"/>
      <c r="L36" s="321"/>
      <c r="M36" s="321"/>
      <c r="N36" s="321"/>
      <c r="O36" s="321"/>
      <c r="P36" s="253">
        <f t="shared" si="3"/>
        <v>0</v>
      </c>
      <c r="Q36" s="321">
        <f t="shared" si="4"/>
        <v>0</v>
      </c>
      <c r="R36" s="322">
        <f t="shared" si="5"/>
        <v>0</v>
      </c>
      <c r="S36" s="322">
        <f t="shared" si="6"/>
        <v>0</v>
      </c>
      <c r="T36" s="322">
        <f t="shared" si="7"/>
        <v>0</v>
      </c>
      <c r="U36" s="322">
        <f t="shared" si="8"/>
        <v>0</v>
      </c>
      <c r="V36" s="322">
        <f t="shared" si="9"/>
        <v>0</v>
      </c>
      <c r="W36" s="323">
        <f t="shared" si="10"/>
        <v>0</v>
      </c>
      <c r="X36" s="324">
        <f t="shared" si="11"/>
        <v>0</v>
      </c>
      <c r="Y36" s="318" t="s">
        <v>147</v>
      </c>
      <c r="Z36" s="325" t="e">
        <f t="shared" si="12"/>
        <v>#VALUE!</v>
      </c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09"/>
    </row>
    <row r="37" spans="1:44" s="107" customFormat="1" ht="20.25">
      <c r="A37" s="45">
        <v>31</v>
      </c>
      <c r="B37" s="317">
        <v>439520</v>
      </c>
      <c r="C37" s="318" t="s">
        <v>303</v>
      </c>
      <c r="D37" s="319">
        <v>10</v>
      </c>
      <c r="E37" s="319">
        <v>12</v>
      </c>
      <c r="F37" s="319">
        <v>7</v>
      </c>
      <c r="G37" s="320">
        <v>8</v>
      </c>
      <c r="H37" s="320">
        <v>7</v>
      </c>
      <c r="I37" s="253">
        <f t="shared" si="1"/>
        <v>44</v>
      </c>
      <c r="J37" s="320">
        <f t="shared" si="2"/>
        <v>6.60</v>
      </c>
      <c r="K37" s="321">
        <v>3.50</v>
      </c>
      <c r="L37" s="321">
        <v>2</v>
      </c>
      <c r="M37" s="321">
        <v>3</v>
      </c>
      <c r="N37" s="321">
        <v>3.50</v>
      </c>
      <c r="O37" s="321">
        <v>4</v>
      </c>
      <c r="P37" s="253">
        <f t="shared" si="3"/>
        <v>16</v>
      </c>
      <c r="Q37" s="321">
        <f t="shared" si="4"/>
        <v>0.80</v>
      </c>
      <c r="R37" s="322">
        <f t="shared" si="5"/>
        <v>1.675</v>
      </c>
      <c r="S37" s="322">
        <f t="shared" si="6"/>
        <v>1.90</v>
      </c>
      <c r="T37" s="322">
        <f t="shared" si="7"/>
        <v>1.2000000000000002</v>
      </c>
      <c r="U37" s="322">
        <f t="shared" si="8"/>
        <v>1.375</v>
      </c>
      <c r="V37" s="322">
        <f t="shared" si="9"/>
        <v>1.25</v>
      </c>
      <c r="W37" s="323">
        <f t="shared" si="10"/>
        <v>60</v>
      </c>
      <c r="X37" s="324">
        <f t="shared" si="11"/>
        <v>12</v>
      </c>
      <c r="Y37" s="318">
        <v>42</v>
      </c>
      <c r="Z37" s="325">
        <f t="shared" si="12"/>
        <v>33.60</v>
      </c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09"/>
    </row>
    <row r="38" spans="1:44" s="107" customFormat="1" ht="20.25">
      <c r="A38" s="45">
        <v>32</v>
      </c>
      <c r="B38" s="317">
        <v>439521</v>
      </c>
      <c r="C38" s="318" t="s">
        <v>512</v>
      </c>
      <c r="D38" s="319">
        <v>8</v>
      </c>
      <c r="E38" s="319">
        <v>9</v>
      </c>
      <c r="F38" s="319">
        <v>10</v>
      </c>
      <c r="G38" s="320">
        <v>8.50</v>
      </c>
      <c r="H38" s="320">
        <v>14</v>
      </c>
      <c r="I38" s="253">
        <f t="shared" si="1"/>
        <v>49.50</v>
      </c>
      <c r="J38" s="320">
        <f t="shared" si="2"/>
        <v>7.425</v>
      </c>
      <c r="K38" s="321">
        <v>4</v>
      </c>
      <c r="L38" s="321">
        <v>2.50</v>
      </c>
      <c r="M38" s="321">
        <v>2</v>
      </c>
      <c r="N38" s="321">
        <v>2.50</v>
      </c>
      <c r="O38" s="321">
        <v>3</v>
      </c>
      <c r="P38" s="253">
        <f t="shared" si="3"/>
        <v>14</v>
      </c>
      <c r="Q38" s="321">
        <f t="shared" si="4"/>
        <v>0.70</v>
      </c>
      <c r="R38" s="322">
        <f t="shared" si="5"/>
        <v>1.40</v>
      </c>
      <c r="S38" s="322">
        <f t="shared" si="6"/>
        <v>1.475</v>
      </c>
      <c r="T38" s="322">
        <f t="shared" si="7"/>
        <v>1.60</v>
      </c>
      <c r="U38" s="322">
        <f t="shared" si="8"/>
        <v>1.40</v>
      </c>
      <c r="V38" s="322">
        <f t="shared" si="9"/>
        <v>2.25</v>
      </c>
      <c r="W38" s="323">
        <f t="shared" si="10"/>
        <v>63.50</v>
      </c>
      <c r="X38" s="324">
        <f t="shared" si="11"/>
        <v>12.70</v>
      </c>
      <c r="Y38" s="318">
        <v>50</v>
      </c>
      <c r="Z38" s="325">
        <f t="shared" si="12"/>
        <v>40</v>
      </c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09"/>
    </row>
    <row r="39" spans="1:44" s="107" customFormat="1" ht="20.25">
      <c r="A39" s="45">
        <v>33</v>
      </c>
      <c r="B39" s="317">
        <v>439523</v>
      </c>
      <c r="C39" s="318" t="s">
        <v>110</v>
      </c>
      <c r="D39" s="319">
        <v>11</v>
      </c>
      <c r="E39" s="319">
        <v>14</v>
      </c>
      <c r="F39" s="319">
        <v>12</v>
      </c>
      <c r="G39" s="320">
        <v>5</v>
      </c>
      <c r="H39" s="320">
        <v>6</v>
      </c>
      <c r="I39" s="253">
        <f t="shared" si="1"/>
        <v>48</v>
      </c>
      <c r="J39" s="320">
        <f t="shared" si="2"/>
        <v>7.1999999999999993</v>
      </c>
      <c r="K39" s="321">
        <v>3.50</v>
      </c>
      <c r="L39" s="321">
        <v>4</v>
      </c>
      <c r="M39" s="321">
        <v>2</v>
      </c>
      <c r="N39" s="321">
        <v>3.50</v>
      </c>
      <c r="O39" s="321">
        <v>4.50</v>
      </c>
      <c r="P39" s="253">
        <f t="shared" si="3"/>
        <v>17.50</v>
      </c>
      <c r="Q39" s="321">
        <f t="shared" si="4"/>
        <v>0.875</v>
      </c>
      <c r="R39" s="322">
        <f t="shared" si="5"/>
        <v>1.825</v>
      </c>
      <c r="S39" s="322">
        <f t="shared" si="6"/>
        <v>2.3000000000000003</v>
      </c>
      <c r="T39" s="322">
        <f t="shared" si="7"/>
        <v>1.90</v>
      </c>
      <c r="U39" s="322">
        <f t="shared" si="8"/>
        <v>0.925</v>
      </c>
      <c r="V39" s="322">
        <f t="shared" si="9"/>
        <v>1.125</v>
      </c>
      <c r="W39" s="323">
        <f t="shared" si="10"/>
        <v>65.50</v>
      </c>
      <c r="X39" s="324">
        <f t="shared" si="11"/>
        <v>13.10</v>
      </c>
      <c r="Y39" s="318">
        <v>57</v>
      </c>
      <c r="Z39" s="325">
        <f t="shared" si="12"/>
        <v>45.60</v>
      </c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09"/>
    </row>
    <row r="40" spans="1:44" s="107" customFormat="1" ht="20.25">
      <c r="A40" s="45">
        <v>34</v>
      </c>
      <c r="B40" s="317">
        <v>439524</v>
      </c>
      <c r="C40" s="318" t="s">
        <v>305</v>
      </c>
      <c r="D40" s="319">
        <v>2</v>
      </c>
      <c r="E40" s="319">
        <v>1</v>
      </c>
      <c r="F40" s="319">
        <v>3</v>
      </c>
      <c r="G40" s="320">
        <v>11</v>
      </c>
      <c r="H40" s="320">
        <v>12</v>
      </c>
      <c r="I40" s="253">
        <f t="shared" si="1"/>
        <v>29</v>
      </c>
      <c r="J40" s="320">
        <f t="shared" si="2"/>
        <v>4.3499999999999996</v>
      </c>
      <c r="K40" s="321">
        <v>2</v>
      </c>
      <c r="L40" s="321">
        <v>1</v>
      </c>
      <c r="M40" s="321">
        <v>2.50</v>
      </c>
      <c r="N40" s="321">
        <v>1</v>
      </c>
      <c r="O40" s="321">
        <v>3</v>
      </c>
      <c r="P40" s="253">
        <f t="shared" si="3"/>
        <v>9.50</v>
      </c>
      <c r="Q40" s="321">
        <f t="shared" si="4"/>
        <v>0.475</v>
      </c>
      <c r="R40" s="322">
        <f t="shared" si="5"/>
        <v>0.40</v>
      </c>
      <c r="S40" s="322">
        <f t="shared" si="6"/>
        <v>0.20</v>
      </c>
      <c r="T40" s="322">
        <f t="shared" si="7"/>
        <v>0.57499999999999996</v>
      </c>
      <c r="U40" s="322">
        <f t="shared" si="8"/>
        <v>1.70</v>
      </c>
      <c r="V40" s="322">
        <f t="shared" si="9"/>
        <v>1.9499999999999997</v>
      </c>
      <c r="W40" s="323">
        <f t="shared" si="10"/>
        <v>38.50</v>
      </c>
      <c r="X40" s="324">
        <f t="shared" si="11"/>
        <v>7.70</v>
      </c>
      <c r="Y40" s="318">
        <v>24</v>
      </c>
      <c r="Z40" s="325">
        <f t="shared" si="12"/>
        <v>19.200000000000003</v>
      </c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09"/>
    </row>
    <row r="41" spans="1:44" s="107" customFormat="1" ht="20.25">
      <c r="A41" s="45">
        <v>35</v>
      </c>
      <c r="B41" s="317">
        <v>439526</v>
      </c>
      <c r="C41" s="318" t="s">
        <v>111</v>
      </c>
      <c r="D41" s="319">
        <v>10</v>
      </c>
      <c r="E41" s="319">
        <v>11</v>
      </c>
      <c r="F41" s="319">
        <v>9</v>
      </c>
      <c r="G41" s="320">
        <v>8</v>
      </c>
      <c r="H41" s="320">
        <v>12</v>
      </c>
      <c r="I41" s="253">
        <f t="shared" si="1"/>
        <v>50</v>
      </c>
      <c r="J41" s="320">
        <f t="shared" si="2"/>
        <v>7.50</v>
      </c>
      <c r="K41" s="321">
        <v>3</v>
      </c>
      <c r="L41" s="321">
        <v>4</v>
      </c>
      <c r="M41" s="321">
        <v>5</v>
      </c>
      <c r="N41" s="321">
        <v>2</v>
      </c>
      <c r="O41" s="321">
        <v>2.50</v>
      </c>
      <c r="P41" s="253">
        <f t="shared" si="3"/>
        <v>16.50</v>
      </c>
      <c r="Q41" s="321">
        <f t="shared" si="4"/>
        <v>0.825</v>
      </c>
      <c r="R41" s="322">
        <f t="shared" si="5"/>
        <v>1.65</v>
      </c>
      <c r="S41" s="322">
        <f t="shared" si="6"/>
        <v>1.85</v>
      </c>
      <c r="T41" s="322">
        <f t="shared" si="7"/>
        <v>1.60</v>
      </c>
      <c r="U41" s="322">
        <f t="shared" si="8"/>
        <v>1.30</v>
      </c>
      <c r="V41" s="322">
        <f t="shared" si="9"/>
        <v>1.9249999999999998</v>
      </c>
      <c r="W41" s="323">
        <f t="shared" si="10"/>
        <v>66.50</v>
      </c>
      <c r="X41" s="324">
        <f t="shared" si="11"/>
        <v>13.30</v>
      </c>
      <c r="Y41" s="318">
        <v>49</v>
      </c>
      <c r="Z41" s="325">
        <f t="shared" si="12"/>
        <v>39.200000000000003</v>
      </c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09"/>
    </row>
    <row r="42" spans="1:44" s="107" customFormat="1" ht="20.25">
      <c r="A42" s="45">
        <v>36</v>
      </c>
      <c r="B42" s="317">
        <v>439527</v>
      </c>
      <c r="C42" s="318" t="s">
        <v>306</v>
      </c>
      <c r="D42" s="319">
        <v>0</v>
      </c>
      <c r="E42" s="319">
        <v>1</v>
      </c>
      <c r="F42" s="319">
        <v>0</v>
      </c>
      <c r="G42" s="320">
        <v>5</v>
      </c>
      <c r="H42" s="320">
        <v>2</v>
      </c>
      <c r="I42" s="253">
        <f t="shared" si="1"/>
        <v>8</v>
      </c>
      <c r="J42" s="320">
        <f t="shared" si="2"/>
        <v>1.20</v>
      </c>
      <c r="K42" s="321">
        <v>0</v>
      </c>
      <c r="L42" s="321">
        <v>1</v>
      </c>
      <c r="M42" s="321">
        <v>0</v>
      </c>
      <c r="N42" s="321">
        <v>1.50</v>
      </c>
      <c r="O42" s="321">
        <v>1</v>
      </c>
      <c r="P42" s="253">
        <f t="shared" si="3"/>
        <v>3.50</v>
      </c>
      <c r="Q42" s="321">
        <f t="shared" si="4"/>
        <v>0.17500000000000002</v>
      </c>
      <c r="R42" s="322">
        <f t="shared" si="5"/>
        <v>0</v>
      </c>
      <c r="S42" s="322">
        <f t="shared" si="6"/>
        <v>0.20</v>
      </c>
      <c r="T42" s="322">
        <f t="shared" si="7"/>
        <v>0</v>
      </c>
      <c r="U42" s="322">
        <f t="shared" si="8"/>
        <v>0.825</v>
      </c>
      <c r="V42" s="322">
        <f t="shared" si="9"/>
        <v>0.35</v>
      </c>
      <c r="W42" s="323">
        <f t="shared" si="10"/>
        <v>11.50</v>
      </c>
      <c r="X42" s="324">
        <f t="shared" si="11"/>
        <v>2.3000000000000003</v>
      </c>
      <c r="Y42" s="318">
        <v>2</v>
      </c>
      <c r="Z42" s="325">
        <f t="shared" si="12"/>
        <v>1.60</v>
      </c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09"/>
    </row>
    <row r="43" spans="1:44" s="107" customFormat="1" ht="20.25">
      <c r="A43" s="45">
        <v>37</v>
      </c>
      <c r="B43" s="317">
        <v>439528</v>
      </c>
      <c r="C43" s="318" t="s">
        <v>513</v>
      </c>
      <c r="D43" s="319">
        <v>1</v>
      </c>
      <c r="E43" s="319">
        <v>2</v>
      </c>
      <c r="F43" s="319">
        <v>4</v>
      </c>
      <c r="G43" s="320">
        <v>5</v>
      </c>
      <c r="H43" s="320">
        <v>7</v>
      </c>
      <c r="I43" s="253">
        <f t="shared" si="1"/>
        <v>19</v>
      </c>
      <c r="J43" s="320">
        <f t="shared" si="2"/>
        <v>2.85</v>
      </c>
      <c r="K43" s="321">
        <v>1</v>
      </c>
      <c r="L43" s="321">
        <v>2</v>
      </c>
      <c r="M43" s="321">
        <v>1.50</v>
      </c>
      <c r="N43" s="321">
        <v>3</v>
      </c>
      <c r="O43" s="321">
        <v>1</v>
      </c>
      <c r="P43" s="253">
        <f t="shared" si="3"/>
        <v>8.50</v>
      </c>
      <c r="Q43" s="321">
        <f t="shared" si="4"/>
        <v>0.42500000000000004</v>
      </c>
      <c r="R43" s="322">
        <f t="shared" si="5"/>
        <v>0.20</v>
      </c>
      <c r="S43" s="322">
        <f t="shared" si="6"/>
        <v>0.40</v>
      </c>
      <c r="T43" s="322">
        <f t="shared" si="7"/>
        <v>0.675</v>
      </c>
      <c r="U43" s="322">
        <f t="shared" si="8"/>
        <v>0.90</v>
      </c>
      <c r="V43" s="322">
        <f t="shared" si="9"/>
        <v>1.1000000000000001</v>
      </c>
      <c r="W43" s="323">
        <f t="shared" si="10"/>
        <v>27.50</v>
      </c>
      <c r="X43" s="324">
        <f t="shared" si="11"/>
        <v>5.50</v>
      </c>
      <c r="Y43" s="318">
        <v>18</v>
      </c>
      <c r="Z43" s="325">
        <f t="shared" si="12"/>
        <v>14.40</v>
      </c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09"/>
    </row>
    <row r="44" spans="1:44" s="107" customFormat="1" ht="20.25">
      <c r="A44" s="45">
        <v>38</v>
      </c>
      <c r="B44" s="317">
        <v>439529</v>
      </c>
      <c r="C44" s="318" t="s">
        <v>514</v>
      </c>
      <c r="D44" s="319">
        <v>3</v>
      </c>
      <c r="E44" s="319">
        <v>12</v>
      </c>
      <c r="F44" s="319">
        <v>14</v>
      </c>
      <c r="G44" s="320">
        <v>15</v>
      </c>
      <c r="H44" s="320">
        <v>15</v>
      </c>
      <c r="I44" s="253">
        <f t="shared" si="1"/>
        <v>59</v>
      </c>
      <c r="J44" s="320">
        <f t="shared" si="2"/>
        <v>8.85</v>
      </c>
      <c r="K44" s="321">
        <v>3</v>
      </c>
      <c r="L44" s="321">
        <v>2.50</v>
      </c>
      <c r="M44" s="321">
        <v>4</v>
      </c>
      <c r="N44" s="321">
        <v>2</v>
      </c>
      <c r="O44" s="321">
        <v>2.50</v>
      </c>
      <c r="P44" s="253">
        <f t="shared" si="3"/>
        <v>14</v>
      </c>
      <c r="Q44" s="321">
        <f t="shared" si="4"/>
        <v>0.70</v>
      </c>
      <c r="R44" s="322">
        <f t="shared" si="5"/>
        <v>0.60</v>
      </c>
      <c r="S44" s="322">
        <f t="shared" si="6"/>
        <v>1.9249999999999998</v>
      </c>
      <c r="T44" s="322">
        <f t="shared" si="7"/>
        <v>2.3000000000000003</v>
      </c>
      <c r="U44" s="322">
        <f t="shared" si="8"/>
        <v>2.35</v>
      </c>
      <c r="V44" s="322">
        <f t="shared" si="9"/>
        <v>2.375</v>
      </c>
      <c r="W44" s="323">
        <f t="shared" si="10"/>
        <v>73</v>
      </c>
      <c r="X44" s="324">
        <f t="shared" si="11"/>
        <v>14.60</v>
      </c>
      <c r="Y44" s="318">
        <v>37</v>
      </c>
      <c r="Z44" s="325">
        <f t="shared" si="12"/>
        <v>29.60</v>
      </c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09"/>
    </row>
    <row r="45" spans="1:44" s="107" customFormat="1" ht="20.25">
      <c r="A45" s="45">
        <v>39</v>
      </c>
      <c r="B45" s="317">
        <v>439530</v>
      </c>
      <c r="C45" s="318" t="s">
        <v>307</v>
      </c>
      <c r="D45" s="319">
        <v>2</v>
      </c>
      <c r="E45" s="319">
        <v>10</v>
      </c>
      <c r="F45" s="319">
        <v>11</v>
      </c>
      <c r="G45" s="320">
        <v>14</v>
      </c>
      <c r="H45" s="320">
        <v>13</v>
      </c>
      <c r="I45" s="253">
        <f t="shared" si="1"/>
        <v>50</v>
      </c>
      <c r="J45" s="320">
        <f t="shared" si="2"/>
        <v>7.50</v>
      </c>
      <c r="K45" s="321">
        <v>4</v>
      </c>
      <c r="L45" s="321">
        <v>2</v>
      </c>
      <c r="M45" s="321">
        <v>2.50</v>
      </c>
      <c r="N45" s="321">
        <v>3</v>
      </c>
      <c r="O45" s="321">
        <v>2</v>
      </c>
      <c r="P45" s="253">
        <f t="shared" si="3"/>
        <v>13.50</v>
      </c>
      <c r="Q45" s="321">
        <f t="shared" si="4"/>
        <v>0.675</v>
      </c>
      <c r="R45" s="322">
        <f t="shared" si="5"/>
        <v>0.50</v>
      </c>
      <c r="S45" s="322">
        <f t="shared" si="6"/>
        <v>1.60</v>
      </c>
      <c r="T45" s="322">
        <f t="shared" si="7"/>
        <v>1.775</v>
      </c>
      <c r="U45" s="322">
        <f t="shared" si="8"/>
        <v>2.25</v>
      </c>
      <c r="V45" s="322">
        <f t="shared" si="9"/>
        <v>2.0499999999999998</v>
      </c>
      <c r="W45" s="323">
        <f t="shared" si="10"/>
        <v>63.50</v>
      </c>
      <c r="X45" s="324">
        <f t="shared" si="11"/>
        <v>12.70</v>
      </c>
      <c r="Y45" s="318">
        <v>37</v>
      </c>
      <c r="Z45" s="325">
        <f t="shared" si="12"/>
        <v>29.60</v>
      </c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09"/>
    </row>
    <row r="46" spans="1:44" s="107" customFormat="1" ht="20.25">
      <c r="A46" s="45">
        <v>40</v>
      </c>
      <c r="B46" s="317">
        <v>439532</v>
      </c>
      <c r="C46" s="318" t="s">
        <v>515</v>
      </c>
      <c r="D46" s="319">
        <v>10</v>
      </c>
      <c r="E46" s="319">
        <v>2</v>
      </c>
      <c r="F46" s="319">
        <v>5</v>
      </c>
      <c r="G46" s="320">
        <v>4</v>
      </c>
      <c r="H46" s="320">
        <v>6</v>
      </c>
      <c r="I46" s="253">
        <f t="shared" si="1"/>
        <v>27</v>
      </c>
      <c r="J46" s="320">
        <f t="shared" si="2"/>
        <v>4.05</v>
      </c>
      <c r="K46" s="321">
        <v>1</v>
      </c>
      <c r="L46" s="321">
        <v>1.50</v>
      </c>
      <c r="M46" s="321">
        <v>1</v>
      </c>
      <c r="N46" s="321">
        <v>0.50</v>
      </c>
      <c r="O46" s="321">
        <v>2.50</v>
      </c>
      <c r="P46" s="253">
        <f t="shared" si="3"/>
        <v>6.50</v>
      </c>
      <c r="Q46" s="321">
        <f t="shared" si="4"/>
        <v>0.325</v>
      </c>
      <c r="R46" s="322">
        <f t="shared" si="5"/>
        <v>1.55</v>
      </c>
      <c r="S46" s="322">
        <f t="shared" si="6"/>
        <v>0.375</v>
      </c>
      <c r="T46" s="322">
        <f t="shared" si="7"/>
        <v>0.80</v>
      </c>
      <c r="U46" s="322">
        <f t="shared" si="8"/>
        <v>0.625</v>
      </c>
      <c r="V46" s="322">
        <f t="shared" si="9"/>
        <v>1.0249999999999999</v>
      </c>
      <c r="W46" s="323">
        <f t="shared" si="10"/>
        <v>33.50</v>
      </c>
      <c r="X46" s="324">
        <f t="shared" si="11"/>
        <v>6.70</v>
      </c>
      <c r="Y46" s="318">
        <v>24</v>
      </c>
      <c r="Z46" s="325">
        <f t="shared" si="12"/>
        <v>19.200000000000003</v>
      </c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09"/>
    </row>
    <row r="47" spans="1:44" s="107" customFormat="1" ht="20.25">
      <c r="A47" s="45">
        <v>41</v>
      </c>
      <c r="B47" s="317">
        <v>439534</v>
      </c>
      <c r="C47" s="318" t="s">
        <v>308</v>
      </c>
      <c r="D47" s="319">
        <v>8</v>
      </c>
      <c r="E47" s="319">
        <v>10</v>
      </c>
      <c r="F47" s="319">
        <v>14</v>
      </c>
      <c r="G47" s="320">
        <v>6</v>
      </c>
      <c r="H47" s="320">
        <v>10</v>
      </c>
      <c r="I47" s="253">
        <f t="shared" si="1"/>
        <v>48</v>
      </c>
      <c r="J47" s="320">
        <f t="shared" si="2"/>
        <v>7.1999999999999993</v>
      </c>
      <c r="K47" s="321">
        <v>3</v>
      </c>
      <c r="L47" s="321">
        <v>5</v>
      </c>
      <c r="M47" s="321">
        <v>4</v>
      </c>
      <c r="N47" s="321">
        <v>2.50</v>
      </c>
      <c r="O47" s="321">
        <v>2</v>
      </c>
      <c r="P47" s="253">
        <f t="shared" si="3"/>
        <v>16.50</v>
      </c>
      <c r="Q47" s="321">
        <f t="shared" si="4"/>
        <v>0.825</v>
      </c>
      <c r="R47" s="322">
        <f t="shared" si="5"/>
        <v>1.35</v>
      </c>
      <c r="S47" s="322">
        <f t="shared" si="6"/>
        <v>1.75</v>
      </c>
      <c r="T47" s="322">
        <f t="shared" si="7"/>
        <v>2.3000000000000003</v>
      </c>
      <c r="U47" s="322">
        <f t="shared" si="8"/>
        <v>1.0249999999999999</v>
      </c>
      <c r="V47" s="322">
        <f t="shared" si="9"/>
        <v>1.60</v>
      </c>
      <c r="W47" s="323">
        <f t="shared" si="10"/>
        <v>64.50</v>
      </c>
      <c r="X47" s="324">
        <f t="shared" si="11"/>
        <v>12.90</v>
      </c>
      <c r="Y47" s="318">
        <v>45</v>
      </c>
      <c r="Z47" s="325">
        <f t="shared" si="12"/>
        <v>36</v>
      </c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09"/>
    </row>
    <row r="48" spans="1:44" s="107" customFormat="1" ht="20.25">
      <c r="A48" s="45">
        <v>42</v>
      </c>
      <c r="B48" s="317">
        <v>439535</v>
      </c>
      <c r="C48" s="318" t="s">
        <v>309</v>
      </c>
      <c r="D48" s="319">
        <v>10</v>
      </c>
      <c r="E48" s="319">
        <v>13</v>
      </c>
      <c r="F48" s="319">
        <v>14</v>
      </c>
      <c r="G48" s="320">
        <v>6</v>
      </c>
      <c r="H48" s="320">
        <v>11</v>
      </c>
      <c r="I48" s="253">
        <f t="shared" si="1"/>
        <v>54</v>
      </c>
      <c r="J48" s="320">
        <f t="shared" si="2"/>
        <v>8.10</v>
      </c>
      <c r="K48" s="321">
        <v>2</v>
      </c>
      <c r="L48" s="321">
        <v>2</v>
      </c>
      <c r="M48" s="321">
        <v>4</v>
      </c>
      <c r="N48" s="321">
        <v>2</v>
      </c>
      <c r="O48" s="321">
        <v>4</v>
      </c>
      <c r="P48" s="253">
        <f t="shared" si="3"/>
        <v>14</v>
      </c>
      <c r="Q48" s="321">
        <f t="shared" si="4"/>
        <v>0.70</v>
      </c>
      <c r="R48" s="322">
        <f t="shared" si="5"/>
        <v>1.60</v>
      </c>
      <c r="S48" s="322">
        <f t="shared" si="6"/>
        <v>2.0499999999999998</v>
      </c>
      <c r="T48" s="322">
        <f t="shared" si="7"/>
        <v>2.3000000000000003</v>
      </c>
      <c r="U48" s="322">
        <f t="shared" si="8"/>
        <v>0.99999999999999989</v>
      </c>
      <c r="V48" s="322">
        <f t="shared" si="9"/>
        <v>1.85</v>
      </c>
      <c r="W48" s="323">
        <f t="shared" si="10"/>
        <v>68</v>
      </c>
      <c r="X48" s="324">
        <f t="shared" si="11"/>
        <v>13.60</v>
      </c>
      <c r="Y48" s="318">
        <v>58</v>
      </c>
      <c r="Z48" s="325">
        <f t="shared" si="12"/>
        <v>46.400000000000006</v>
      </c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09"/>
    </row>
    <row r="49" spans="1:44" s="107" customFormat="1" ht="20.25">
      <c r="A49" s="45">
        <v>43</v>
      </c>
      <c r="B49" s="317">
        <v>439536</v>
      </c>
      <c r="C49" s="318" t="s">
        <v>310</v>
      </c>
      <c r="D49" s="319">
        <v>11</v>
      </c>
      <c r="E49" s="319">
        <v>7</v>
      </c>
      <c r="F49" s="319">
        <v>9</v>
      </c>
      <c r="G49" s="320">
        <v>8</v>
      </c>
      <c r="H49" s="320">
        <v>6</v>
      </c>
      <c r="I49" s="253">
        <f t="shared" si="1"/>
        <v>41</v>
      </c>
      <c r="J49" s="320">
        <f t="shared" si="2"/>
        <v>6.15</v>
      </c>
      <c r="K49" s="321">
        <v>1</v>
      </c>
      <c r="L49" s="321">
        <v>1</v>
      </c>
      <c r="M49" s="321">
        <v>3</v>
      </c>
      <c r="N49" s="321">
        <v>4</v>
      </c>
      <c r="O49" s="321">
        <v>2</v>
      </c>
      <c r="P49" s="253">
        <f t="shared" si="3"/>
        <v>11</v>
      </c>
      <c r="Q49" s="321">
        <f t="shared" si="4"/>
        <v>0.55000000000000004</v>
      </c>
      <c r="R49" s="322">
        <f t="shared" si="5"/>
        <v>1.70</v>
      </c>
      <c r="S49" s="322">
        <f t="shared" si="6"/>
        <v>1.1000000000000001</v>
      </c>
      <c r="T49" s="322">
        <f t="shared" si="7"/>
        <v>1.50</v>
      </c>
      <c r="U49" s="322">
        <f t="shared" si="8"/>
        <v>1.40</v>
      </c>
      <c r="V49" s="322">
        <f t="shared" si="9"/>
        <v>0.99999999999999989</v>
      </c>
      <c r="W49" s="323">
        <f t="shared" si="10"/>
        <v>52</v>
      </c>
      <c r="X49" s="324">
        <f t="shared" si="11"/>
        <v>10.40</v>
      </c>
      <c r="Y49" s="318">
        <v>37</v>
      </c>
      <c r="Z49" s="325">
        <f t="shared" si="12"/>
        <v>29.60</v>
      </c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09"/>
    </row>
    <row r="50" spans="1:44" s="107" customFormat="1" ht="20.25">
      <c r="A50" s="45">
        <v>44</v>
      </c>
      <c r="B50" s="317">
        <v>439537</v>
      </c>
      <c r="C50" s="318" t="s">
        <v>311</v>
      </c>
      <c r="D50" s="319">
        <v>7</v>
      </c>
      <c r="E50" s="319">
        <v>15</v>
      </c>
      <c r="F50" s="319">
        <v>14</v>
      </c>
      <c r="G50" s="320">
        <v>12</v>
      </c>
      <c r="H50" s="320">
        <v>12</v>
      </c>
      <c r="I50" s="253">
        <f t="shared" si="1"/>
        <v>60</v>
      </c>
      <c r="J50" s="320">
        <f t="shared" si="2"/>
        <v>9</v>
      </c>
      <c r="K50" s="321">
        <v>1.50</v>
      </c>
      <c r="L50" s="321">
        <v>3</v>
      </c>
      <c r="M50" s="321">
        <v>4</v>
      </c>
      <c r="N50" s="321">
        <v>3</v>
      </c>
      <c r="O50" s="321">
        <v>2.50</v>
      </c>
      <c r="P50" s="253">
        <f t="shared" si="3"/>
        <v>14</v>
      </c>
      <c r="Q50" s="321">
        <f t="shared" si="4"/>
        <v>0.70</v>
      </c>
      <c r="R50" s="322">
        <f t="shared" si="5"/>
        <v>1.125</v>
      </c>
      <c r="S50" s="322">
        <f t="shared" si="6"/>
        <v>2.40</v>
      </c>
      <c r="T50" s="322">
        <f t="shared" si="7"/>
        <v>2.3000000000000003</v>
      </c>
      <c r="U50" s="322">
        <f t="shared" si="8"/>
        <v>1.9499999999999997</v>
      </c>
      <c r="V50" s="322">
        <f t="shared" si="9"/>
        <v>1.9249999999999998</v>
      </c>
      <c r="W50" s="323">
        <f t="shared" si="10"/>
        <v>74</v>
      </c>
      <c r="X50" s="324">
        <f t="shared" si="11"/>
        <v>14.80</v>
      </c>
      <c r="Y50" s="318">
        <v>57</v>
      </c>
      <c r="Z50" s="325">
        <f t="shared" si="12"/>
        <v>45.60</v>
      </c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09"/>
    </row>
    <row r="51" spans="1:44" s="107" customFormat="1" ht="20.25">
      <c r="A51" s="45">
        <v>45</v>
      </c>
      <c r="B51" s="317">
        <v>439539</v>
      </c>
      <c r="C51" s="318" t="s">
        <v>312</v>
      </c>
      <c r="D51" s="319">
        <v>9</v>
      </c>
      <c r="E51" s="319">
        <v>7</v>
      </c>
      <c r="F51" s="319">
        <v>8</v>
      </c>
      <c r="G51" s="320">
        <v>6</v>
      </c>
      <c r="H51" s="320">
        <v>8</v>
      </c>
      <c r="I51" s="253">
        <f t="shared" si="1"/>
        <v>38</v>
      </c>
      <c r="J51" s="320">
        <f t="shared" si="2"/>
        <v>5.70</v>
      </c>
      <c r="K51" s="321">
        <v>3</v>
      </c>
      <c r="L51" s="321">
        <v>2.50</v>
      </c>
      <c r="M51" s="321">
        <v>2</v>
      </c>
      <c r="N51" s="321">
        <v>4</v>
      </c>
      <c r="O51" s="321">
        <v>2</v>
      </c>
      <c r="P51" s="253">
        <f t="shared" si="3"/>
        <v>13.50</v>
      </c>
      <c r="Q51" s="321">
        <f t="shared" si="4"/>
        <v>0.675</v>
      </c>
      <c r="R51" s="322">
        <f t="shared" si="5"/>
        <v>1.50</v>
      </c>
      <c r="S51" s="322">
        <f t="shared" si="6"/>
        <v>1.175</v>
      </c>
      <c r="T51" s="322">
        <f t="shared" si="7"/>
        <v>1.30</v>
      </c>
      <c r="U51" s="322">
        <f t="shared" si="8"/>
        <v>1.0999999999999999</v>
      </c>
      <c r="V51" s="322">
        <f t="shared" si="9"/>
        <v>1.30</v>
      </c>
      <c r="W51" s="323">
        <f t="shared" si="10"/>
        <v>51.50</v>
      </c>
      <c r="X51" s="324">
        <f t="shared" si="11"/>
        <v>10.30</v>
      </c>
      <c r="Y51" s="318">
        <v>38</v>
      </c>
      <c r="Z51" s="325">
        <f t="shared" si="12"/>
        <v>30.40</v>
      </c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09"/>
    </row>
    <row r="52" spans="1:44" s="107" customFormat="1" ht="20.25">
      <c r="A52" s="45">
        <v>46</v>
      </c>
      <c r="B52" s="317">
        <v>439540</v>
      </c>
      <c r="C52" s="318" t="s">
        <v>313</v>
      </c>
      <c r="D52" s="319">
        <v>12</v>
      </c>
      <c r="E52" s="319">
        <v>11</v>
      </c>
      <c r="F52" s="319">
        <v>14</v>
      </c>
      <c r="G52" s="320">
        <v>11</v>
      </c>
      <c r="H52" s="320">
        <v>5</v>
      </c>
      <c r="I52" s="253">
        <f t="shared" si="1"/>
        <v>53</v>
      </c>
      <c r="J52" s="320">
        <f t="shared" si="2"/>
        <v>7.9499999999999993</v>
      </c>
      <c r="K52" s="321">
        <v>3</v>
      </c>
      <c r="L52" s="321">
        <v>2.50</v>
      </c>
      <c r="M52" s="321">
        <v>3</v>
      </c>
      <c r="N52" s="321">
        <v>4</v>
      </c>
      <c r="O52" s="321">
        <v>2.50</v>
      </c>
      <c r="P52" s="253">
        <f t="shared" si="3"/>
        <v>15</v>
      </c>
      <c r="Q52" s="321">
        <f t="shared" si="4"/>
        <v>0.75</v>
      </c>
      <c r="R52" s="322">
        <f t="shared" si="5"/>
        <v>1.9499999999999997</v>
      </c>
      <c r="S52" s="322">
        <f t="shared" si="6"/>
        <v>1.775</v>
      </c>
      <c r="T52" s="322">
        <f t="shared" si="7"/>
        <v>2.25</v>
      </c>
      <c r="U52" s="322">
        <f t="shared" si="8"/>
        <v>1.85</v>
      </c>
      <c r="V52" s="322">
        <f t="shared" si="9"/>
        <v>0.875</v>
      </c>
      <c r="W52" s="323">
        <f t="shared" si="10"/>
        <v>68</v>
      </c>
      <c r="X52" s="324">
        <f t="shared" si="11"/>
        <v>13.60</v>
      </c>
      <c r="Y52" s="318">
        <v>51</v>
      </c>
      <c r="Z52" s="325">
        <f t="shared" si="12"/>
        <v>40.800000000000004</v>
      </c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09"/>
    </row>
    <row r="53" spans="1:44" s="107" customFormat="1" ht="20.25">
      <c r="A53" s="45">
        <v>47</v>
      </c>
      <c r="B53" s="317">
        <v>439542</v>
      </c>
      <c r="C53" s="318" t="s">
        <v>314</v>
      </c>
      <c r="D53" s="319">
        <v>4</v>
      </c>
      <c r="E53" s="319">
        <v>5</v>
      </c>
      <c r="F53" s="319">
        <v>4</v>
      </c>
      <c r="G53" s="320">
        <v>0</v>
      </c>
      <c r="H53" s="320">
        <v>8</v>
      </c>
      <c r="I53" s="253">
        <f t="shared" si="1"/>
        <v>21</v>
      </c>
      <c r="J53" s="320">
        <f t="shared" si="2"/>
        <v>3.15</v>
      </c>
      <c r="K53" s="321">
        <v>1</v>
      </c>
      <c r="L53" s="321">
        <v>2</v>
      </c>
      <c r="M53" s="321">
        <v>1.50</v>
      </c>
      <c r="N53" s="321">
        <v>2</v>
      </c>
      <c r="O53" s="321">
        <v>1</v>
      </c>
      <c r="P53" s="253">
        <f t="shared" si="3"/>
        <v>7.50</v>
      </c>
      <c r="Q53" s="321">
        <f t="shared" si="4"/>
        <v>0.375</v>
      </c>
      <c r="R53" s="322">
        <f t="shared" si="5"/>
        <v>0.65</v>
      </c>
      <c r="S53" s="322">
        <f t="shared" si="6"/>
        <v>0.85</v>
      </c>
      <c r="T53" s="322">
        <f t="shared" si="7"/>
        <v>0.675</v>
      </c>
      <c r="U53" s="322">
        <f t="shared" si="8"/>
        <v>0.10</v>
      </c>
      <c r="V53" s="322">
        <f t="shared" si="9"/>
        <v>1.25</v>
      </c>
      <c r="W53" s="323">
        <f t="shared" si="10"/>
        <v>28.50</v>
      </c>
      <c r="X53" s="324">
        <f t="shared" si="11"/>
        <v>5.70</v>
      </c>
      <c r="Y53" s="318">
        <v>20</v>
      </c>
      <c r="Z53" s="325">
        <f t="shared" si="12"/>
        <v>16</v>
      </c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09"/>
    </row>
    <row r="54" spans="1:44" s="107" customFormat="1" ht="20.25">
      <c r="A54" s="45">
        <v>48</v>
      </c>
      <c r="B54" s="317">
        <v>439544</v>
      </c>
      <c r="C54" s="318" t="s">
        <v>112</v>
      </c>
      <c r="D54" s="319">
        <v>10</v>
      </c>
      <c r="E54" s="319">
        <v>9</v>
      </c>
      <c r="F54" s="319">
        <v>7</v>
      </c>
      <c r="G54" s="320">
        <v>8</v>
      </c>
      <c r="H54" s="320">
        <v>7</v>
      </c>
      <c r="I54" s="253">
        <f t="shared" si="1"/>
        <v>41</v>
      </c>
      <c r="J54" s="320">
        <f t="shared" si="2"/>
        <v>6.15</v>
      </c>
      <c r="K54" s="321">
        <v>3.50</v>
      </c>
      <c r="L54" s="321">
        <v>2</v>
      </c>
      <c r="M54" s="321">
        <v>1</v>
      </c>
      <c r="N54" s="321">
        <v>4</v>
      </c>
      <c r="O54" s="321">
        <v>2</v>
      </c>
      <c r="P54" s="253">
        <f t="shared" si="3"/>
        <v>12.50</v>
      </c>
      <c r="Q54" s="321">
        <f t="shared" si="4"/>
        <v>0.625</v>
      </c>
      <c r="R54" s="322">
        <f t="shared" si="5"/>
        <v>1.675</v>
      </c>
      <c r="S54" s="322">
        <f t="shared" si="6"/>
        <v>1.45</v>
      </c>
      <c r="T54" s="322">
        <f t="shared" si="7"/>
        <v>1.1000000000000001</v>
      </c>
      <c r="U54" s="322">
        <f t="shared" si="8"/>
        <v>1.40</v>
      </c>
      <c r="V54" s="322">
        <f t="shared" si="9"/>
        <v>1.1500000000000001</v>
      </c>
      <c r="W54" s="323">
        <f t="shared" si="10"/>
        <v>53.50</v>
      </c>
      <c r="X54" s="324">
        <f t="shared" si="11"/>
        <v>10.70</v>
      </c>
      <c r="Y54" s="318">
        <v>36</v>
      </c>
      <c r="Z54" s="325">
        <f t="shared" si="12"/>
        <v>28.80</v>
      </c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09"/>
    </row>
    <row r="55" spans="1:44" s="107" customFormat="1" ht="20.25">
      <c r="A55" s="45">
        <v>49</v>
      </c>
      <c r="B55" s="317">
        <v>439550</v>
      </c>
      <c r="C55" s="318" t="s">
        <v>315</v>
      </c>
      <c r="D55" s="319">
        <v>3</v>
      </c>
      <c r="E55" s="319">
        <v>5</v>
      </c>
      <c r="F55" s="319">
        <v>6</v>
      </c>
      <c r="G55" s="320">
        <v>4</v>
      </c>
      <c r="H55" s="320">
        <v>5</v>
      </c>
      <c r="I55" s="253">
        <f t="shared" si="1"/>
        <v>23</v>
      </c>
      <c r="J55" s="320">
        <f t="shared" si="2"/>
        <v>3.4499999999999997</v>
      </c>
      <c r="K55" s="321">
        <v>1</v>
      </c>
      <c r="L55" s="321">
        <v>3.50</v>
      </c>
      <c r="M55" s="321">
        <v>2</v>
      </c>
      <c r="N55" s="321">
        <v>3</v>
      </c>
      <c r="O55" s="321">
        <v>1.50</v>
      </c>
      <c r="P55" s="253">
        <f t="shared" si="3"/>
        <v>11</v>
      </c>
      <c r="Q55" s="321">
        <f t="shared" si="4"/>
        <v>0.55000000000000004</v>
      </c>
      <c r="R55" s="322">
        <f t="shared" si="5"/>
        <v>0.49999999999999994</v>
      </c>
      <c r="S55" s="322">
        <f t="shared" si="6"/>
        <v>0.925</v>
      </c>
      <c r="T55" s="322">
        <f t="shared" si="7"/>
        <v>0.99999999999999989</v>
      </c>
      <c r="U55" s="322">
        <f t="shared" si="8"/>
        <v>0.75</v>
      </c>
      <c r="V55" s="322">
        <f t="shared" si="9"/>
        <v>0.825</v>
      </c>
      <c r="W55" s="323">
        <f t="shared" si="10"/>
        <v>34</v>
      </c>
      <c r="X55" s="324">
        <f t="shared" si="11"/>
        <v>6.8000000000000007</v>
      </c>
      <c r="Y55" s="318">
        <v>20</v>
      </c>
      <c r="Z55" s="325">
        <f t="shared" si="12"/>
        <v>16</v>
      </c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09"/>
    </row>
    <row r="56" spans="1:44" s="107" customFormat="1" ht="20.25">
      <c r="A56" s="45">
        <v>50</v>
      </c>
      <c r="B56" s="317">
        <v>439555</v>
      </c>
      <c r="C56" s="318" t="s">
        <v>316</v>
      </c>
      <c r="D56" s="319">
        <v>11</v>
      </c>
      <c r="E56" s="319">
        <v>15</v>
      </c>
      <c r="F56" s="319">
        <v>12</v>
      </c>
      <c r="G56" s="320">
        <v>7</v>
      </c>
      <c r="H56" s="320">
        <v>6</v>
      </c>
      <c r="I56" s="253">
        <f t="shared" si="1"/>
        <v>51</v>
      </c>
      <c r="J56" s="320">
        <f t="shared" si="2"/>
        <v>7.65</v>
      </c>
      <c r="K56" s="321">
        <v>3</v>
      </c>
      <c r="L56" s="321">
        <v>3.50</v>
      </c>
      <c r="M56" s="321">
        <v>3.50</v>
      </c>
      <c r="N56" s="321">
        <v>4</v>
      </c>
      <c r="O56" s="321">
        <v>3</v>
      </c>
      <c r="P56" s="253">
        <f t="shared" si="3"/>
        <v>17</v>
      </c>
      <c r="Q56" s="321">
        <f t="shared" si="4"/>
        <v>0.85000000000000009</v>
      </c>
      <c r="R56" s="322">
        <f t="shared" si="5"/>
        <v>1.7999999999999998</v>
      </c>
      <c r="S56" s="322">
        <f t="shared" si="6"/>
        <v>2.4249999999999998</v>
      </c>
      <c r="T56" s="322">
        <f t="shared" si="7"/>
        <v>1.975</v>
      </c>
      <c r="U56" s="322">
        <f t="shared" si="8"/>
        <v>1.25</v>
      </c>
      <c r="V56" s="322">
        <f t="shared" si="9"/>
        <v>1.0499999999999998</v>
      </c>
      <c r="W56" s="323">
        <f t="shared" si="10"/>
        <v>68</v>
      </c>
      <c r="X56" s="324">
        <f t="shared" si="11"/>
        <v>13.60</v>
      </c>
      <c r="Y56" s="318">
        <v>42</v>
      </c>
      <c r="Z56" s="325">
        <f t="shared" si="12"/>
        <v>33.60</v>
      </c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09"/>
    </row>
    <row r="57" spans="1:44" s="107" customFormat="1" ht="20.25">
      <c r="A57" s="45">
        <v>51</v>
      </c>
      <c r="B57" s="317">
        <v>439556</v>
      </c>
      <c r="C57" s="318" t="s">
        <v>317</v>
      </c>
      <c r="D57" s="319">
        <v>7</v>
      </c>
      <c r="E57" s="319">
        <v>9</v>
      </c>
      <c r="F57" s="319">
        <v>8</v>
      </c>
      <c r="G57" s="320">
        <v>18</v>
      </c>
      <c r="H57" s="320">
        <v>15</v>
      </c>
      <c r="I57" s="253">
        <f t="shared" si="1"/>
        <v>57</v>
      </c>
      <c r="J57" s="320">
        <f t="shared" si="2"/>
        <v>8.5499999999999989</v>
      </c>
      <c r="K57" s="321">
        <v>4</v>
      </c>
      <c r="L57" s="321">
        <v>2.50</v>
      </c>
      <c r="M57" s="321">
        <v>3</v>
      </c>
      <c r="N57" s="321">
        <v>5</v>
      </c>
      <c r="O57" s="321">
        <v>4.50</v>
      </c>
      <c r="P57" s="253">
        <f t="shared" si="3"/>
        <v>19</v>
      </c>
      <c r="Q57" s="321">
        <f t="shared" si="4"/>
        <v>0.95</v>
      </c>
      <c r="R57" s="322">
        <f t="shared" si="5"/>
        <v>1.25</v>
      </c>
      <c r="S57" s="322">
        <f t="shared" si="6"/>
        <v>1.475</v>
      </c>
      <c r="T57" s="322">
        <f t="shared" si="7"/>
        <v>1.35</v>
      </c>
      <c r="U57" s="322">
        <f t="shared" si="8"/>
        <v>2.9499999999999997</v>
      </c>
      <c r="V57" s="322">
        <f t="shared" si="9"/>
        <v>2.475</v>
      </c>
      <c r="W57" s="323">
        <f t="shared" si="10"/>
        <v>76</v>
      </c>
      <c r="X57" s="324">
        <f t="shared" si="11"/>
        <v>15.20</v>
      </c>
      <c r="Y57" s="318">
        <v>54</v>
      </c>
      <c r="Z57" s="325">
        <f t="shared" si="12"/>
        <v>43.20</v>
      </c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09"/>
    </row>
    <row r="58" spans="1:44" s="107" customFormat="1" ht="20.25">
      <c r="A58" s="45">
        <v>52</v>
      </c>
      <c r="B58" s="317">
        <v>439558</v>
      </c>
      <c r="C58" s="318" t="s">
        <v>113</v>
      </c>
      <c r="D58" s="319">
        <v>5</v>
      </c>
      <c r="E58" s="319">
        <v>6</v>
      </c>
      <c r="F58" s="319">
        <v>9</v>
      </c>
      <c r="G58" s="320">
        <v>8</v>
      </c>
      <c r="H58" s="320">
        <v>11</v>
      </c>
      <c r="I58" s="253">
        <f t="shared" si="1"/>
        <v>39</v>
      </c>
      <c r="J58" s="320">
        <f t="shared" si="2"/>
        <v>5.85</v>
      </c>
      <c r="K58" s="321">
        <v>3</v>
      </c>
      <c r="L58" s="321">
        <v>2</v>
      </c>
      <c r="M58" s="321">
        <v>1.50</v>
      </c>
      <c r="N58" s="321">
        <v>2</v>
      </c>
      <c r="O58" s="321">
        <v>3</v>
      </c>
      <c r="P58" s="253">
        <f t="shared" si="3"/>
        <v>11.50</v>
      </c>
      <c r="Q58" s="321"/>
      <c r="R58" s="322">
        <f t="shared" si="5"/>
        <v>0.90</v>
      </c>
      <c r="S58" s="322">
        <f t="shared" si="6"/>
        <v>0.99999999999999989</v>
      </c>
      <c r="T58" s="322">
        <f t="shared" si="7"/>
        <v>1.4249999999999998</v>
      </c>
      <c r="U58" s="322">
        <f t="shared" si="8"/>
        <v>1.30</v>
      </c>
      <c r="V58" s="322">
        <f t="shared" si="9"/>
        <v>1.7999999999999998</v>
      </c>
      <c r="W58" s="323"/>
      <c r="X58" s="324"/>
      <c r="Y58" s="318">
        <v>38</v>
      </c>
      <c r="Z58" s="325">
        <f t="shared" si="12"/>
        <v>30.40</v>
      </c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09"/>
    </row>
    <row r="59" spans="1:44" s="107" customFormat="1" ht="20.25">
      <c r="A59" s="45">
        <v>53</v>
      </c>
      <c r="B59" s="317">
        <v>439559</v>
      </c>
      <c r="C59" s="318" t="s">
        <v>319</v>
      </c>
      <c r="D59" s="319">
        <v>10</v>
      </c>
      <c r="E59" s="319">
        <v>14</v>
      </c>
      <c r="F59" s="319">
        <v>8</v>
      </c>
      <c r="G59" s="320">
        <v>7</v>
      </c>
      <c r="H59" s="320">
        <v>9</v>
      </c>
      <c r="I59" s="253">
        <f t="shared" si="1"/>
        <v>48</v>
      </c>
      <c r="J59" s="320">
        <f t="shared" si="2"/>
        <v>7.1999999999999993</v>
      </c>
      <c r="K59" s="321">
        <v>1</v>
      </c>
      <c r="L59" s="321">
        <v>2.50</v>
      </c>
      <c r="M59" s="321">
        <v>3</v>
      </c>
      <c r="N59" s="321">
        <v>2.50</v>
      </c>
      <c r="O59" s="321">
        <v>2</v>
      </c>
      <c r="P59" s="253">
        <f t="shared" si="3"/>
        <v>11</v>
      </c>
      <c r="Q59" s="321"/>
      <c r="R59" s="322">
        <f t="shared" si="5"/>
        <v>1.55</v>
      </c>
      <c r="S59" s="322">
        <f t="shared" si="6"/>
        <v>2.225</v>
      </c>
      <c r="T59" s="322">
        <f t="shared" si="7"/>
        <v>1.35</v>
      </c>
      <c r="U59" s="322">
        <f t="shared" si="8"/>
        <v>1.175</v>
      </c>
      <c r="V59" s="322">
        <f t="shared" si="9"/>
        <v>1.45</v>
      </c>
      <c r="W59" s="323"/>
      <c r="X59" s="324"/>
      <c r="Y59" s="318">
        <v>48</v>
      </c>
      <c r="Z59" s="325">
        <f t="shared" si="12"/>
        <v>38.400000000000006</v>
      </c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09"/>
    </row>
    <row r="60" spans="1:44" s="107" customFormat="1" ht="20.25">
      <c r="A60" s="45">
        <v>54</v>
      </c>
      <c r="B60" s="317">
        <v>439560</v>
      </c>
      <c r="C60" s="318" t="s">
        <v>516</v>
      </c>
      <c r="D60" s="319">
        <v>3</v>
      </c>
      <c r="E60" s="319">
        <v>6</v>
      </c>
      <c r="F60" s="319">
        <v>7</v>
      </c>
      <c r="G60" s="320">
        <v>8</v>
      </c>
      <c r="H60" s="320">
        <v>12</v>
      </c>
      <c r="I60" s="253">
        <f t="shared" si="1"/>
        <v>36</v>
      </c>
      <c r="J60" s="320">
        <f t="shared" si="2"/>
        <v>5.40</v>
      </c>
      <c r="K60" s="321">
        <v>2</v>
      </c>
      <c r="L60" s="321">
        <v>2.50</v>
      </c>
      <c r="M60" s="321">
        <v>2.50</v>
      </c>
      <c r="N60" s="321">
        <v>3</v>
      </c>
      <c r="O60" s="321">
        <v>1</v>
      </c>
      <c r="P60" s="253">
        <f t="shared" si="3"/>
        <v>11</v>
      </c>
      <c r="Q60" s="321">
        <f t="shared" si="4"/>
        <v>0.55000000000000004</v>
      </c>
      <c r="R60" s="322">
        <f t="shared" si="5"/>
        <v>0.54999999999999993</v>
      </c>
      <c r="S60" s="322">
        <f t="shared" si="6"/>
        <v>1.0249999999999999</v>
      </c>
      <c r="T60" s="322">
        <f t="shared" si="7"/>
        <v>1.175</v>
      </c>
      <c r="U60" s="322">
        <f t="shared" si="8"/>
        <v>1.35</v>
      </c>
      <c r="V60" s="322">
        <f t="shared" si="9"/>
        <v>1.85</v>
      </c>
      <c r="W60" s="323">
        <f t="shared" si="10"/>
        <v>47</v>
      </c>
      <c r="X60" s="324">
        <f t="shared" si="11"/>
        <v>9.40</v>
      </c>
      <c r="Y60" s="318">
        <v>40</v>
      </c>
      <c r="Z60" s="325">
        <f t="shared" si="12"/>
        <v>32</v>
      </c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09"/>
    </row>
    <row r="61" spans="1:44" s="107" customFormat="1" ht="20.25">
      <c r="A61" s="45">
        <v>55</v>
      </c>
      <c r="B61" s="317">
        <v>439562</v>
      </c>
      <c r="C61" s="318" t="s">
        <v>517</v>
      </c>
      <c r="D61" s="319">
        <v>12</v>
      </c>
      <c r="E61" s="319">
        <v>11</v>
      </c>
      <c r="F61" s="319">
        <v>15</v>
      </c>
      <c r="G61" s="320">
        <v>12</v>
      </c>
      <c r="H61" s="320">
        <v>8</v>
      </c>
      <c r="I61" s="253">
        <f t="shared" si="1"/>
        <v>58</v>
      </c>
      <c r="J61" s="320">
        <f t="shared" si="2"/>
        <v>8.6999999999999993</v>
      </c>
      <c r="K61" s="321">
        <v>4.50</v>
      </c>
      <c r="L61" s="321">
        <v>2.50</v>
      </c>
      <c r="M61" s="321">
        <v>4</v>
      </c>
      <c r="N61" s="321">
        <v>3.50</v>
      </c>
      <c r="O61" s="321">
        <v>4</v>
      </c>
      <c r="P61" s="253">
        <f t="shared" si="3"/>
        <v>18.50</v>
      </c>
      <c r="Q61" s="321">
        <f t="shared" si="4"/>
        <v>0.925</v>
      </c>
      <c r="R61" s="322">
        <f t="shared" si="5"/>
        <v>2.025</v>
      </c>
      <c r="S61" s="322">
        <f t="shared" si="6"/>
        <v>1.775</v>
      </c>
      <c r="T61" s="322">
        <f t="shared" si="7"/>
        <v>2.4500000000000002</v>
      </c>
      <c r="U61" s="322">
        <f t="shared" si="8"/>
        <v>1.975</v>
      </c>
      <c r="V61" s="322">
        <f t="shared" si="9"/>
        <v>1.40</v>
      </c>
      <c r="W61" s="323">
        <f t="shared" si="10"/>
        <v>76.50</v>
      </c>
      <c r="X61" s="324">
        <f t="shared" si="11"/>
        <v>15.30</v>
      </c>
      <c r="Y61" s="318">
        <v>51</v>
      </c>
      <c r="Z61" s="325">
        <f t="shared" si="12"/>
        <v>40.800000000000004</v>
      </c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09"/>
    </row>
    <row r="62" spans="1:44" s="107" customFormat="1" ht="20.25">
      <c r="A62" s="45">
        <v>56</v>
      </c>
      <c r="B62" s="317">
        <v>439564</v>
      </c>
      <c r="C62" s="318" t="s">
        <v>321</v>
      </c>
      <c r="D62" s="319">
        <v>6</v>
      </c>
      <c r="E62" s="319">
        <v>5</v>
      </c>
      <c r="F62" s="319">
        <v>7</v>
      </c>
      <c r="G62" s="320">
        <v>8</v>
      </c>
      <c r="H62" s="320">
        <v>9</v>
      </c>
      <c r="I62" s="253">
        <f t="shared" si="1"/>
        <v>35</v>
      </c>
      <c r="J62" s="320">
        <f t="shared" si="2"/>
        <v>5.25</v>
      </c>
      <c r="K62" s="321">
        <v>3</v>
      </c>
      <c r="L62" s="321">
        <v>0.50</v>
      </c>
      <c r="M62" s="321">
        <v>2</v>
      </c>
      <c r="N62" s="321">
        <v>2</v>
      </c>
      <c r="O62" s="321">
        <v>3</v>
      </c>
      <c r="P62" s="253">
        <f t="shared" si="3"/>
        <v>10.50</v>
      </c>
      <c r="Q62" s="321">
        <f t="shared" si="4"/>
        <v>0.525</v>
      </c>
      <c r="R62" s="322">
        <f t="shared" si="5"/>
        <v>1.0499999999999998</v>
      </c>
      <c r="S62" s="322">
        <f t="shared" si="6"/>
        <v>0.775</v>
      </c>
      <c r="T62" s="322">
        <f t="shared" si="7"/>
        <v>1.1500000000000001</v>
      </c>
      <c r="U62" s="322">
        <f t="shared" si="8"/>
        <v>1.30</v>
      </c>
      <c r="V62" s="322">
        <f t="shared" si="9"/>
        <v>1.50</v>
      </c>
      <c r="W62" s="323">
        <f t="shared" si="10"/>
        <v>45.50</v>
      </c>
      <c r="X62" s="324">
        <f t="shared" si="11"/>
        <v>9.10</v>
      </c>
      <c r="Y62" s="318">
        <v>36</v>
      </c>
      <c r="Z62" s="325">
        <f t="shared" si="12"/>
        <v>28.80</v>
      </c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09"/>
    </row>
    <row r="63" spans="1:44" s="107" customFormat="1" ht="20.25">
      <c r="A63" s="45">
        <v>57</v>
      </c>
      <c r="B63" s="317">
        <v>439565</v>
      </c>
      <c r="C63" s="318" t="s">
        <v>518</v>
      </c>
      <c r="D63" s="319">
        <v>9</v>
      </c>
      <c r="E63" s="319">
        <v>10</v>
      </c>
      <c r="F63" s="319">
        <v>10</v>
      </c>
      <c r="G63" s="320">
        <v>9</v>
      </c>
      <c r="H63" s="320">
        <v>8.50</v>
      </c>
      <c r="I63" s="253">
        <f t="shared" si="1"/>
        <v>46.50</v>
      </c>
      <c r="J63" s="320">
        <f t="shared" si="2"/>
        <v>6.975</v>
      </c>
      <c r="K63" s="321">
        <v>4</v>
      </c>
      <c r="L63" s="321">
        <v>3</v>
      </c>
      <c r="M63" s="321">
        <v>1.50</v>
      </c>
      <c r="N63" s="321">
        <v>2</v>
      </c>
      <c r="O63" s="321">
        <v>2.50</v>
      </c>
      <c r="P63" s="253">
        <f t="shared" si="3"/>
        <v>13</v>
      </c>
      <c r="Q63" s="321">
        <f t="shared" si="4"/>
        <v>0.65</v>
      </c>
      <c r="R63" s="322">
        <f t="shared" si="5"/>
        <v>1.5499999999999998</v>
      </c>
      <c r="S63" s="322">
        <f t="shared" si="6"/>
        <v>1.65</v>
      </c>
      <c r="T63" s="322">
        <f t="shared" si="7"/>
        <v>1.575</v>
      </c>
      <c r="U63" s="322">
        <f t="shared" si="8"/>
        <v>1.45</v>
      </c>
      <c r="V63" s="322">
        <f t="shared" si="9"/>
        <v>1.40</v>
      </c>
      <c r="W63" s="323">
        <f t="shared" si="10"/>
        <v>59.50</v>
      </c>
      <c r="X63" s="324">
        <f t="shared" si="11"/>
        <v>11.90</v>
      </c>
      <c r="Y63" s="318">
        <v>51</v>
      </c>
      <c r="Z63" s="325">
        <f t="shared" si="12"/>
        <v>40.800000000000004</v>
      </c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09"/>
    </row>
    <row r="64" spans="1:44" s="107" customFormat="1" ht="20.25">
      <c r="A64" s="45">
        <v>58</v>
      </c>
      <c r="B64" s="317">
        <v>439566</v>
      </c>
      <c r="C64" s="318" t="s">
        <v>322</v>
      </c>
      <c r="D64" s="319"/>
      <c r="E64" s="319"/>
      <c r="F64" s="319"/>
      <c r="G64" s="320"/>
      <c r="H64" s="320"/>
      <c r="I64" s="253">
        <f t="shared" si="1"/>
        <v>0</v>
      </c>
      <c r="J64" s="320">
        <f t="shared" si="2"/>
        <v>0</v>
      </c>
      <c r="K64" s="321"/>
      <c r="L64" s="321"/>
      <c r="M64" s="321"/>
      <c r="N64" s="321"/>
      <c r="O64" s="321"/>
      <c r="P64" s="253">
        <f t="shared" si="3"/>
        <v>0</v>
      </c>
      <c r="Q64" s="321">
        <f t="shared" si="4"/>
        <v>0</v>
      </c>
      <c r="R64" s="322">
        <f t="shared" si="5"/>
        <v>0</v>
      </c>
      <c r="S64" s="322">
        <f t="shared" si="6"/>
        <v>0</v>
      </c>
      <c r="T64" s="322">
        <f t="shared" si="7"/>
        <v>0</v>
      </c>
      <c r="U64" s="322">
        <f t="shared" si="8"/>
        <v>0</v>
      </c>
      <c r="V64" s="322">
        <f t="shared" si="9"/>
        <v>0</v>
      </c>
      <c r="W64" s="323">
        <f t="shared" si="10"/>
        <v>0</v>
      </c>
      <c r="X64" s="324">
        <f t="shared" si="11"/>
        <v>0</v>
      </c>
      <c r="Y64" s="318" t="s">
        <v>147</v>
      </c>
      <c r="Z64" s="325" t="e">
        <f t="shared" si="12"/>
        <v>#VALUE!</v>
      </c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09"/>
    </row>
    <row r="65" spans="1:44" s="107" customFormat="1" ht="20.25">
      <c r="A65" s="45">
        <v>59</v>
      </c>
      <c r="B65" s="317">
        <v>439567</v>
      </c>
      <c r="C65" s="318" t="s">
        <v>323</v>
      </c>
      <c r="D65" s="319">
        <v>17</v>
      </c>
      <c r="E65" s="319">
        <v>18</v>
      </c>
      <c r="F65" s="319">
        <v>15</v>
      </c>
      <c r="G65" s="320">
        <v>14</v>
      </c>
      <c r="H65" s="320">
        <v>12</v>
      </c>
      <c r="I65" s="253">
        <f t="shared" si="1"/>
        <v>76</v>
      </c>
      <c r="J65" s="320">
        <f t="shared" si="2"/>
        <v>11.40</v>
      </c>
      <c r="K65" s="321">
        <v>4</v>
      </c>
      <c r="L65" s="321">
        <v>5</v>
      </c>
      <c r="M65" s="321">
        <v>3.50</v>
      </c>
      <c r="N65" s="321">
        <v>4</v>
      </c>
      <c r="O65" s="321">
        <v>4.50</v>
      </c>
      <c r="P65" s="253">
        <f t="shared" si="3"/>
        <v>21</v>
      </c>
      <c r="Q65" s="321">
        <f t="shared" si="4"/>
        <v>1.05</v>
      </c>
      <c r="R65" s="322">
        <f t="shared" si="5"/>
        <v>2.75</v>
      </c>
      <c r="S65" s="322">
        <f t="shared" si="6"/>
        <v>2.9499999999999997</v>
      </c>
      <c r="T65" s="322">
        <f t="shared" si="7"/>
        <v>2.4249999999999998</v>
      </c>
      <c r="U65" s="322">
        <f t="shared" si="8"/>
        <v>2.3000000000000003</v>
      </c>
      <c r="V65" s="322">
        <f t="shared" si="9"/>
        <v>2.025</v>
      </c>
      <c r="W65" s="323">
        <f t="shared" si="10"/>
        <v>97</v>
      </c>
      <c r="X65" s="324">
        <f t="shared" si="11"/>
        <v>19.400000000000002</v>
      </c>
      <c r="Y65" s="318">
        <v>70</v>
      </c>
      <c r="Z65" s="325">
        <f t="shared" si="12"/>
        <v>56</v>
      </c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09"/>
    </row>
    <row r="66" spans="1:44" s="107" customFormat="1" ht="20.25">
      <c r="A66" s="45">
        <v>60</v>
      </c>
      <c r="B66" s="326">
        <v>439570</v>
      </c>
      <c r="C66" s="327" t="s">
        <v>325</v>
      </c>
      <c r="D66" s="319">
        <v>14</v>
      </c>
      <c r="E66" s="319">
        <v>12</v>
      </c>
      <c r="F66" s="319">
        <v>15</v>
      </c>
      <c r="G66" s="320">
        <v>13</v>
      </c>
      <c r="H66" s="320">
        <v>10</v>
      </c>
      <c r="I66" s="253">
        <f t="shared" si="1"/>
        <v>64</v>
      </c>
      <c r="J66" s="320">
        <f t="shared" si="2"/>
        <v>9.60</v>
      </c>
      <c r="K66" s="321">
        <v>3.50</v>
      </c>
      <c r="L66" s="321">
        <v>2.50</v>
      </c>
      <c r="M66" s="321">
        <v>3</v>
      </c>
      <c r="N66" s="321">
        <v>3.50</v>
      </c>
      <c r="O66" s="321">
        <v>4</v>
      </c>
      <c r="P66" s="253">
        <f t="shared" si="3"/>
        <v>16.50</v>
      </c>
      <c r="Q66" s="321">
        <f t="shared" si="4"/>
        <v>0.825</v>
      </c>
      <c r="R66" s="322">
        <f t="shared" si="5"/>
        <v>2.275</v>
      </c>
      <c r="S66" s="322">
        <f t="shared" si="6"/>
        <v>1.9249999999999998</v>
      </c>
      <c r="T66" s="322">
        <f t="shared" si="7"/>
        <v>2.40</v>
      </c>
      <c r="U66" s="322">
        <f t="shared" si="8"/>
        <v>2.125</v>
      </c>
      <c r="V66" s="322">
        <f t="shared" si="9"/>
        <v>1.70</v>
      </c>
      <c r="W66" s="323">
        <f t="shared" si="10"/>
        <v>80.50</v>
      </c>
      <c r="X66" s="324">
        <f t="shared" si="11"/>
        <v>16.10</v>
      </c>
      <c r="Y66" s="327">
        <v>66</v>
      </c>
      <c r="Z66" s="325">
        <f t="shared" si="12"/>
        <v>52.80</v>
      </c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09"/>
    </row>
    <row r="67" spans="1:44" s="107" customFormat="1" ht="20.25">
      <c r="A67" s="45">
        <v>61</v>
      </c>
      <c r="B67" s="317">
        <v>439571</v>
      </c>
      <c r="C67" s="318" t="s">
        <v>519</v>
      </c>
      <c r="D67" s="319">
        <v>11</v>
      </c>
      <c r="E67" s="319">
        <v>12</v>
      </c>
      <c r="F67" s="319">
        <v>8</v>
      </c>
      <c r="G67" s="320">
        <v>7</v>
      </c>
      <c r="H67" s="320">
        <v>9</v>
      </c>
      <c r="I67" s="253">
        <f t="shared" si="1"/>
        <v>47</v>
      </c>
      <c r="J67" s="320">
        <f t="shared" si="2"/>
        <v>7.05</v>
      </c>
      <c r="K67" s="321">
        <v>3</v>
      </c>
      <c r="L67" s="321">
        <v>2</v>
      </c>
      <c r="M67" s="321">
        <v>2.50</v>
      </c>
      <c r="N67" s="321">
        <v>1.50</v>
      </c>
      <c r="O67" s="321">
        <v>3</v>
      </c>
      <c r="P67" s="253">
        <f t="shared" si="3"/>
        <v>12</v>
      </c>
      <c r="Q67" s="321">
        <f t="shared" si="4"/>
        <v>0.60000000000000009</v>
      </c>
      <c r="R67" s="322">
        <f t="shared" si="5"/>
        <v>1.7999999999999998</v>
      </c>
      <c r="S67" s="322">
        <f t="shared" si="6"/>
        <v>1.90</v>
      </c>
      <c r="T67" s="322">
        <f t="shared" si="7"/>
        <v>1.325</v>
      </c>
      <c r="U67" s="322">
        <f t="shared" si="8"/>
        <v>1.125</v>
      </c>
      <c r="V67" s="322">
        <f t="shared" si="9"/>
        <v>1.50</v>
      </c>
      <c r="W67" s="323">
        <f t="shared" si="10"/>
        <v>59</v>
      </c>
      <c r="X67" s="324">
        <f t="shared" si="11"/>
        <v>11.80</v>
      </c>
      <c r="Y67" s="318">
        <v>43</v>
      </c>
      <c r="Z67" s="325">
        <f t="shared" si="12"/>
        <v>34.40</v>
      </c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09"/>
    </row>
    <row r="68" spans="1:44" s="107" customFormat="1" ht="20.25">
      <c r="A68" s="45">
        <v>62</v>
      </c>
      <c r="B68" s="317">
        <v>439572</v>
      </c>
      <c r="C68" s="318" t="s">
        <v>326</v>
      </c>
      <c r="D68" s="319">
        <v>9</v>
      </c>
      <c r="E68" s="319">
        <v>10</v>
      </c>
      <c r="F68" s="319">
        <v>7</v>
      </c>
      <c r="G68" s="320">
        <v>10</v>
      </c>
      <c r="H68" s="320">
        <v>11</v>
      </c>
      <c r="I68" s="253">
        <f t="shared" si="1"/>
        <v>47</v>
      </c>
      <c r="J68" s="320">
        <f t="shared" si="2"/>
        <v>7.05</v>
      </c>
      <c r="K68" s="321">
        <v>1.50</v>
      </c>
      <c r="L68" s="321">
        <v>3.50</v>
      </c>
      <c r="M68" s="321">
        <v>1.50</v>
      </c>
      <c r="N68" s="321">
        <v>2</v>
      </c>
      <c r="O68" s="321">
        <v>2.50</v>
      </c>
      <c r="P68" s="253">
        <f t="shared" si="3"/>
        <v>11</v>
      </c>
      <c r="Q68" s="321">
        <f t="shared" si="4"/>
        <v>0.55000000000000004</v>
      </c>
      <c r="R68" s="322">
        <f t="shared" si="5"/>
        <v>1.4249999999999998</v>
      </c>
      <c r="S68" s="322">
        <f t="shared" si="6"/>
        <v>1.675</v>
      </c>
      <c r="T68" s="322">
        <f t="shared" si="7"/>
        <v>1.125</v>
      </c>
      <c r="U68" s="322">
        <f t="shared" si="8"/>
        <v>1.60</v>
      </c>
      <c r="V68" s="322">
        <f t="shared" si="9"/>
        <v>1.775</v>
      </c>
      <c r="W68" s="323">
        <f t="shared" si="10"/>
        <v>58</v>
      </c>
      <c r="X68" s="324">
        <f t="shared" si="11"/>
        <v>11.60</v>
      </c>
      <c r="Y68" s="318">
        <v>56</v>
      </c>
      <c r="Z68" s="325">
        <f t="shared" si="12"/>
        <v>44.80</v>
      </c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09"/>
    </row>
    <row r="69" spans="1:44" s="107" customFormat="1" ht="20.25">
      <c r="A69" s="45">
        <v>63</v>
      </c>
      <c r="B69" s="317">
        <v>439573</v>
      </c>
      <c r="C69" s="318" t="s">
        <v>520</v>
      </c>
      <c r="D69" s="319">
        <v>11</v>
      </c>
      <c r="E69" s="319">
        <v>14</v>
      </c>
      <c r="F69" s="319">
        <v>18</v>
      </c>
      <c r="G69" s="320">
        <v>17</v>
      </c>
      <c r="H69" s="320">
        <v>15</v>
      </c>
      <c r="I69" s="253">
        <f t="shared" si="1"/>
        <v>75</v>
      </c>
      <c r="J69" s="320">
        <f t="shared" si="2"/>
        <v>11.25</v>
      </c>
      <c r="K69" s="321">
        <v>4</v>
      </c>
      <c r="L69" s="321">
        <v>5</v>
      </c>
      <c r="M69" s="321">
        <v>2.50</v>
      </c>
      <c r="N69" s="321">
        <v>4</v>
      </c>
      <c r="O69" s="321">
        <v>3</v>
      </c>
      <c r="P69" s="253">
        <f t="shared" si="3"/>
        <v>18.50</v>
      </c>
      <c r="Q69" s="321">
        <f t="shared" si="4"/>
        <v>0.925</v>
      </c>
      <c r="R69" s="322">
        <f t="shared" si="5"/>
        <v>1.85</v>
      </c>
      <c r="S69" s="322">
        <f t="shared" si="6"/>
        <v>2.35</v>
      </c>
      <c r="T69" s="322">
        <f t="shared" si="7"/>
        <v>2.8249999999999997</v>
      </c>
      <c r="U69" s="322">
        <f t="shared" si="8"/>
        <v>2.75</v>
      </c>
      <c r="V69" s="322">
        <f t="shared" si="9"/>
        <v>2.40</v>
      </c>
      <c r="W69" s="323">
        <f t="shared" si="10"/>
        <v>93.50</v>
      </c>
      <c r="X69" s="324">
        <f t="shared" si="11"/>
        <v>18.70</v>
      </c>
      <c r="Y69" s="318">
        <v>70</v>
      </c>
      <c r="Z69" s="325">
        <f t="shared" si="12"/>
        <v>56</v>
      </c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09"/>
    </row>
    <row r="70" spans="1:44" s="107" customFormat="1" ht="20.25">
      <c r="A70" s="45">
        <v>64</v>
      </c>
      <c r="B70" s="317">
        <v>439574</v>
      </c>
      <c r="C70" s="318" t="s">
        <v>327</v>
      </c>
      <c r="D70" s="319">
        <v>8</v>
      </c>
      <c r="E70" s="319">
        <v>16</v>
      </c>
      <c r="F70" s="319">
        <v>10</v>
      </c>
      <c r="G70" s="320">
        <v>14</v>
      </c>
      <c r="H70" s="320">
        <v>12</v>
      </c>
      <c r="I70" s="253">
        <f t="shared" si="1"/>
        <v>60</v>
      </c>
      <c r="J70" s="320">
        <f t="shared" si="2"/>
        <v>9</v>
      </c>
      <c r="K70" s="321">
        <v>3.50</v>
      </c>
      <c r="L70" s="321">
        <v>2.50</v>
      </c>
      <c r="M70" s="321">
        <v>4</v>
      </c>
      <c r="N70" s="321">
        <v>3</v>
      </c>
      <c r="O70" s="321">
        <v>2.50</v>
      </c>
      <c r="P70" s="253">
        <f t="shared" si="3"/>
        <v>15.50</v>
      </c>
      <c r="Q70" s="321">
        <f t="shared" si="4"/>
        <v>0.775</v>
      </c>
      <c r="R70" s="322">
        <f t="shared" si="5"/>
        <v>1.375</v>
      </c>
      <c r="S70" s="322">
        <f t="shared" si="6"/>
        <v>2.525</v>
      </c>
      <c r="T70" s="322">
        <f t="shared" si="7"/>
        <v>1.70</v>
      </c>
      <c r="U70" s="322">
        <f t="shared" si="8"/>
        <v>2.25</v>
      </c>
      <c r="V70" s="322">
        <f t="shared" si="9"/>
        <v>1.9249999999999998</v>
      </c>
      <c r="W70" s="323">
        <f t="shared" si="10"/>
        <v>75.50</v>
      </c>
      <c r="X70" s="324">
        <f t="shared" si="11"/>
        <v>15.10</v>
      </c>
      <c r="Y70" s="318">
        <v>65</v>
      </c>
      <c r="Z70" s="325">
        <f t="shared" si="12"/>
        <v>52</v>
      </c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09"/>
    </row>
    <row r="71" spans="1:44" s="107" customFormat="1" ht="20.25">
      <c r="A71" s="45">
        <v>65</v>
      </c>
      <c r="B71" s="317">
        <v>439575</v>
      </c>
      <c r="C71" s="318" t="s">
        <v>540</v>
      </c>
      <c r="D71" s="319">
        <v>10</v>
      </c>
      <c r="E71" s="319">
        <v>5</v>
      </c>
      <c r="F71" s="319">
        <v>14</v>
      </c>
      <c r="G71" s="320">
        <v>9</v>
      </c>
      <c r="H71" s="320">
        <v>12</v>
      </c>
      <c r="I71" s="253">
        <f t="shared" si="1"/>
        <v>50</v>
      </c>
      <c r="J71" s="320">
        <f t="shared" si="2"/>
        <v>7.50</v>
      </c>
      <c r="K71" s="321">
        <v>2.50</v>
      </c>
      <c r="L71" s="321">
        <v>2</v>
      </c>
      <c r="M71" s="321">
        <v>3</v>
      </c>
      <c r="N71" s="321">
        <v>3.50</v>
      </c>
      <c r="O71" s="321">
        <v>1.50</v>
      </c>
      <c r="P71" s="253">
        <f t="shared" si="3"/>
        <v>12.50</v>
      </c>
      <c r="Q71" s="321">
        <f t="shared" si="4"/>
        <v>0.625</v>
      </c>
      <c r="R71" s="322">
        <f t="shared" si="5"/>
        <v>1.625</v>
      </c>
      <c r="S71" s="322">
        <f t="shared" si="6"/>
        <v>0.85</v>
      </c>
      <c r="T71" s="322">
        <f t="shared" si="7"/>
        <v>2.25</v>
      </c>
      <c r="U71" s="322">
        <f t="shared" si="8"/>
        <v>1.525</v>
      </c>
      <c r="V71" s="322">
        <f t="shared" si="9"/>
        <v>1.8749999999999998</v>
      </c>
      <c r="W71" s="323">
        <f t="shared" si="10"/>
        <v>62.50</v>
      </c>
      <c r="X71" s="324">
        <f t="shared" si="11"/>
        <v>12.50</v>
      </c>
      <c r="Y71" s="318">
        <v>50</v>
      </c>
      <c r="Z71" s="325">
        <f t="shared" si="12"/>
        <v>40</v>
      </c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09"/>
    </row>
    <row r="72" spans="1:44" s="107" customFormat="1" ht="20.25">
      <c r="A72" s="45">
        <v>66</v>
      </c>
      <c r="B72" s="317">
        <v>439576</v>
      </c>
      <c r="C72" s="318" t="s">
        <v>328</v>
      </c>
      <c r="D72" s="319"/>
      <c r="E72" s="319"/>
      <c r="F72" s="319"/>
      <c r="G72" s="320"/>
      <c r="H72" s="320"/>
      <c r="I72" s="253">
        <f t="shared" si="13" ref="I72:I135">SUM(D72:H72)</f>
        <v>0</v>
      </c>
      <c r="J72" s="320"/>
      <c r="K72" s="321"/>
      <c r="L72" s="321"/>
      <c r="M72" s="321"/>
      <c r="N72" s="321"/>
      <c r="O72" s="321"/>
      <c r="P72" s="253">
        <f t="shared" si="14" ref="P72:P135">SUM(K72:O72)</f>
        <v>0</v>
      </c>
      <c r="Q72" s="321">
        <f t="shared" si="15" ref="Q72:Q135">P72*0.05</f>
        <v>0</v>
      </c>
      <c r="R72" s="322">
        <f t="shared" si="16" ref="R72:R135">D72*0.15+K72*0.05</f>
        <v>0</v>
      </c>
      <c r="S72" s="322">
        <f t="shared" si="17" ref="S72:S135">E72*0.15+L72*0.05</f>
        <v>0</v>
      </c>
      <c r="T72" s="322">
        <f t="shared" si="18" ref="T72:T135">F72*0.15+M72*0.05</f>
        <v>0</v>
      </c>
      <c r="U72" s="322">
        <f t="shared" si="19" ref="U72:U135">G72*0.15+N72*0.05</f>
        <v>0</v>
      </c>
      <c r="V72" s="322">
        <f t="shared" si="20" ref="V72:V135">H72*0.15+O72*0.05</f>
        <v>0</v>
      </c>
      <c r="W72" s="323">
        <f t="shared" si="21" ref="W72:W135">I72+P72</f>
        <v>0</v>
      </c>
      <c r="X72" s="324">
        <f t="shared" si="22" ref="X72:X135">W72*0.2</f>
        <v>0</v>
      </c>
      <c r="Y72" s="318" t="s">
        <v>147</v>
      </c>
      <c r="Z72" s="325" t="e">
        <f t="shared" si="23" ref="Z72:Z135">Y72*0.8</f>
        <v>#VALUE!</v>
      </c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09"/>
    </row>
    <row r="73" spans="1:44" s="107" customFormat="1" ht="20.25">
      <c r="A73" s="45">
        <v>67</v>
      </c>
      <c r="B73" s="317">
        <v>439578</v>
      </c>
      <c r="C73" s="318" t="s">
        <v>329</v>
      </c>
      <c r="D73" s="319">
        <v>10</v>
      </c>
      <c r="E73" s="319">
        <v>14</v>
      </c>
      <c r="F73" s="319">
        <v>12</v>
      </c>
      <c r="G73" s="320">
        <v>10</v>
      </c>
      <c r="H73" s="320">
        <v>9</v>
      </c>
      <c r="I73" s="253">
        <f t="shared" si="13"/>
        <v>55</v>
      </c>
      <c r="J73" s="320">
        <f t="shared" si="24" ref="J73:J135">I73*0.15</f>
        <v>8.25</v>
      </c>
      <c r="K73" s="321">
        <v>3</v>
      </c>
      <c r="L73" s="321">
        <v>2.50</v>
      </c>
      <c r="M73" s="321">
        <v>3</v>
      </c>
      <c r="N73" s="321">
        <v>4</v>
      </c>
      <c r="O73" s="321">
        <v>3</v>
      </c>
      <c r="P73" s="253">
        <f t="shared" si="14"/>
        <v>15.50</v>
      </c>
      <c r="Q73" s="321">
        <f t="shared" si="15"/>
        <v>0.775</v>
      </c>
      <c r="R73" s="322">
        <f t="shared" si="16"/>
        <v>1.65</v>
      </c>
      <c r="S73" s="322">
        <f t="shared" si="17"/>
        <v>2.225</v>
      </c>
      <c r="T73" s="322">
        <f t="shared" si="18"/>
        <v>1.9499999999999997</v>
      </c>
      <c r="U73" s="322">
        <f t="shared" si="19"/>
        <v>1.70</v>
      </c>
      <c r="V73" s="322">
        <f t="shared" si="20"/>
        <v>1.50</v>
      </c>
      <c r="W73" s="323">
        <f t="shared" si="21"/>
        <v>70.50</v>
      </c>
      <c r="X73" s="324">
        <f t="shared" si="22"/>
        <v>14.10</v>
      </c>
      <c r="Y73" s="318">
        <v>58</v>
      </c>
      <c r="Z73" s="325">
        <f t="shared" si="23"/>
        <v>46.400000000000006</v>
      </c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09"/>
    </row>
    <row r="74" spans="1:44" s="107" customFormat="1" ht="20.25">
      <c r="A74" s="45">
        <v>68</v>
      </c>
      <c r="B74" s="317">
        <v>439579</v>
      </c>
      <c r="C74" s="318" t="s">
        <v>330</v>
      </c>
      <c r="D74" s="319"/>
      <c r="E74" s="319"/>
      <c r="F74" s="319"/>
      <c r="G74" s="320"/>
      <c r="H74" s="320"/>
      <c r="I74" s="253">
        <f t="shared" si="13"/>
        <v>0</v>
      </c>
      <c r="J74" s="320">
        <f t="shared" si="24"/>
        <v>0</v>
      </c>
      <c r="K74" s="321"/>
      <c r="L74" s="321"/>
      <c r="M74" s="321"/>
      <c r="N74" s="321"/>
      <c r="O74" s="321"/>
      <c r="P74" s="253">
        <f t="shared" si="14"/>
        <v>0</v>
      </c>
      <c r="Q74" s="321">
        <f t="shared" si="15"/>
        <v>0</v>
      </c>
      <c r="R74" s="322">
        <f t="shared" si="16"/>
        <v>0</v>
      </c>
      <c r="S74" s="322">
        <f t="shared" si="17"/>
        <v>0</v>
      </c>
      <c r="T74" s="322">
        <f t="shared" si="18"/>
        <v>0</v>
      </c>
      <c r="U74" s="322">
        <f t="shared" si="19"/>
        <v>0</v>
      </c>
      <c r="V74" s="322">
        <f t="shared" si="20"/>
        <v>0</v>
      </c>
      <c r="W74" s="323">
        <f t="shared" si="21"/>
        <v>0</v>
      </c>
      <c r="X74" s="324">
        <f t="shared" si="22"/>
        <v>0</v>
      </c>
      <c r="Y74" s="318" t="s">
        <v>147</v>
      </c>
      <c r="Z74" s="325" t="e">
        <f t="shared" si="23"/>
        <v>#VALUE!</v>
      </c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09"/>
    </row>
    <row r="75" spans="1:44" s="107" customFormat="1" ht="20.25">
      <c r="A75" s="45">
        <v>69</v>
      </c>
      <c r="B75" s="317">
        <v>439580</v>
      </c>
      <c r="C75" s="318" t="s">
        <v>331</v>
      </c>
      <c r="D75" s="319">
        <v>8</v>
      </c>
      <c r="E75" s="319">
        <v>7</v>
      </c>
      <c r="F75" s="319">
        <v>5</v>
      </c>
      <c r="G75" s="320">
        <v>9</v>
      </c>
      <c r="H75" s="320">
        <v>6</v>
      </c>
      <c r="I75" s="253">
        <f t="shared" si="13"/>
        <v>35</v>
      </c>
      <c r="J75" s="320">
        <f t="shared" si="24"/>
        <v>5.25</v>
      </c>
      <c r="K75" s="321">
        <v>1</v>
      </c>
      <c r="L75" s="321">
        <v>2</v>
      </c>
      <c r="M75" s="321">
        <v>2.50</v>
      </c>
      <c r="N75" s="321">
        <v>1.50</v>
      </c>
      <c r="O75" s="321">
        <v>2</v>
      </c>
      <c r="P75" s="253">
        <f t="shared" si="14"/>
        <v>9</v>
      </c>
      <c r="Q75" s="321">
        <f t="shared" si="15"/>
        <v>0.45</v>
      </c>
      <c r="R75" s="322">
        <f t="shared" si="16"/>
        <v>1.25</v>
      </c>
      <c r="S75" s="322">
        <f t="shared" si="17"/>
        <v>1.1500000000000001</v>
      </c>
      <c r="T75" s="322">
        <f t="shared" si="18"/>
        <v>0.875</v>
      </c>
      <c r="U75" s="322">
        <f t="shared" si="19"/>
        <v>1.4249999999999998</v>
      </c>
      <c r="V75" s="322">
        <f t="shared" si="20"/>
        <v>0.99999999999999989</v>
      </c>
      <c r="W75" s="323">
        <f t="shared" si="21"/>
        <v>44</v>
      </c>
      <c r="X75" s="324">
        <f t="shared" si="22"/>
        <v>8.8000000000000007</v>
      </c>
      <c r="Y75" s="318">
        <v>39</v>
      </c>
      <c r="Z75" s="325">
        <f t="shared" si="23"/>
        <v>31.200000000000003</v>
      </c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09"/>
    </row>
    <row r="76" spans="1:44" s="107" customFormat="1" ht="20.25">
      <c r="A76" s="45">
        <v>70</v>
      </c>
      <c r="B76" s="317">
        <v>439581</v>
      </c>
      <c r="C76" s="318" t="s">
        <v>332</v>
      </c>
      <c r="D76" s="319">
        <v>18</v>
      </c>
      <c r="E76" s="319">
        <v>17</v>
      </c>
      <c r="F76" s="319">
        <v>15</v>
      </c>
      <c r="G76" s="320">
        <v>11</v>
      </c>
      <c r="H76" s="320">
        <v>16</v>
      </c>
      <c r="I76" s="253">
        <f t="shared" si="13"/>
        <v>77</v>
      </c>
      <c r="J76" s="320">
        <f t="shared" si="24"/>
        <v>11.55</v>
      </c>
      <c r="K76" s="321">
        <v>4</v>
      </c>
      <c r="L76" s="321">
        <v>3.50</v>
      </c>
      <c r="M76" s="321">
        <v>4</v>
      </c>
      <c r="N76" s="321">
        <v>3.50</v>
      </c>
      <c r="O76" s="321">
        <v>4</v>
      </c>
      <c r="P76" s="253">
        <f t="shared" si="14"/>
        <v>19</v>
      </c>
      <c r="Q76" s="321">
        <f t="shared" si="15"/>
        <v>0.95</v>
      </c>
      <c r="R76" s="322">
        <f t="shared" si="16"/>
        <v>2.90</v>
      </c>
      <c r="S76" s="322">
        <f t="shared" si="17"/>
        <v>2.7249999999999996</v>
      </c>
      <c r="T76" s="322">
        <f t="shared" si="18"/>
        <v>2.4500000000000002</v>
      </c>
      <c r="U76" s="322">
        <f t="shared" si="19"/>
        <v>1.825</v>
      </c>
      <c r="V76" s="322">
        <f t="shared" si="20"/>
        <v>2.60</v>
      </c>
      <c r="W76" s="323">
        <f t="shared" si="21"/>
        <v>96</v>
      </c>
      <c r="X76" s="324">
        <f t="shared" si="22"/>
        <v>19.200000000000003</v>
      </c>
      <c r="Y76" s="318">
        <v>75</v>
      </c>
      <c r="Z76" s="325">
        <f t="shared" si="23"/>
        <v>60</v>
      </c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09"/>
    </row>
    <row r="77" spans="1:44" s="107" customFormat="1" ht="20.25">
      <c r="A77" s="45">
        <v>71</v>
      </c>
      <c r="B77" s="317">
        <v>439587</v>
      </c>
      <c r="C77" s="318" t="s">
        <v>336</v>
      </c>
      <c r="D77" s="319">
        <v>6</v>
      </c>
      <c r="E77" s="319">
        <v>4</v>
      </c>
      <c r="F77" s="319">
        <v>5</v>
      </c>
      <c r="G77" s="320">
        <v>10</v>
      </c>
      <c r="H77" s="320">
        <v>8</v>
      </c>
      <c r="I77" s="253">
        <f t="shared" si="13"/>
        <v>33</v>
      </c>
      <c r="J77" s="320">
        <f t="shared" si="24"/>
        <v>4.95</v>
      </c>
      <c r="K77" s="321">
        <v>1</v>
      </c>
      <c r="L77" s="321">
        <v>2.50</v>
      </c>
      <c r="M77" s="321">
        <v>3</v>
      </c>
      <c r="N77" s="321">
        <v>3</v>
      </c>
      <c r="O77" s="321">
        <v>3.50</v>
      </c>
      <c r="P77" s="253">
        <f t="shared" si="14"/>
        <v>13</v>
      </c>
      <c r="Q77" s="321">
        <f t="shared" si="15"/>
        <v>0.65</v>
      </c>
      <c r="R77" s="322">
        <f t="shared" si="16"/>
        <v>0.95</v>
      </c>
      <c r="S77" s="322">
        <f t="shared" si="17"/>
        <v>0.725</v>
      </c>
      <c r="T77" s="322">
        <f t="shared" si="18"/>
        <v>0.90</v>
      </c>
      <c r="U77" s="322">
        <f t="shared" si="19"/>
        <v>1.65</v>
      </c>
      <c r="V77" s="322">
        <f t="shared" si="20"/>
        <v>1.375</v>
      </c>
      <c r="W77" s="323">
        <f t="shared" si="21"/>
        <v>46</v>
      </c>
      <c r="X77" s="324">
        <f t="shared" si="22"/>
        <v>9.2000000000000011</v>
      </c>
      <c r="Y77" s="318">
        <v>38</v>
      </c>
      <c r="Z77" s="325">
        <f t="shared" si="23"/>
        <v>30.40</v>
      </c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09"/>
    </row>
    <row r="78" spans="1:44" s="107" customFormat="1" ht="20.25">
      <c r="A78" s="45">
        <v>72</v>
      </c>
      <c r="B78" s="317">
        <v>439589</v>
      </c>
      <c r="C78" s="318" t="s">
        <v>337</v>
      </c>
      <c r="D78" s="319">
        <v>3</v>
      </c>
      <c r="E78" s="319">
        <v>5</v>
      </c>
      <c r="F78" s="319">
        <v>6</v>
      </c>
      <c r="G78" s="320">
        <v>7</v>
      </c>
      <c r="H78" s="320">
        <v>4</v>
      </c>
      <c r="I78" s="253">
        <f t="shared" si="13"/>
        <v>25</v>
      </c>
      <c r="J78" s="320">
        <f t="shared" si="24"/>
        <v>3.75</v>
      </c>
      <c r="K78" s="321">
        <v>1</v>
      </c>
      <c r="L78" s="321">
        <v>2</v>
      </c>
      <c r="M78" s="321">
        <v>3</v>
      </c>
      <c r="N78" s="321">
        <v>1.50</v>
      </c>
      <c r="O78" s="321">
        <v>1</v>
      </c>
      <c r="P78" s="253">
        <f t="shared" si="14"/>
        <v>8.50</v>
      </c>
      <c r="Q78" s="321">
        <f t="shared" si="15"/>
        <v>0.42500000000000004</v>
      </c>
      <c r="R78" s="322">
        <f t="shared" si="16"/>
        <v>0.49999999999999994</v>
      </c>
      <c r="S78" s="322">
        <f t="shared" si="17"/>
        <v>0.85</v>
      </c>
      <c r="T78" s="322">
        <f t="shared" si="18"/>
        <v>1.0499999999999998</v>
      </c>
      <c r="U78" s="322">
        <f t="shared" si="19"/>
        <v>1.125</v>
      </c>
      <c r="V78" s="322">
        <f t="shared" si="20"/>
        <v>0.65</v>
      </c>
      <c r="W78" s="323">
        <f t="shared" si="21"/>
        <v>33.50</v>
      </c>
      <c r="X78" s="324">
        <f t="shared" si="22"/>
        <v>6.70</v>
      </c>
      <c r="Y78" s="318">
        <v>12</v>
      </c>
      <c r="Z78" s="325">
        <f t="shared" si="23"/>
        <v>9.6000000000000014</v>
      </c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09"/>
    </row>
    <row r="79" spans="1:44" s="107" customFormat="1" ht="20.25">
      <c r="A79" s="45">
        <v>73</v>
      </c>
      <c r="B79" s="317">
        <v>439590</v>
      </c>
      <c r="C79" s="318" t="s">
        <v>338</v>
      </c>
      <c r="D79" s="319">
        <v>14</v>
      </c>
      <c r="E79" s="319">
        <v>17</v>
      </c>
      <c r="F79" s="319">
        <v>12</v>
      </c>
      <c r="G79" s="320">
        <v>10</v>
      </c>
      <c r="H79" s="320">
        <v>7</v>
      </c>
      <c r="I79" s="253">
        <f t="shared" si="13"/>
        <v>60</v>
      </c>
      <c r="J79" s="320">
        <f t="shared" si="24"/>
        <v>9</v>
      </c>
      <c r="K79" s="321">
        <v>4</v>
      </c>
      <c r="L79" s="321">
        <v>2.50</v>
      </c>
      <c r="M79" s="321">
        <v>4</v>
      </c>
      <c r="N79" s="321">
        <v>2.50</v>
      </c>
      <c r="O79" s="321">
        <v>3</v>
      </c>
      <c r="P79" s="253">
        <f t="shared" si="14"/>
        <v>16</v>
      </c>
      <c r="Q79" s="321">
        <f t="shared" si="15"/>
        <v>0.80</v>
      </c>
      <c r="R79" s="322">
        <f t="shared" si="16"/>
        <v>2.3000000000000003</v>
      </c>
      <c r="S79" s="322">
        <f t="shared" si="17"/>
        <v>2.675</v>
      </c>
      <c r="T79" s="322">
        <f t="shared" si="18"/>
        <v>1.9999999999999998</v>
      </c>
      <c r="U79" s="322">
        <f t="shared" si="19"/>
        <v>1.625</v>
      </c>
      <c r="V79" s="322">
        <f t="shared" si="20"/>
        <v>1.2000000000000002</v>
      </c>
      <c r="W79" s="323">
        <f t="shared" si="21"/>
        <v>76</v>
      </c>
      <c r="X79" s="324">
        <f t="shared" si="22"/>
        <v>15.20</v>
      </c>
      <c r="Y79" s="318">
        <v>61</v>
      </c>
      <c r="Z79" s="325">
        <f t="shared" si="23"/>
        <v>48.80</v>
      </c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09"/>
    </row>
    <row r="80" spans="1:44" s="107" customFormat="1" ht="20.25">
      <c r="A80" s="45">
        <v>74</v>
      </c>
      <c r="B80" s="317">
        <v>439591</v>
      </c>
      <c r="C80" s="318" t="s">
        <v>339</v>
      </c>
      <c r="D80" s="319">
        <v>10</v>
      </c>
      <c r="E80" s="319">
        <v>7</v>
      </c>
      <c r="F80" s="319">
        <v>9</v>
      </c>
      <c r="G80" s="320">
        <v>6</v>
      </c>
      <c r="H80" s="320">
        <v>17</v>
      </c>
      <c r="I80" s="253">
        <f t="shared" si="13"/>
        <v>49</v>
      </c>
      <c r="J80" s="320">
        <f t="shared" si="24"/>
        <v>7.35</v>
      </c>
      <c r="K80" s="321">
        <v>3.50</v>
      </c>
      <c r="L80" s="321">
        <v>4</v>
      </c>
      <c r="M80" s="321">
        <v>2</v>
      </c>
      <c r="N80" s="321">
        <v>3.50</v>
      </c>
      <c r="O80" s="321">
        <v>1</v>
      </c>
      <c r="P80" s="253">
        <f t="shared" si="14"/>
        <v>14</v>
      </c>
      <c r="Q80" s="321">
        <f t="shared" si="15"/>
        <v>0.70</v>
      </c>
      <c r="R80" s="322">
        <f t="shared" si="16"/>
        <v>1.675</v>
      </c>
      <c r="S80" s="322">
        <f t="shared" si="17"/>
        <v>1.25</v>
      </c>
      <c r="T80" s="322">
        <f t="shared" si="18"/>
        <v>1.45</v>
      </c>
      <c r="U80" s="322">
        <f t="shared" si="19"/>
        <v>1.075</v>
      </c>
      <c r="V80" s="322">
        <f t="shared" si="20"/>
        <v>2.5999999999999996</v>
      </c>
      <c r="W80" s="323">
        <f t="shared" si="21"/>
        <v>63</v>
      </c>
      <c r="X80" s="324">
        <f t="shared" si="22"/>
        <v>12.60</v>
      </c>
      <c r="Y80" s="318">
        <v>52</v>
      </c>
      <c r="Z80" s="325">
        <f t="shared" si="23"/>
        <v>41.60</v>
      </c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09"/>
    </row>
    <row r="81" spans="1:44" s="107" customFormat="1" ht="20.25">
      <c r="A81" s="45">
        <v>75</v>
      </c>
      <c r="B81" s="317">
        <v>439593</v>
      </c>
      <c r="C81" s="318" t="s">
        <v>340</v>
      </c>
      <c r="D81" s="319">
        <v>6</v>
      </c>
      <c r="E81" s="319">
        <v>9</v>
      </c>
      <c r="F81" s="319">
        <v>8</v>
      </c>
      <c r="G81" s="320">
        <v>11</v>
      </c>
      <c r="H81" s="320">
        <v>10</v>
      </c>
      <c r="I81" s="253">
        <f t="shared" si="13"/>
        <v>44</v>
      </c>
      <c r="J81" s="320">
        <f t="shared" si="24"/>
        <v>6.60</v>
      </c>
      <c r="K81" s="321">
        <v>2</v>
      </c>
      <c r="L81" s="321">
        <v>1</v>
      </c>
      <c r="M81" s="321">
        <v>2.50</v>
      </c>
      <c r="N81" s="321">
        <v>2.50</v>
      </c>
      <c r="O81" s="321">
        <v>3</v>
      </c>
      <c r="P81" s="253">
        <f t="shared" si="14"/>
        <v>11</v>
      </c>
      <c r="Q81" s="321">
        <f t="shared" si="15"/>
        <v>0.55000000000000004</v>
      </c>
      <c r="R81" s="322">
        <f t="shared" si="16"/>
        <v>0.99999999999999989</v>
      </c>
      <c r="S81" s="322">
        <f t="shared" si="17"/>
        <v>1.40</v>
      </c>
      <c r="T81" s="322">
        <f t="shared" si="18"/>
        <v>1.325</v>
      </c>
      <c r="U81" s="322">
        <f t="shared" si="19"/>
        <v>1.775</v>
      </c>
      <c r="V81" s="322">
        <f t="shared" si="20"/>
        <v>1.65</v>
      </c>
      <c r="W81" s="323">
        <f t="shared" si="21"/>
        <v>55</v>
      </c>
      <c r="X81" s="324">
        <f t="shared" si="22"/>
        <v>11</v>
      </c>
      <c r="Y81" s="318">
        <v>47</v>
      </c>
      <c r="Z81" s="325">
        <f t="shared" si="23"/>
        <v>37.60</v>
      </c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09"/>
    </row>
    <row r="82" spans="1:44" s="107" customFormat="1" ht="20.25">
      <c r="A82" s="45">
        <v>76</v>
      </c>
      <c r="B82" s="317">
        <v>439596</v>
      </c>
      <c r="C82" s="318" t="s">
        <v>341</v>
      </c>
      <c r="D82" s="319">
        <v>9</v>
      </c>
      <c r="E82" s="319">
        <v>14</v>
      </c>
      <c r="F82" s="319">
        <v>11</v>
      </c>
      <c r="G82" s="320">
        <v>10</v>
      </c>
      <c r="H82" s="320">
        <v>11</v>
      </c>
      <c r="I82" s="253">
        <f t="shared" si="13"/>
        <v>55</v>
      </c>
      <c r="J82" s="320">
        <f t="shared" si="24"/>
        <v>8.25</v>
      </c>
      <c r="K82" s="321">
        <v>3</v>
      </c>
      <c r="L82" s="321">
        <v>4</v>
      </c>
      <c r="M82" s="321">
        <v>5</v>
      </c>
      <c r="N82" s="321">
        <v>2</v>
      </c>
      <c r="O82" s="321">
        <v>2.50</v>
      </c>
      <c r="P82" s="253">
        <f t="shared" si="14"/>
        <v>16.50</v>
      </c>
      <c r="Q82" s="321">
        <f t="shared" si="15"/>
        <v>0.825</v>
      </c>
      <c r="R82" s="322">
        <f t="shared" si="16"/>
        <v>1.50</v>
      </c>
      <c r="S82" s="322">
        <f t="shared" si="17"/>
        <v>2.3000000000000003</v>
      </c>
      <c r="T82" s="322">
        <f t="shared" si="18"/>
        <v>1.90</v>
      </c>
      <c r="U82" s="322">
        <f t="shared" si="19"/>
        <v>1.60</v>
      </c>
      <c r="V82" s="322">
        <f t="shared" si="20"/>
        <v>1.775</v>
      </c>
      <c r="W82" s="323">
        <f t="shared" si="21"/>
        <v>71.50</v>
      </c>
      <c r="X82" s="324">
        <f t="shared" si="22"/>
        <v>14.30</v>
      </c>
      <c r="Y82" s="318">
        <v>58</v>
      </c>
      <c r="Z82" s="325">
        <f t="shared" si="23"/>
        <v>46.400000000000006</v>
      </c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09"/>
    </row>
    <row r="83" spans="1:44" s="107" customFormat="1" ht="20.25">
      <c r="A83" s="45">
        <v>77</v>
      </c>
      <c r="B83" s="326">
        <v>439597</v>
      </c>
      <c r="C83" s="327" t="s">
        <v>342</v>
      </c>
      <c r="D83" s="319"/>
      <c r="E83" s="319"/>
      <c r="F83" s="319"/>
      <c r="G83" s="320"/>
      <c r="H83" s="320"/>
      <c r="I83" s="253">
        <f t="shared" si="13"/>
        <v>0</v>
      </c>
      <c r="J83" s="320">
        <f t="shared" si="24"/>
        <v>0</v>
      </c>
      <c r="K83" s="321"/>
      <c r="L83" s="321"/>
      <c r="M83" s="321"/>
      <c r="N83" s="321"/>
      <c r="O83" s="321"/>
      <c r="P83" s="253">
        <f t="shared" si="14"/>
        <v>0</v>
      </c>
      <c r="Q83" s="321">
        <f t="shared" si="15"/>
        <v>0</v>
      </c>
      <c r="R83" s="322">
        <f t="shared" si="16"/>
        <v>0</v>
      </c>
      <c r="S83" s="322">
        <f t="shared" si="17"/>
        <v>0</v>
      </c>
      <c r="T83" s="322">
        <f t="shared" si="18"/>
        <v>0</v>
      </c>
      <c r="U83" s="322">
        <f t="shared" si="19"/>
        <v>0</v>
      </c>
      <c r="V83" s="322">
        <f t="shared" si="20"/>
        <v>0</v>
      </c>
      <c r="W83" s="323">
        <f t="shared" si="21"/>
        <v>0</v>
      </c>
      <c r="X83" s="324">
        <f t="shared" si="22"/>
        <v>0</v>
      </c>
      <c r="Y83" s="327" t="s">
        <v>343</v>
      </c>
      <c r="Z83" s="325" t="e">
        <f t="shared" si="23"/>
        <v>#VALUE!</v>
      </c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09"/>
    </row>
    <row r="84" spans="1:44" s="107" customFormat="1" ht="20.25">
      <c r="A84" s="45">
        <v>78</v>
      </c>
      <c r="B84" s="317">
        <v>439598</v>
      </c>
      <c r="C84" s="318" t="s">
        <v>344</v>
      </c>
      <c r="D84" s="319">
        <v>12</v>
      </c>
      <c r="E84" s="319">
        <v>10</v>
      </c>
      <c r="F84" s="319">
        <v>9</v>
      </c>
      <c r="G84" s="320">
        <v>11</v>
      </c>
      <c r="H84" s="320">
        <v>9</v>
      </c>
      <c r="I84" s="253">
        <f t="shared" si="13"/>
        <v>51</v>
      </c>
      <c r="J84" s="320">
        <f t="shared" si="24"/>
        <v>7.65</v>
      </c>
      <c r="K84" s="321">
        <v>4</v>
      </c>
      <c r="L84" s="321">
        <v>3.50</v>
      </c>
      <c r="M84" s="321">
        <v>1.50</v>
      </c>
      <c r="N84" s="321">
        <v>3</v>
      </c>
      <c r="O84" s="321">
        <v>3.50</v>
      </c>
      <c r="P84" s="253">
        <f t="shared" si="14"/>
        <v>15.50</v>
      </c>
      <c r="Q84" s="321">
        <f t="shared" si="15"/>
        <v>0.775</v>
      </c>
      <c r="R84" s="322">
        <f t="shared" si="16"/>
        <v>1.9999999999999998</v>
      </c>
      <c r="S84" s="322">
        <f t="shared" si="17"/>
        <v>1.675</v>
      </c>
      <c r="T84" s="322">
        <f t="shared" si="18"/>
        <v>1.4249999999999998</v>
      </c>
      <c r="U84" s="322">
        <f t="shared" si="19"/>
        <v>1.7999999999999998</v>
      </c>
      <c r="V84" s="322">
        <f t="shared" si="20"/>
        <v>1.525</v>
      </c>
      <c r="W84" s="323">
        <f t="shared" si="21"/>
        <v>66.50</v>
      </c>
      <c r="X84" s="324">
        <f t="shared" si="22"/>
        <v>13.30</v>
      </c>
      <c r="Y84" s="318">
        <v>51</v>
      </c>
      <c r="Z84" s="325">
        <f t="shared" si="23"/>
        <v>40.800000000000004</v>
      </c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09"/>
    </row>
    <row r="85" spans="1:44" s="107" customFormat="1" ht="20.25">
      <c r="A85" s="45">
        <v>79</v>
      </c>
      <c r="B85" s="317">
        <v>439599</v>
      </c>
      <c r="C85" s="318" t="s">
        <v>521</v>
      </c>
      <c r="D85" s="319">
        <v>8</v>
      </c>
      <c r="E85" s="319">
        <v>9</v>
      </c>
      <c r="F85" s="319">
        <v>11</v>
      </c>
      <c r="G85" s="320">
        <v>5</v>
      </c>
      <c r="H85" s="320">
        <v>15</v>
      </c>
      <c r="I85" s="253">
        <f t="shared" si="13"/>
        <v>48</v>
      </c>
      <c r="J85" s="320">
        <f t="shared" si="24"/>
        <v>7.1999999999999993</v>
      </c>
      <c r="K85" s="321">
        <v>3</v>
      </c>
      <c r="L85" s="321">
        <v>2.50</v>
      </c>
      <c r="M85" s="321">
        <v>4</v>
      </c>
      <c r="N85" s="321">
        <v>2</v>
      </c>
      <c r="O85" s="321">
        <v>2.50</v>
      </c>
      <c r="P85" s="253">
        <f t="shared" si="14"/>
        <v>14</v>
      </c>
      <c r="Q85" s="321"/>
      <c r="R85" s="322">
        <f t="shared" si="16"/>
        <v>1.35</v>
      </c>
      <c r="S85" s="322">
        <f t="shared" si="17"/>
        <v>1.475</v>
      </c>
      <c r="T85" s="322">
        <f t="shared" si="18"/>
        <v>1.85</v>
      </c>
      <c r="U85" s="322">
        <f t="shared" si="19"/>
        <v>0.85</v>
      </c>
      <c r="V85" s="322">
        <f t="shared" si="20"/>
        <v>2.375</v>
      </c>
      <c r="W85" s="323">
        <f t="shared" si="21"/>
        <v>62</v>
      </c>
      <c r="X85" s="324">
        <f t="shared" si="22"/>
        <v>12.40</v>
      </c>
      <c r="Y85" s="318">
        <v>50</v>
      </c>
      <c r="Z85" s="325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09"/>
    </row>
    <row r="86" spans="1:44" s="107" customFormat="1" ht="20.25">
      <c r="A86" s="45">
        <v>80</v>
      </c>
      <c r="B86" s="317">
        <v>439602</v>
      </c>
      <c r="C86" s="318" t="s">
        <v>346</v>
      </c>
      <c r="D86" s="319">
        <v>11</v>
      </c>
      <c r="E86" s="319">
        <v>14</v>
      </c>
      <c r="F86" s="319">
        <v>12</v>
      </c>
      <c r="G86" s="320">
        <v>14</v>
      </c>
      <c r="H86" s="320">
        <v>14</v>
      </c>
      <c r="I86" s="253">
        <f t="shared" si="13"/>
        <v>65</v>
      </c>
      <c r="J86" s="320">
        <f t="shared" si="24"/>
        <v>9.75</v>
      </c>
      <c r="K86" s="321">
        <v>4</v>
      </c>
      <c r="L86" s="321">
        <v>4.50</v>
      </c>
      <c r="M86" s="321">
        <v>2.50</v>
      </c>
      <c r="N86" s="321">
        <v>3</v>
      </c>
      <c r="O86" s="321">
        <v>4</v>
      </c>
      <c r="P86" s="253">
        <f t="shared" si="14"/>
        <v>18</v>
      </c>
      <c r="Q86" s="321">
        <f t="shared" si="15"/>
        <v>0.90</v>
      </c>
      <c r="R86" s="322">
        <f t="shared" si="16"/>
        <v>1.85</v>
      </c>
      <c r="S86" s="322">
        <f t="shared" si="17"/>
        <v>2.3250000000000002</v>
      </c>
      <c r="T86" s="322">
        <f t="shared" si="18"/>
        <v>1.9249999999999998</v>
      </c>
      <c r="U86" s="322">
        <f t="shared" si="19"/>
        <v>2.25</v>
      </c>
      <c r="V86" s="322">
        <f t="shared" si="20"/>
        <v>2.3000000000000003</v>
      </c>
      <c r="W86" s="323">
        <f t="shared" si="21"/>
        <v>83</v>
      </c>
      <c r="X86" s="324">
        <f t="shared" si="22"/>
        <v>16.60</v>
      </c>
      <c r="Y86" s="318">
        <v>69</v>
      </c>
      <c r="Z86" s="325">
        <f t="shared" si="23"/>
        <v>55.20</v>
      </c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09"/>
    </row>
    <row r="87" spans="1:44" s="107" customFormat="1" ht="20.25">
      <c r="A87" s="45">
        <v>81</v>
      </c>
      <c r="B87" s="317">
        <v>439603</v>
      </c>
      <c r="C87" s="318" t="s">
        <v>541</v>
      </c>
      <c r="D87" s="319">
        <v>14</v>
      </c>
      <c r="E87" s="319">
        <v>12</v>
      </c>
      <c r="F87" s="319">
        <v>14</v>
      </c>
      <c r="G87" s="320">
        <v>7</v>
      </c>
      <c r="H87" s="320">
        <v>9</v>
      </c>
      <c r="I87" s="253">
        <f t="shared" si="13"/>
        <v>56</v>
      </c>
      <c r="J87" s="320">
        <f t="shared" si="24"/>
        <v>8.40</v>
      </c>
      <c r="K87" s="321">
        <v>2.50</v>
      </c>
      <c r="L87" s="321">
        <v>3</v>
      </c>
      <c r="M87" s="321">
        <v>3</v>
      </c>
      <c r="N87" s="321">
        <v>4</v>
      </c>
      <c r="O87" s="321">
        <v>3.50</v>
      </c>
      <c r="P87" s="253">
        <f t="shared" si="14"/>
        <v>16</v>
      </c>
      <c r="Q87" s="321">
        <f t="shared" si="15"/>
        <v>0.80</v>
      </c>
      <c r="R87" s="322">
        <f t="shared" si="16"/>
        <v>2.225</v>
      </c>
      <c r="S87" s="322">
        <f t="shared" si="17"/>
        <v>1.9499999999999997</v>
      </c>
      <c r="T87" s="322">
        <f t="shared" si="18"/>
        <v>2.25</v>
      </c>
      <c r="U87" s="322">
        <f t="shared" si="19"/>
        <v>1.25</v>
      </c>
      <c r="V87" s="322">
        <f t="shared" si="20"/>
        <v>1.525</v>
      </c>
      <c r="W87" s="323">
        <f t="shared" si="21"/>
        <v>72</v>
      </c>
      <c r="X87" s="324">
        <f t="shared" si="22"/>
        <v>14.40</v>
      </c>
      <c r="Y87" s="318">
        <v>58</v>
      </c>
      <c r="Z87" s="325">
        <f t="shared" si="23"/>
        <v>46.400000000000006</v>
      </c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09"/>
    </row>
    <row r="88" spans="1:44" s="107" customFormat="1" ht="20.25">
      <c r="A88" s="45">
        <v>82</v>
      </c>
      <c r="B88" s="317">
        <v>439605</v>
      </c>
      <c r="C88" s="318" t="s">
        <v>347</v>
      </c>
      <c r="D88" s="319">
        <v>6</v>
      </c>
      <c r="E88" s="319">
        <v>8</v>
      </c>
      <c r="F88" s="319">
        <v>9</v>
      </c>
      <c r="G88" s="320">
        <v>10</v>
      </c>
      <c r="H88" s="320">
        <v>11</v>
      </c>
      <c r="I88" s="253">
        <f t="shared" si="13"/>
        <v>44</v>
      </c>
      <c r="J88" s="320">
        <f t="shared" si="24"/>
        <v>6.60</v>
      </c>
      <c r="K88" s="321">
        <v>3</v>
      </c>
      <c r="L88" s="321">
        <v>2</v>
      </c>
      <c r="M88" s="321">
        <v>1</v>
      </c>
      <c r="N88" s="321">
        <v>2</v>
      </c>
      <c r="O88" s="321">
        <v>4</v>
      </c>
      <c r="P88" s="253">
        <f t="shared" si="14"/>
        <v>12</v>
      </c>
      <c r="Q88" s="321">
        <f t="shared" si="15"/>
        <v>0.60000000000000009</v>
      </c>
      <c r="R88" s="322">
        <f t="shared" si="16"/>
        <v>1.0499999999999998</v>
      </c>
      <c r="S88" s="322">
        <f t="shared" si="17"/>
        <v>1.30</v>
      </c>
      <c r="T88" s="322">
        <f t="shared" si="18"/>
        <v>1.40</v>
      </c>
      <c r="U88" s="322">
        <f t="shared" si="19"/>
        <v>1.60</v>
      </c>
      <c r="V88" s="322">
        <f t="shared" si="20"/>
        <v>1.85</v>
      </c>
      <c r="W88" s="323">
        <f t="shared" si="21"/>
        <v>56</v>
      </c>
      <c r="X88" s="324">
        <f t="shared" si="22"/>
        <v>11.20</v>
      </c>
      <c r="Y88" s="318">
        <v>40</v>
      </c>
      <c r="Z88" s="325">
        <f t="shared" si="23"/>
        <v>32</v>
      </c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09"/>
    </row>
    <row r="89" spans="1:44" s="107" customFormat="1" ht="20.25">
      <c r="A89" s="45">
        <v>83</v>
      </c>
      <c r="B89" s="328">
        <v>439607</v>
      </c>
      <c r="C89" s="329" t="s">
        <v>348</v>
      </c>
      <c r="D89" s="319">
        <v>11</v>
      </c>
      <c r="E89" s="319">
        <v>14</v>
      </c>
      <c r="F89" s="319">
        <v>12</v>
      </c>
      <c r="G89" s="320">
        <v>14</v>
      </c>
      <c r="H89" s="320">
        <v>6</v>
      </c>
      <c r="I89" s="253">
        <f t="shared" si="13"/>
        <v>57</v>
      </c>
      <c r="J89" s="320">
        <f t="shared" si="24"/>
        <v>8.5499999999999989</v>
      </c>
      <c r="K89" s="321">
        <v>2</v>
      </c>
      <c r="L89" s="321">
        <v>3</v>
      </c>
      <c r="M89" s="321">
        <v>3</v>
      </c>
      <c r="N89" s="321">
        <v>4</v>
      </c>
      <c r="O89" s="321">
        <v>3</v>
      </c>
      <c r="P89" s="253">
        <f t="shared" si="14"/>
        <v>15</v>
      </c>
      <c r="Q89" s="321">
        <f t="shared" si="15"/>
        <v>0.75</v>
      </c>
      <c r="R89" s="322">
        <f t="shared" si="16"/>
        <v>1.75</v>
      </c>
      <c r="S89" s="322">
        <f t="shared" si="17"/>
        <v>2.25</v>
      </c>
      <c r="T89" s="322">
        <f t="shared" si="18"/>
        <v>1.9499999999999997</v>
      </c>
      <c r="U89" s="322">
        <f t="shared" si="19"/>
        <v>2.3000000000000003</v>
      </c>
      <c r="V89" s="322">
        <f t="shared" si="20"/>
        <v>1.0499999999999998</v>
      </c>
      <c r="W89" s="323">
        <f t="shared" si="21"/>
        <v>72</v>
      </c>
      <c r="X89" s="324">
        <f t="shared" si="22"/>
        <v>14.40</v>
      </c>
      <c r="Y89" s="329">
        <v>51</v>
      </c>
      <c r="Z89" s="325">
        <f t="shared" si="23"/>
        <v>40.800000000000004</v>
      </c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09"/>
    </row>
    <row r="90" spans="1:44" s="107" customFormat="1" ht="20.25">
      <c r="A90" s="45">
        <v>84</v>
      </c>
      <c r="B90" s="317">
        <v>439608</v>
      </c>
      <c r="C90" s="318" t="s">
        <v>522</v>
      </c>
      <c r="D90" s="319">
        <v>6</v>
      </c>
      <c r="E90" s="319">
        <v>5</v>
      </c>
      <c r="F90" s="319">
        <v>12</v>
      </c>
      <c r="G90" s="320">
        <v>14</v>
      </c>
      <c r="H90" s="320">
        <v>15</v>
      </c>
      <c r="I90" s="253">
        <f t="shared" si="13"/>
        <v>52</v>
      </c>
      <c r="J90" s="320">
        <f t="shared" si="24"/>
        <v>7.80</v>
      </c>
      <c r="K90" s="321">
        <v>1.50</v>
      </c>
      <c r="L90" s="321">
        <v>3.50</v>
      </c>
      <c r="M90" s="321">
        <v>4</v>
      </c>
      <c r="N90" s="321">
        <v>5</v>
      </c>
      <c r="O90" s="321">
        <v>2.50</v>
      </c>
      <c r="P90" s="253">
        <f t="shared" si="14"/>
        <v>16.50</v>
      </c>
      <c r="Q90" s="321">
        <f t="shared" si="15"/>
        <v>0.825</v>
      </c>
      <c r="R90" s="322">
        <f t="shared" si="16"/>
        <v>0.97499999999999987</v>
      </c>
      <c r="S90" s="322">
        <f t="shared" si="17"/>
        <v>0.925</v>
      </c>
      <c r="T90" s="322">
        <f t="shared" si="18"/>
        <v>1.9999999999999998</v>
      </c>
      <c r="U90" s="322">
        <f t="shared" si="19"/>
        <v>2.35</v>
      </c>
      <c r="V90" s="322">
        <f t="shared" si="20"/>
        <v>2.375</v>
      </c>
      <c r="W90" s="323">
        <f t="shared" si="21"/>
        <v>68.50</v>
      </c>
      <c r="X90" s="324">
        <f t="shared" si="22"/>
        <v>13.70</v>
      </c>
      <c r="Y90" s="318">
        <v>45</v>
      </c>
      <c r="Z90" s="325">
        <f t="shared" si="23"/>
        <v>36</v>
      </c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09"/>
    </row>
    <row r="91" spans="1:44" s="107" customFormat="1" ht="20.25">
      <c r="A91" s="45">
        <v>85</v>
      </c>
      <c r="B91" s="317">
        <v>439611</v>
      </c>
      <c r="C91" s="318" t="s">
        <v>349</v>
      </c>
      <c r="D91" s="319">
        <v>11</v>
      </c>
      <c r="E91" s="319">
        <v>10</v>
      </c>
      <c r="F91" s="319">
        <v>16</v>
      </c>
      <c r="G91" s="320">
        <v>12</v>
      </c>
      <c r="H91" s="320">
        <v>14</v>
      </c>
      <c r="I91" s="253">
        <f t="shared" si="13"/>
        <v>63</v>
      </c>
      <c r="J91" s="320">
        <f t="shared" si="24"/>
        <v>9.4499999999999993</v>
      </c>
      <c r="K91" s="321">
        <v>3</v>
      </c>
      <c r="L91" s="321">
        <v>2.50</v>
      </c>
      <c r="M91" s="321">
        <v>4.50</v>
      </c>
      <c r="N91" s="321">
        <v>4</v>
      </c>
      <c r="O91" s="321">
        <v>2</v>
      </c>
      <c r="P91" s="253">
        <f t="shared" si="14"/>
        <v>16</v>
      </c>
      <c r="Q91" s="321">
        <f t="shared" si="15"/>
        <v>0.80</v>
      </c>
      <c r="R91" s="322">
        <f t="shared" si="16"/>
        <v>1.7999999999999998</v>
      </c>
      <c r="S91" s="322">
        <f t="shared" si="17"/>
        <v>1.625</v>
      </c>
      <c r="T91" s="322">
        <f t="shared" si="18"/>
        <v>2.625</v>
      </c>
      <c r="U91" s="322">
        <f t="shared" si="19"/>
        <v>1.9999999999999998</v>
      </c>
      <c r="V91" s="322">
        <f t="shared" si="20"/>
        <v>2.2000000000000002</v>
      </c>
      <c r="W91" s="323">
        <f t="shared" si="21"/>
        <v>79</v>
      </c>
      <c r="X91" s="324">
        <f t="shared" si="22"/>
        <v>15.80</v>
      </c>
      <c r="Y91" s="318">
        <v>66</v>
      </c>
      <c r="Z91" s="325">
        <f t="shared" si="23"/>
        <v>52.80</v>
      </c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09"/>
    </row>
    <row r="92" spans="1:44" s="107" customFormat="1" ht="20.25">
      <c r="A92" s="45">
        <v>86</v>
      </c>
      <c r="B92" s="317">
        <v>439612</v>
      </c>
      <c r="C92" s="318" t="s">
        <v>350</v>
      </c>
      <c r="D92" s="319">
        <v>12</v>
      </c>
      <c r="E92" s="319">
        <v>14</v>
      </c>
      <c r="F92" s="319">
        <v>11</v>
      </c>
      <c r="G92" s="320">
        <v>13</v>
      </c>
      <c r="H92" s="320">
        <v>11</v>
      </c>
      <c r="I92" s="253">
        <f t="shared" si="13"/>
        <v>61</v>
      </c>
      <c r="J92" s="320">
        <f t="shared" si="24"/>
        <v>9.15</v>
      </c>
      <c r="K92" s="321">
        <v>3</v>
      </c>
      <c r="L92" s="321">
        <v>2.50</v>
      </c>
      <c r="M92" s="321">
        <v>3</v>
      </c>
      <c r="N92" s="321">
        <v>4</v>
      </c>
      <c r="O92" s="321">
        <v>2.50</v>
      </c>
      <c r="P92" s="253">
        <f t="shared" si="14"/>
        <v>15</v>
      </c>
      <c r="Q92" s="321">
        <f t="shared" si="15"/>
        <v>0.75</v>
      </c>
      <c r="R92" s="322">
        <f t="shared" si="16"/>
        <v>1.9499999999999997</v>
      </c>
      <c r="S92" s="322">
        <f t="shared" si="17"/>
        <v>2.225</v>
      </c>
      <c r="T92" s="322">
        <f t="shared" si="18"/>
        <v>1.7999999999999998</v>
      </c>
      <c r="U92" s="322">
        <f t="shared" si="19"/>
        <v>2.15</v>
      </c>
      <c r="V92" s="322">
        <f t="shared" si="20"/>
        <v>1.775</v>
      </c>
      <c r="W92" s="323">
        <f t="shared" si="21"/>
        <v>76</v>
      </c>
      <c r="X92" s="324">
        <f t="shared" si="22"/>
        <v>15.20</v>
      </c>
      <c r="Y92" s="318">
        <v>65</v>
      </c>
      <c r="Z92" s="325">
        <f t="shared" si="23"/>
        <v>52</v>
      </c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09"/>
    </row>
    <row r="93" spans="1:44" s="107" customFormat="1" ht="20.25">
      <c r="A93" s="45">
        <v>87</v>
      </c>
      <c r="B93" s="317">
        <v>439613</v>
      </c>
      <c r="C93" s="318" t="s">
        <v>542</v>
      </c>
      <c r="D93" s="319">
        <v>6</v>
      </c>
      <c r="E93" s="319">
        <v>2</v>
      </c>
      <c r="F93" s="319">
        <v>5</v>
      </c>
      <c r="G93" s="320">
        <v>7</v>
      </c>
      <c r="H93" s="320">
        <v>9</v>
      </c>
      <c r="I93" s="253">
        <f t="shared" si="13"/>
        <v>29</v>
      </c>
      <c r="J93" s="320">
        <f t="shared" si="24"/>
        <v>4.3499999999999996</v>
      </c>
      <c r="K93" s="321">
        <v>1</v>
      </c>
      <c r="L93" s="321">
        <v>0.50</v>
      </c>
      <c r="M93" s="321">
        <v>3</v>
      </c>
      <c r="N93" s="321">
        <v>2</v>
      </c>
      <c r="O93" s="321">
        <v>3.50</v>
      </c>
      <c r="P93" s="253">
        <f t="shared" si="14"/>
        <v>10</v>
      </c>
      <c r="Q93" s="321">
        <f t="shared" si="15"/>
        <v>0.50</v>
      </c>
      <c r="R93" s="322">
        <f t="shared" si="16"/>
        <v>0.95</v>
      </c>
      <c r="S93" s="322">
        <f t="shared" si="17"/>
        <v>0.325</v>
      </c>
      <c r="T93" s="322">
        <f t="shared" si="18"/>
        <v>0.90</v>
      </c>
      <c r="U93" s="322">
        <f t="shared" si="19"/>
        <v>1.1500000000000001</v>
      </c>
      <c r="V93" s="322">
        <f t="shared" si="20"/>
        <v>1.525</v>
      </c>
      <c r="W93" s="323">
        <f t="shared" si="21"/>
        <v>39</v>
      </c>
      <c r="X93" s="324">
        <f t="shared" si="22"/>
        <v>7.8000000000000007</v>
      </c>
      <c r="Y93" s="318">
        <v>27</v>
      </c>
      <c r="Z93" s="325">
        <f t="shared" si="23"/>
        <v>21.60</v>
      </c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09"/>
    </row>
    <row r="94" spans="1:44" s="107" customFormat="1" ht="20.25">
      <c r="A94" s="45">
        <v>88</v>
      </c>
      <c r="B94" s="317">
        <v>439615</v>
      </c>
      <c r="C94" s="318" t="s">
        <v>351</v>
      </c>
      <c r="D94" s="319">
        <v>12</v>
      </c>
      <c r="E94" s="319">
        <v>10</v>
      </c>
      <c r="F94" s="319">
        <v>11</v>
      </c>
      <c r="G94" s="320">
        <v>7</v>
      </c>
      <c r="H94" s="320">
        <v>8</v>
      </c>
      <c r="I94" s="253">
        <f t="shared" si="13"/>
        <v>48</v>
      </c>
      <c r="J94" s="320">
        <f t="shared" si="24"/>
        <v>7.1999999999999993</v>
      </c>
      <c r="K94" s="321">
        <v>3.50</v>
      </c>
      <c r="L94" s="321">
        <v>2</v>
      </c>
      <c r="M94" s="321">
        <v>3.50</v>
      </c>
      <c r="N94" s="321">
        <v>4</v>
      </c>
      <c r="O94" s="321">
        <v>2</v>
      </c>
      <c r="P94" s="253">
        <f t="shared" si="14"/>
        <v>15</v>
      </c>
      <c r="Q94" s="321">
        <f t="shared" si="15"/>
        <v>0.75</v>
      </c>
      <c r="R94" s="322">
        <f t="shared" si="16"/>
        <v>1.975</v>
      </c>
      <c r="S94" s="322">
        <f t="shared" si="17"/>
        <v>1.60</v>
      </c>
      <c r="T94" s="322">
        <f t="shared" si="18"/>
        <v>1.825</v>
      </c>
      <c r="U94" s="322">
        <f t="shared" si="19"/>
        <v>1.25</v>
      </c>
      <c r="V94" s="322">
        <f t="shared" si="20"/>
        <v>1.30</v>
      </c>
      <c r="W94" s="323">
        <f t="shared" si="21"/>
        <v>63</v>
      </c>
      <c r="X94" s="324">
        <f t="shared" si="22"/>
        <v>12.60</v>
      </c>
      <c r="Y94" s="318">
        <v>40</v>
      </c>
      <c r="Z94" s="325">
        <f t="shared" si="23"/>
        <v>32</v>
      </c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09"/>
    </row>
    <row r="95" spans="1:44" s="107" customFormat="1" ht="20.25">
      <c r="A95" s="45">
        <v>89</v>
      </c>
      <c r="B95" s="317">
        <v>439616</v>
      </c>
      <c r="C95" s="318" t="s">
        <v>351</v>
      </c>
      <c r="D95" s="319">
        <v>0</v>
      </c>
      <c r="E95" s="319">
        <v>1</v>
      </c>
      <c r="F95" s="319">
        <v>5</v>
      </c>
      <c r="G95" s="320">
        <v>4</v>
      </c>
      <c r="H95" s="320">
        <v>6</v>
      </c>
      <c r="I95" s="253">
        <f t="shared" si="13"/>
        <v>16</v>
      </c>
      <c r="J95" s="320">
        <f t="shared" si="24"/>
        <v>2.40</v>
      </c>
      <c r="K95" s="321">
        <v>1</v>
      </c>
      <c r="L95" s="321">
        <v>3.50</v>
      </c>
      <c r="M95" s="321">
        <v>2</v>
      </c>
      <c r="N95" s="321">
        <v>0</v>
      </c>
      <c r="O95" s="321">
        <v>1.50</v>
      </c>
      <c r="P95" s="253">
        <f t="shared" si="14"/>
        <v>8</v>
      </c>
      <c r="Q95" s="321">
        <f t="shared" si="15"/>
        <v>0.40</v>
      </c>
      <c r="R95" s="322">
        <f t="shared" si="16"/>
        <v>0.05</v>
      </c>
      <c r="S95" s="322">
        <f t="shared" si="17"/>
        <v>0.325</v>
      </c>
      <c r="T95" s="322">
        <f t="shared" si="18"/>
        <v>0.85</v>
      </c>
      <c r="U95" s="322">
        <f t="shared" si="19"/>
        <v>0.60</v>
      </c>
      <c r="V95" s="322">
        <f t="shared" si="20"/>
        <v>0.97499999999999987</v>
      </c>
      <c r="W95" s="323">
        <f t="shared" si="21"/>
        <v>24</v>
      </c>
      <c r="X95" s="324">
        <f t="shared" si="22"/>
        <v>4.8000000000000007</v>
      </c>
      <c r="Y95" s="318">
        <v>6</v>
      </c>
      <c r="Z95" s="325">
        <f t="shared" si="23"/>
        <v>4.8000000000000007</v>
      </c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09"/>
    </row>
    <row r="96" spans="1:44" s="107" customFormat="1" ht="20.25">
      <c r="A96" s="45">
        <v>90</v>
      </c>
      <c r="B96" s="330">
        <v>439618</v>
      </c>
      <c r="C96" s="331" t="s">
        <v>352</v>
      </c>
      <c r="D96" s="319">
        <v>14</v>
      </c>
      <c r="E96" s="319">
        <v>11</v>
      </c>
      <c r="F96" s="319">
        <v>12</v>
      </c>
      <c r="G96" s="320">
        <v>8</v>
      </c>
      <c r="H96" s="320">
        <v>7</v>
      </c>
      <c r="I96" s="253">
        <f t="shared" si="13"/>
        <v>52</v>
      </c>
      <c r="J96" s="320">
        <f t="shared" si="24"/>
        <v>7.80</v>
      </c>
      <c r="K96" s="321">
        <v>3</v>
      </c>
      <c r="L96" s="321">
        <v>4.50</v>
      </c>
      <c r="M96" s="321">
        <v>1.50</v>
      </c>
      <c r="N96" s="321">
        <v>4</v>
      </c>
      <c r="O96" s="321">
        <v>3</v>
      </c>
      <c r="P96" s="253">
        <f t="shared" si="14"/>
        <v>16</v>
      </c>
      <c r="Q96" s="321">
        <f t="shared" si="15"/>
        <v>0.80</v>
      </c>
      <c r="R96" s="322">
        <f t="shared" si="16"/>
        <v>2.25</v>
      </c>
      <c r="S96" s="322">
        <f t="shared" si="17"/>
        <v>1.875</v>
      </c>
      <c r="T96" s="322">
        <f t="shared" si="18"/>
        <v>1.8749999999999998</v>
      </c>
      <c r="U96" s="322">
        <f t="shared" si="19"/>
        <v>1.40</v>
      </c>
      <c r="V96" s="322">
        <f t="shared" si="20"/>
        <v>1.2000000000000002</v>
      </c>
      <c r="W96" s="323">
        <f t="shared" si="21"/>
        <v>68</v>
      </c>
      <c r="X96" s="324">
        <f t="shared" si="22"/>
        <v>13.60</v>
      </c>
      <c r="Y96" s="331">
        <v>52</v>
      </c>
      <c r="Z96" s="325">
        <f t="shared" si="23"/>
        <v>41.60</v>
      </c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09"/>
    </row>
    <row r="97" spans="1:44" s="107" customFormat="1" ht="20.25">
      <c r="A97" s="45">
        <v>91</v>
      </c>
      <c r="B97" s="317">
        <v>439620</v>
      </c>
      <c r="C97" s="318" t="s">
        <v>353</v>
      </c>
      <c r="D97" s="319">
        <v>13</v>
      </c>
      <c r="E97" s="319">
        <v>8</v>
      </c>
      <c r="F97" s="319">
        <v>7</v>
      </c>
      <c r="G97" s="320">
        <v>10</v>
      </c>
      <c r="H97" s="320">
        <v>9</v>
      </c>
      <c r="I97" s="253">
        <f t="shared" si="13"/>
        <v>47</v>
      </c>
      <c r="J97" s="320">
        <f t="shared" si="24"/>
        <v>7.05</v>
      </c>
      <c r="K97" s="321">
        <v>1</v>
      </c>
      <c r="L97" s="321">
        <v>2.50</v>
      </c>
      <c r="M97" s="321">
        <v>3</v>
      </c>
      <c r="N97" s="321">
        <v>1</v>
      </c>
      <c r="O97" s="321">
        <v>4.50</v>
      </c>
      <c r="P97" s="253">
        <f t="shared" si="14"/>
        <v>12</v>
      </c>
      <c r="Q97" s="321">
        <f t="shared" si="15"/>
        <v>0.60000000000000009</v>
      </c>
      <c r="R97" s="322">
        <f t="shared" si="16"/>
        <v>2</v>
      </c>
      <c r="S97" s="322">
        <f t="shared" si="17"/>
        <v>1.325</v>
      </c>
      <c r="T97" s="322">
        <f t="shared" si="18"/>
        <v>1.2000000000000002</v>
      </c>
      <c r="U97" s="322">
        <f t="shared" si="19"/>
        <v>1.55</v>
      </c>
      <c r="V97" s="322">
        <f t="shared" si="20"/>
        <v>1.575</v>
      </c>
      <c r="W97" s="323">
        <f t="shared" si="21"/>
        <v>59</v>
      </c>
      <c r="X97" s="324">
        <f t="shared" si="22"/>
        <v>11.80</v>
      </c>
      <c r="Y97" s="318">
        <v>43</v>
      </c>
      <c r="Z97" s="325">
        <f t="shared" si="23"/>
        <v>34.40</v>
      </c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09"/>
    </row>
    <row r="98" spans="1:44" s="107" customFormat="1" ht="20.25">
      <c r="A98" s="45">
        <v>92</v>
      </c>
      <c r="B98" s="317">
        <v>439621</v>
      </c>
      <c r="C98" s="318" t="s">
        <v>354</v>
      </c>
      <c r="D98" s="319">
        <v>14</v>
      </c>
      <c r="E98" s="319">
        <v>8.50</v>
      </c>
      <c r="F98" s="319">
        <v>9</v>
      </c>
      <c r="G98" s="320">
        <v>7</v>
      </c>
      <c r="H98" s="320">
        <v>8</v>
      </c>
      <c r="I98" s="253">
        <f t="shared" si="13"/>
        <v>46.50</v>
      </c>
      <c r="J98" s="320">
        <f t="shared" si="24"/>
        <v>6.975</v>
      </c>
      <c r="K98" s="321">
        <v>3</v>
      </c>
      <c r="L98" s="321">
        <v>2</v>
      </c>
      <c r="M98" s="321">
        <v>1.50</v>
      </c>
      <c r="N98" s="321">
        <v>2</v>
      </c>
      <c r="O98" s="321">
        <v>3</v>
      </c>
      <c r="P98" s="253">
        <f t="shared" si="14"/>
        <v>11.50</v>
      </c>
      <c r="Q98" s="321">
        <f t="shared" si="15"/>
        <v>0.57500000000000007</v>
      </c>
      <c r="R98" s="322">
        <f t="shared" si="16"/>
        <v>2.25</v>
      </c>
      <c r="S98" s="322">
        <f t="shared" si="17"/>
        <v>1.375</v>
      </c>
      <c r="T98" s="322">
        <f t="shared" si="18"/>
        <v>1.4249999999999998</v>
      </c>
      <c r="U98" s="322">
        <f t="shared" si="19"/>
        <v>1.1500000000000001</v>
      </c>
      <c r="V98" s="322">
        <f t="shared" si="20"/>
        <v>1.35</v>
      </c>
      <c r="W98" s="323">
        <f t="shared" si="21"/>
        <v>58</v>
      </c>
      <c r="X98" s="324">
        <f t="shared" si="22"/>
        <v>11.60</v>
      </c>
      <c r="Y98" s="318">
        <v>47</v>
      </c>
      <c r="Z98" s="325">
        <f t="shared" si="23"/>
        <v>37.60</v>
      </c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09"/>
    </row>
    <row r="99" spans="1:44" s="107" customFormat="1" ht="20.25">
      <c r="A99" s="45">
        <v>93</v>
      </c>
      <c r="B99" s="317">
        <v>439623</v>
      </c>
      <c r="C99" s="318" t="s">
        <v>355</v>
      </c>
      <c r="D99" s="319">
        <v>10</v>
      </c>
      <c r="E99" s="319">
        <v>11</v>
      </c>
      <c r="F99" s="319">
        <v>12</v>
      </c>
      <c r="G99" s="320">
        <v>9</v>
      </c>
      <c r="H99" s="320">
        <v>8</v>
      </c>
      <c r="I99" s="253">
        <f t="shared" si="13"/>
        <v>50</v>
      </c>
      <c r="J99" s="320">
        <f t="shared" si="24"/>
        <v>7.50</v>
      </c>
      <c r="K99" s="321">
        <v>3.50</v>
      </c>
      <c r="L99" s="321">
        <v>4</v>
      </c>
      <c r="M99" s="321">
        <v>5</v>
      </c>
      <c r="N99" s="321">
        <v>2.50</v>
      </c>
      <c r="O99" s="321">
        <v>3.50</v>
      </c>
      <c r="P99" s="253">
        <f t="shared" si="14"/>
        <v>18.50</v>
      </c>
      <c r="Q99" s="321">
        <f t="shared" si="15"/>
        <v>0.925</v>
      </c>
      <c r="R99" s="322">
        <f t="shared" si="16"/>
        <v>1.675</v>
      </c>
      <c r="S99" s="322">
        <f t="shared" si="17"/>
        <v>1.85</v>
      </c>
      <c r="T99" s="322">
        <f t="shared" si="18"/>
        <v>2.0499999999999998</v>
      </c>
      <c r="U99" s="322">
        <f t="shared" si="19"/>
        <v>1.475</v>
      </c>
      <c r="V99" s="322">
        <f t="shared" si="20"/>
        <v>1.375</v>
      </c>
      <c r="W99" s="323">
        <f t="shared" si="21"/>
        <v>68.50</v>
      </c>
      <c r="X99" s="324">
        <f t="shared" si="22"/>
        <v>13.70</v>
      </c>
      <c r="Y99" s="318">
        <v>50</v>
      </c>
      <c r="Z99" s="325">
        <f t="shared" si="23"/>
        <v>40</v>
      </c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09"/>
    </row>
    <row r="100" spans="1:44" s="107" customFormat="1" ht="20.25">
      <c r="A100" s="45">
        <v>94</v>
      </c>
      <c r="B100" s="317">
        <v>439626</v>
      </c>
      <c r="C100" s="318" t="s">
        <v>523</v>
      </c>
      <c r="D100" s="319">
        <v>6</v>
      </c>
      <c r="E100" s="319">
        <v>7</v>
      </c>
      <c r="F100" s="319">
        <v>8</v>
      </c>
      <c r="G100" s="320">
        <v>10</v>
      </c>
      <c r="H100" s="320">
        <v>9</v>
      </c>
      <c r="I100" s="253">
        <f t="shared" si="13"/>
        <v>40</v>
      </c>
      <c r="J100" s="320">
        <f t="shared" si="24"/>
        <v>6</v>
      </c>
      <c r="K100" s="321">
        <v>2</v>
      </c>
      <c r="L100" s="321">
        <v>2.50</v>
      </c>
      <c r="M100" s="321">
        <v>3</v>
      </c>
      <c r="N100" s="321">
        <v>2</v>
      </c>
      <c r="O100" s="321">
        <v>1</v>
      </c>
      <c r="P100" s="253">
        <f t="shared" si="14"/>
        <v>10.50</v>
      </c>
      <c r="Q100" s="321">
        <f t="shared" si="15"/>
        <v>0.525</v>
      </c>
      <c r="R100" s="322">
        <f t="shared" si="16"/>
        <v>0.99999999999999989</v>
      </c>
      <c r="S100" s="322">
        <f t="shared" si="17"/>
        <v>1.175</v>
      </c>
      <c r="T100" s="322">
        <f t="shared" si="18"/>
        <v>1.35</v>
      </c>
      <c r="U100" s="322">
        <f t="shared" si="19"/>
        <v>1.60</v>
      </c>
      <c r="V100" s="322">
        <f t="shared" si="20"/>
        <v>1.40</v>
      </c>
      <c r="W100" s="323">
        <f t="shared" si="21"/>
        <v>50.50</v>
      </c>
      <c r="X100" s="324">
        <f t="shared" si="22"/>
        <v>10.100000000000001</v>
      </c>
      <c r="Y100" s="318">
        <v>39</v>
      </c>
      <c r="Z100" s="325">
        <f t="shared" si="23"/>
        <v>31.200000000000003</v>
      </c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09"/>
    </row>
    <row r="101" spans="1:44" s="107" customFormat="1" ht="20.25">
      <c r="A101" s="45">
        <v>95</v>
      </c>
      <c r="B101" s="317">
        <v>439628</v>
      </c>
      <c r="C101" s="318" t="s">
        <v>357</v>
      </c>
      <c r="D101" s="319">
        <v>0</v>
      </c>
      <c r="E101" s="319">
        <v>4</v>
      </c>
      <c r="F101" s="319">
        <v>7</v>
      </c>
      <c r="G101" s="320">
        <v>8</v>
      </c>
      <c r="H101" s="320">
        <v>5</v>
      </c>
      <c r="I101" s="253">
        <f t="shared" si="13"/>
        <v>24</v>
      </c>
      <c r="J101" s="320">
        <f t="shared" si="24"/>
        <v>3.5999999999999996</v>
      </c>
      <c r="K101" s="321">
        <v>1</v>
      </c>
      <c r="L101" s="321">
        <v>2.50</v>
      </c>
      <c r="M101" s="321">
        <v>1</v>
      </c>
      <c r="N101" s="321">
        <v>3.50</v>
      </c>
      <c r="O101" s="321">
        <v>4</v>
      </c>
      <c r="P101" s="253">
        <f t="shared" si="14"/>
        <v>12</v>
      </c>
      <c r="Q101" s="321">
        <f t="shared" si="15"/>
        <v>0.60000000000000009</v>
      </c>
      <c r="R101" s="322">
        <f t="shared" si="16"/>
        <v>0.05</v>
      </c>
      <c r="S101" s="322">
        <f t="shared" si="17"/>
        <v>0.725</v>
      </c>
      <c r="T101" s="322">
        <f t="shared" si="18"/>
        <v>1.1000000000000001</v>
      </c>
      <c r="U101" s="322">
        <f t="shared" si="19"/>
        <v>1.375</v>
      </c>
      <c r="V101" s="322">
        <f t="shared" si="20"/>
        <v>0.95</v>
      </c>
      <c r="W101" s="323">
        <f t="shared" si="21"/>
        <v>36</v>
      </c>
      <c r="X101" s="324">
        <f t="shared" si="22"/>
        <v>7.20</v>
      </c>
      <c r="Y101" s="318">
        <v>16</v>
      </c>
      <c r="Z101" s="325">
        <f t="shared" si="23"/>
        <v>12.80</v>
      </c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09"/>
    </row>
    <row r="102" spans="1:44" s="107" customFormat="1" ht="20.25">
      <c r="A102" s="45">
        <v>96</v>
      </c>
      <c r="B102" s="317">
        <v>439630</v>
      </c>
      <c r="C102" s="318" t="s">
        <v>358</v>
      </c>
      <c r="D102" s="319">
        <v>6</v>
      </c>
      <c r="E102" s="319">
        <v>8</v>
      </c>
      <c r="F102" s="319">
        <v>6</v>
      </c>
      <c r="G102" s="320">
        <v>9</v>
      </c>
      <c r="H102" s="320">
        <v>8</v>
      </c>
      <c r="I102" s="253">
        <f t="shared" si="13"/>
        <v>37</v>
      </c>
      <c r="J102" s="320">
        <f t="shared" si="24"/>
        <v>5.55</v>
      </c>
      <c r="K102" s="321">
        <v>1</v>
      </c>
      <c r="L102" s="321">
        <v>3</v>
      </c>
      <c r="M102" s="321">
        <v>2</v>
      </c>
      <c r="N102" s="321">
        <v>4</v>
      </c>
      <c r="O102" s="321">
        <v>3</v>
      </c>
      <c r="P102" s="253">
        <f t="shared" si="14"/>
        <v>13</v>
      </c>
      <c r="Q102" s="321">
        <f t="shared" si="15"/>
        <v>0.65</v>
      </c>
      <c r="R102" s="322">
        <f t="shared" si="16"/>
        <v>0.95</v>
      </c>
      <c r="S102" s="322">
        <f t="shared" si="17"/>
        <v>1.35</v>
      </c>
      <c r="T102" s="322">
        <f t="shared" si="18"/>
        <v>0.99999999999999989</v>
      </c>
      <c r="U102" s="322">
        <f t="shared" si="19"/>
        <v>1.5499999999999998</v>
      </c>
      <c r="V102" s="322">
        <f t="shared" si="20"/>
        <v>1.35</v>
      </c>
      <c r="W102" s="323">
        <f t="shared" si="21"/>
        <v>50</v>
      </c>
      <c r="X102" s="324">
        <f t="shared" si="22"/>
        <v>10</v>
      </c>
      <c r="Y102" s="318">
        <v>30</v>
      </c>
      <c r="Z102" s="325">
        <f t="shared" si="23"/>
        <v>24</v>
      </c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09"/>
    </row>
    <row r="103" spans="1:44" s="107" customFormat="1" ht="20.25">
      <c r="A103" s="45">
        <v>97</v>
      </c>
      <c r="B103" s="317">
        <v>439631</v>
      </c>
      <c r="C103" s="318" t="s">
        <v>359</v>
      </c>
      <c r="D103" s="319">
        <v>11</v>
      </c>
      <c r="E103" s="319">
        <v>10</v>
      </c>
      <c r="F103" s="319">
        <v>12</v>
      </c>
      <c r="G103" s="320">
        <v>14</v>
      </c>
      <c r="H103" s="320">
        <v>14</v>
      </c>
      <c r="I103" s="253">
        <f t="shared" si="13"/>
        <v>61</v>
      </c>
      <c r="J103" s="320">
        <f t="shared" si="24"/>
        <v>9.15</v>
      </c>
      <c r="K103" s="321">
        <v>4</v>
      </c>
      <c r="L103" s="321">
        <v>1</v>
      </c>
      <c r="M103" s="321">
        <v>1.50</v>
      </c>
      <c r="N103" s="321">
        <v>2</v>
      </c>
      <c r="O103" s="321">
        <v>4.50</v>
      </c>
      <c r="P103" s="253">
        <f t="shared" si="14"/>
        <v>13</v>
      </c>
      <c r="Q103" s="321">
        <f t="shared" si="15"/>
        <v>0.65</v>
      </c>
      <c r="R103" s="322">
        <f t="shared" si="16"/>
        <v>1.85</v>
      </c>
      <c r="S103" s="322">
        <f t="shared" si="17"/>
        <v>1.55</v>
      </c>
      <c r="T103" s="322">
        <f t="shared" si="18"/>
        <v>1.8749999999999998</v>
      </c>
      <c r="U103" s="322">
        <f t="shared" si="19"/>
        <v>2.2000000000000002</v>
      </c>
      <c r="V103" s="322">
        <f t="shared" si="20"/>
        <v>2.3250000000000002</v>
      </c>
      <c r="W103" s="323">
        <f t="shared" si="21"/>
        <v>74</v>
      </c>
      <c r="X103" s="324">
        <f t="shared" si="22"/>
        <v>14.80</v>
      </c>
      <c r="Y103" s="318">
        <v>55</v>
      </c>
      <c r="Z103" s="325">
        <f t="shared" si="23"/>
        <v>44</v>
      </c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09"/>
    </row>
    <row r="104" spans="1:44" s="107" customFormat="1" ht="20.25">
      <c r="A104" s="45">
        <v>98</v>
      </c>
      <c r="B104" s="317">
        <v>439633</v>
      </c>
      <c r="C104" s="318" t="s">
        <v>360</v>
      </c>
      <c r="D104" s="319">
        <v>8</v>
      </c>
      <c r="E104" s="319">
        <v>7</v>
      </c>
      <c r="F104" s="319">
        <v>9</v>
      </c>
      <c r="G104" s="320">
        <v>14</v>
      </c>
      <c r="H104" s="320">
        <v>11</v>
      </c>
      <c r="I104" s="253">
        <f t="shared" si="13"/>
        <v>49</v>
      </c>
      <c r="J104" s="320">
        <f t="shared" si="24"/>
        <v>7.35</v>
      </c>
      <c r="K104" s="321">
        <v>1</v>
      </c>
      <c r="L104" s="321">
        <v>2</v>
      </c>
      <c r="M104" s="321">
        <v>4</v>
      </c>
      <c r="N104" s="321">
        <v>1</v>
      </c>
      <c r="O104" s="321">
        <v>3</v>
      </c>
      <c r="P104" s="253">
        <f t="shared" si="14"/>
        <v>11</v>
      </c>
      <c r="Q104" s="321">
        <f t="shared" si="15"/>
        <v>0.55000000000000004</v>
      </c>
      <c r="R104" s="322">
        <f t="shared" si="16"/>
        <v>1.25</v>
      </c>
      <c r="S104" s="322">
        <f t="shared" si="17"/>
        <v>1.1500000000000001</v>
      </c>
      <c r="T104" s="322">
        <f t="shared" si="18"/>
        <v>1.5499999999999998</v>
      </c>
      <c r="U104" s="322">
        <f t="shared" si="19"/>
        <v>2.15</v>
      </c>
      <c r="V104" s="322">
        <f t="shared" si="20"/>
        <v>1.7999999999999998</v>
      </c>
      <c r="W104" s="323">
        <f t="shared" si="21"/>
        <v>60</v>
      </c>
      <c r="X104" s="324">
        <f t="shared" si="22"/>
        <v>12</v>
      </c>
      <c r="Y104" s="318">
        <v>44</v>
      </c>
      <c r="Z104" s="325">
        <f t="shared" si="23"/>
        <v>35.200000000000003</v>
      </c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09"/>
    </row>
    <row r="105" spans="1:44" s="107" customFormat="1" ht="20.25">
      <c r="A105" s="45">
        <v>99</v>
      </c>
      <c r="B105" s="317">
        <v>439634</v>
      </c>
      <c r="C105" s="318" t="s">
        <v>116</v>
      </c>
      <c r="D105" s="319">
        <v>10</v>
      </c>
      <c r="E105" s="319">
        <v>12</v>
      </c>
      <c r="F105" s="319">
        <v>14</v>
      </c>
      <c r="G105" s="320">
        <v>8</v>
      </c>
      <c r="H105" s="320">
        <v>7</v>
      </c>
      <c r="I105" s="253">
        <f t="shared" si="13"/>
        <v>51</v>
      </c>
      <c r="J105" s="320">
        <f t="shared" si="24"/>
        <v>7.65</v>
      </c>
      <c r="K105" s="321">
        <v>2</v>
      </c>
      <c r="L105" s="321">
        <v>3</v>
      </c>
      <c r="M105" s="321">
        <v>2.50</v>
      </c>
      <c r="N105" s="321">
        <v>3.50</v>
      </c>
      <c r="O105" s="321">
        <v>4</v>
      </c>
      <c r="P105" s="253">
        <f t="shared" si="14"/>
        <v>15</v>
      </c>
      <c r="Q105" s="321">
        <f t="shared" si="15"/>
        <v>0.75</v>
      </c>
      <c r="R105" s="322">
        <f t="shared" si="16"/>
        <v>1.60</v>
      </c>
      <c r="S105" s="322">
        <f t="shared" si="17"/>
        <v>1.9499999999999997</v>
      </c>
      <c r="T105" s="322">
        <f t="shared" si="18"/>
        <v>2.225</v>
      </c>
      <c r="U105" s="322">
        <f t="shared" si="19"/>
        <v>1.375</v>
      </c>
      <c r="V105" s="322">
        <f t="shared" si="20"/>
        <v>1.25</v>
      </c>
      <c r="W105" s="323">
        <f t="shared" si="21"/>
        <v>66</v>
      </c>
      <c r="X105" s="324">
        <f t="shared" si="22"/>
        <v>13.20</v>
      </c>
      <c r="Y105" s="318">
        <v>51</v>
      </c>
      <c r="Z105" s="325">
        <f t="shared" si="23"/>
        <v>40.800000000000004</v>
      </c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09"/>
    </row>
    <row r="106" spans="1:44" s="107" customFormat="1" ht="20.25">
      <c r="A106" s="45">
        <v>100</v>
      </c>
      <c r="B106" s="317">
        <v>439635</v>
      </c>
      <c r="C106" s="318" t="s">
        <v>117</v>
      </c>
      <c r="D106" s="319">
        <v>9</v>
      </c>
      <c r="E106" s="319">
        <v>6</v>
      </c>
      <c r="F106" s="319">
        <v>8</v>
      </c>
      <c r="G106" s="320">
        <v>15</v>
      </c>
      <c r="H106" s="320">
        <v>14</v>
      </c>
      <c r="I106" s="253">
        <f t="shared" si="13"/>
        <v>52</v>
      </c>
      <c r="J106" s="320">
        <f t="shared" si="24"/>
        <v>7.80</v>
      </c>
      <c r="K106" s="321">
        <v>2.50</v>
      </c>
      <c r="L106" s="321">
        <v>5</v>
      </c>
      <c r="M106" s="321">
        <v>2</v>
      </c>
      <c r="N106" s="321">
        <v>3</v>
      </c>
      <c r="O106" s="321">
        <v>3</v>
      </c>
      <c r="P106" s="253">
        <f t="shared" si="14"/>
        <v>15.50</v>
      </c>
      <c r="Q106" s="321">
        <f t="shared" si="15"/>
        <v>0.775</v>
      </c>
      <c r="R106" s="322">
        <f t="shared" si="16"/>
        <v>1.475</v>
      </c>
      <c r="S106" s="322">
        <f t="shared" si="17"/>
        <v>1.1499999999999999</v>
      </c>
      <c r="T106" s="322">
        <f t="shared" si="18"/>
        <v>1.30</v>
      </c>
      <c r="U106" s="322">
        <f t="shared" si="19"/>
        <v>2.40</v>
      </c>
      <c r="V106" s="322">
        <f t="shared" si="20"/>
        <v>2.25</v>
      </c>
      <c r="W106" s="323">
        <f t="shared" si="21"/>
        <v>67.50</v>
      </c>
      <c r="X106" s="324">
        <f t="shared" si="22"/>
        <v>13.50</v>
      </c>
      <c r="Y106" s="318">
        <v>50</v>
      </c>
      <c r="Z106" s="325">
        <f t="shared" si="23"/>
        <v>40</v>
      </c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09"/>
    </row>
    <row r="107" spans="1:44" s="107" customFormat="1" ht="20.25">
      <c r="A107" s="45">
        <v>101</v>
      </c>
      <c r="B107" s="317">
        <v>439636</v>
      </c>
      <c r="C107" s="318" t="s">
        <v>361</v>
      </c>
      <c r="D107" s="319">
        <v>16</v>
      </c>
      <c r="E107" s="319">
        <v>15</v>
      </c>
      <c r="F107" s="319">
        <v>11</v>
      </c>
      <c r="G107" s="320">
        <v>10</v>
      </c>
      <c r="H107" s="320">
        <v>13</v>
      </c>
      <c r="I107" s="253">
        <f t="shared" si="13"/>
        <v>65</v>
      </c>
      <c r="J107" s="320">
        <f t="shared" si="24"/>
        <v>9.75</v>
      </c>
      <c r="K107" s="321">
        <v>5</v>
      </c>
      <c r="L107" s="321">
        <v>2</v>
      </c>
      <c r="M107" s="321">
        <v>6</v>
      </c>
      <c r="N107" s="321">
        <v>2</v>
      </c>
      <c r="O107" s="321">
        <v>1.50</v>
      </c>
      <c r="P107" s="253">
        <f t="shared" si="14"/>
        <v>16.50</v>
      </c>
      <c r="Q107" s="321">
        <f t="shared" si="15"/>
        <v>0.825</v>
      </c>
      <c r="R107" s="322">
        <f t="shared" si="16"/>
        <v>2.65</v>
      </c>
      <c r="S107" s="322">
        <f t="shared" si="17"/>
        <v>2.35</v>
      </c>
      <c r="T107" s="322">
        <f t="shared" si="18"/>
        <v>1.95</v>
      </c>
      <c r="U107" s="322">
        <f t="shared" si="19"/>
        <v>1.60</v>
      </c>
      <c r="V107" s="322">
        <f t="shared" si="20"/>
        <v>2.025</v>
      </c>
      <c r="W107" s="323">
        <f t="shared" si="21"/>
        <v>81.50</v>
      </c>
      <c r="X107" s="324">
        <f t="shared" si="22"/>
        <v>16.30</v>
      </c>
      <c r="Y107" s="318">
        <v>63</v>
      </c>
      <c r="Z107" s="325">
        <f t="shared" si="23"/>
        <v>50.400000000000006</v>
      </c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09"/>
    </row>
    <row r="108" spans="1:44" s="107" customFormat="1" ht="20.25">
      <c r="A108" s="45">
        <v>102</v>
      </c>
      <c r="B108" s="317">
        <v>439637</v>
      </c>
      <c r="C108" s="318" t="s">
        <v>362</v>
      </c>
      <c r="D108" s="319">
        <v>2</v>
      </c>
      <c r="E108" s="319">
        <v>7</v>
      </c>
      <c r="F108" s="319">
        <v>5</v>
      </c>
      <c r="G108" s="320">
        <v>4</v>
      </c>
      <c r="H108" s="320">
        <v>1</v>
      </c>
      <c r="I108" s="253">
        <f t="shared" si="13"/>
        <v>19</v>
      </c>
      <c r="J108" s="320">
        <f t="shared" si="24"/>
        <v>2.85</v>
      </c>
      <c r="K108" s="321">
        <v>0</v>
      </c>
      <c r="L108" s="321">
        <v>1</v>
      </c>
      <c r="M108" s="321">
        <v>1.50</v>
      </c>
      <c r="N108" s="321">
        <v>1</v>
      </c>
      <c r="O108" s="321">
        <v>1</v>
      </c>
      <c r="P108" s="253">
        <f t="shared" si="14"/>
        <v>4.50</v>
      </c>
      <c r="Q108" s="321">
        <f t="shared" si="15"/>
        <v>0.225</v>
      </c>
      <c r="R108" s="322">
        <f t="shared" si="16"/>
        <v>0.30</v>
      </c>
      <c r="S108" s="322">
        <f t="shared" si="17"/>
        <v>1.1000000000000001</v>
      </c>
      <c r="T108" s="322">
        <f t="shared" si="18"/>
        <v>0.825</v>
      </c>
      <c r="U108" s="322">
        <f t="shared" si="19"/>
        <v>0.65</v>
      </c>
      <c r="V108" s="322">
        <f t="shared" si="20"/>
        <v>0.20</v>
      </c>
      <c r="W108" s="323">
        <f t="shared" si="21"/>
        <v>23.50</v>
      </c>
      <c r="X108" s="324">
        <f t="shared" si="22"/>
        <v>4.70</v>
      </c>
      <c r="Y108" s="318">
        <v>19</v>
      </c>
      <c r="Z108" s="325">
        <f t="shared" si="23"/>
        <v>15.20</v>
      </c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09"/>
    </row>
    <row r="109" spans="1:44" s="107" customFormat="1" ht="20.25">
      <c r="A109" s="45">
        <v>103</v>
      </c>
      <c r="B109" s="317">
        <v>439638</v>
      </c>
      <c r="C109" s="318" t="s">
        <v>363</v>
      </c>
      <c r="D109" s="319">
        <v>12</v>
      </c>
      <c r="E109" s="319">
        <v>11</v>
      </c>
      <c r="F109" s="319">
        <v>14</v>
      </c>
      <c r="G109" s="320">
        <v>9</v>
      </c>
      <c r="H109" s="320">
        <v>13</v>
      </c>
      <c r="I109" s="253">
        <f t="shared" si="13"/>
        <v>59</v>
      </c>
      <c r="J109" s="320">
        <f t="shared" si="24"/>
        <v>8.85</v>
      </c>
      <c r="K109" s="321">
        <v>3</v>
      </c>
      <c r="L109" s="321">
        <v>5</v>
      </c>
      <c r="M109" s="321">
        <v>2.50</v>
      </c>
      <c r="N109" s="321">
        <v>4</v>
      </c>
      <c r="O109" s="321">
        <v>2</v>
      </c>
      <c r="P109" s="253">
        <f t="shared" si="14"/>
        <v>16.50</v>
      </c>
      <c r="Q109" s="321">
        <f t="shared" si="15"/>
        <v>0.825</v>
      </c>
      <c r="R109" s="322">
        <f t="shared" si="16"/>
        <v>1.9499999999999997</v>
      </c>
      <c r="S109" s="322">
        <f t="shared" si="17"/>
        <v>1.90</v>
      </c>
      <c r="T109" s="322">
        <f t="shared" si="18"/>
        <v>2.225</v>
      </c>
      <c r="U109" s="322">
        <f t="shared" si="19"/>
        <v>1.5499999999999998</v>
      </c>
      <c r="V109" s="322">
        <f t="shared" si="20"/>
        <v>2.0499999999999998</v>
      </c>
      <c r="W109" s="323">
        <f t="shared" si="21"/>
        <v>75.50</v>
      </c>
      <c r="X109" s="324">
        <f t="shared" si="22"/>
        <v>15.10</v>
      </c>
      <c r="Y109" s="318">
        <v>57</v>
      </c>
      <c r="Z109" s="325">
        <f t="shared" si="23"/>
        <v>45.60</v>
      </c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09"/>
    </row>
    <row r="110" spans="1:44" s="107" customFormat="1" ht="20.25">
      <c r="A110" s="45">
        <v>104</v>
      </c>
      <c r="B110" s="317">
        <v>439639</v>
      </c>
      <c r="C110" s="318" t="s">
        <v>364</v>
      </c>
      <c r="D110" s="319">
        <v>14</v>
      </c>
      <c r="E110" s="319">
        <v>15</v>
      </c>
      <c r="F110" s="319">
        <v>12</v>
      </c>
      <c r="G110" s="320">
        <v>11</v>
      </c>
      <c r="H110" s="320">
        <v>10</v>
      </c>
      <c r="I110" s="253">
        <f t="shared" si="13"/>
        <v>62</v>
      </c>
      <c r="J110" s="320">
        <f t="shared" si="24"/>
        <v>9.2999999999999989</v>
      </c>
      <c r="K110" s="321">
        <v>3.50</v>
      </c>
      <c r="L110" s="321">
        <v>2.50</v>
      </c>
      <c r="M110" s="321">
        <v>4</v>
      </c>
      <c r="N110" s="321">
        <v>1.50</v>
      </c>
      <c r="O110" s="321">
        <v>4</v>
      </c>
      <c r="P110" s="253">
        <f t="shared" si="14"/>
        <v>15.50</v>
      </c>
      <c r="Q110" s="321">
        <f t="shared" si="15"/>
        <v>0.775</v>
      </c>
      <c r="R110" s="322">
        <f t="shared" si="16"/>
        <v>2.275</v>
      </c>
      <c r="S110" s="322">
        <f t="shared" si="17"/>
        <v>2.375</v>
      </c>
      <c r="T110" s="322">
        <f t="shared" si="18"/>
        <v>1.9999999999999998</v>
      </c>
      <c r="U110" s="322">
        <f t="shared" si="19"/>
        <v>1.725</v>
      </c>
      <c r="V110" s="322">
        <f t="shared" si="20"/>
        <v>1.70</v>
      </c>
      <c r="W110" s="323">
        <f t="shared" si="21"/>
        <v>77.50</v>
      </c>
      <c r="X110" s="324">
        <f t="shared" si="22"/>
        <v>15.50</v>
      </c>
      <c r="Y110" s="318">
        <v>60</v>
      </c>
      <c r="Z110" s="325">
        <f t="shared" si="23"/>
        <v>48</v>
      </c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09"/>
    </row>
    <row r="111" spans="1:44" s="107" customFormat="1" ht="20.25">
      <c r="A111" s="45">
        <v>105</v>
      </c>
      <c r="B111" s="317">
        <v>439640</v>
      </c>
      <c r="C111" s="318" t="s">
        <v>365</v>
      </c>
      <c r="D111" s="319">
        <v>9</v>
      </c>
      <c r="E111" s="319">
        <v>8</v>
      </c>
      <c r="F111" s="319">
        <v>7</v>
      </c>
      <c r="G111" s="320">
        <v>10</v>
      </c>
      <c r="H111" s="320">
        <v>8</v>
      </c>
      <c r="I111" s="253">
        <f t="shared" si="13"/>
        <v>42</v>
      </c>
      <c r="J111" s="320">
        <f t="shared" si="24"/>
        <v>6.30</v>
      </c>
      <c r="K111" s="321">
        <v>1</v>
      </c>
      <c r="L111" s="321">
        <v>2</v>
      </c>
      <c r="M111" s="321">
        <v>1.50</v>
      </c>
      <c r="N111" s="321">
        <v>3</v>
      </c>
      <c r="O111" s="321">
        <v>1.50</v>
      </c>
      <c r="P111" s="253">
        <f t="shared" si="14"/>
        <v>9</v>
      </c>
      <c r="Q111" s="321">
        <f t="shared" si="15"/>
        <v>0.45</v>
      </c>
      <c r="R111" s="322">
        <f t="shared" si="16"/>
        <v>1.40</v>
      </c>
      <c r="S111" s="322">
        <f t="shared" si="17"/>
        <v>1.30</v>
      </c>
      <c r="T111" s="322">
        <f t="shared" si="18"/>
        <v>1.125</v>
      </c>
      <c r="U111" s="322">
        <f t="shared" si="19"/>
        <v>1.65</v>
      </c>
      <c r="V111" s="322">
        <f t="shared" si="20"/>
        <v>1.2749999999999999</v>
      </c>
      <c r="W111" s="323">
        <f t="shared" si="21"/>
        <v>51</v>
      </c>
      <c r="X111" s="324">
        <f t="shared" si="22"/>
        <v>10.200000000000001</v>
      </c>
      <c r="Y111" s="318">
        <v>46</v>
      </c>
      <c r="Z111" s="325">
        <f t="shared" si="23"/>
        <v>36.800000000000004</v>
      </c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09"/>
    </row>
    <row r="112" spans="1:44" s="107" customFormat="1" ht="20.25">
      <c r="A112" s="45">
        <v>106</v>
      </c>
      <c r="B112" s="317">
        <v>439642</v>
      </c>
      <c r="C112" s="318" t="s">
        <v>119</v>
      </c>
      <c r="D112" s="319">
        <v>6</v>
      </c>
      <c r="E112" s="319">
        <v>10</v>
      </c>
      <c r="F112" s="319">
        <v>7</v>
      </c>
      <c r="G112" s="320">
        <v>8</v>
      </c>
      <c r="H112" s="320">
        <v>11</v>
      </c>
      <c r="I112" s="253">
        <f t="shared" si="13"/>
        <v>42</v>
      </c>
      <c r="J112" s="320">
        <f t="shared" si="24"/>
        <v>6.30</v>
      </c>
      <c r="K112" s="321">
        <v>2.50</v>
      </c>
      <c r="L112" s="321">
        <v>1</v>
      </c>
      <c r="M112" s="321">
        <v>2.50</v>
      </c>
      <c r="N112" s="321">
        <v>3</v>
      </c>
      <c r="O112" s="321">
        <v>2</v>
      </c>
      <c r="P112" s="253">
        <f t="shared" si="14"/>
        <v>11</v>
      </c>
      <c r="Q112" s="321">
        <f t="shared" si="15"/>
        <v>0.55000000000000004</v>
      </c>
      <c r="R112" s="322">
        <f t="shared" si="16"/>
        <v>1.0249999999999999</v>
      </c>
      <c r="S112" s="322">
        <f t="shared" si="17"/>
        <v>1.55</v>
      </c>
      <c r="T112" s="322">
        <f t="shared" si="18"/>
        <v>1.175</v>
      </c>
      <c r="U112" s="322">
        <f t="shared" si="19"/>
        <v>1.35</v>
      </c>
      <c r="V112" s="322">
        <f t="shared" si="20"/>
        <v>1.75</v>
      </c>
      <c r="W112" s="323">
        <f t="shared" si="21"/>
        <v>53</v>
      </c>
      <c r="X112" s="324">
        <f t="shared" si="22"/>
        <v>10.60</v>
      </c>
      <c r="Y112" s="318">
        <v>48</v>
      </c>
      <c r="Z112" s="325">
        <f t="shared" si="23"/>
        <v>38.400000000000006</v>
      </c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09"/>
    </row>
    <row r="113" spans="1:44" s="107" customFormat="1" ht="20.25">
      <c r="A113" s="45">
        <v>107</v>
      </c>
      <c r="B113" s="317">
        <v>439645</v>
      </c>
      <c r="C113" s="318" t="s">
        <v>367</v>
      </c>
      <c r="D113" s="319">
        <v>11</v>
      </c>
      <c r="E113" s="319">
        <v>18</v>
      </c>
      <c r="F113" s="319">
        <v>12</v>
      </c>
      <c r="G113" s="320">
        <v>14</v>
      </c>
      <c r="H113" s="320">
        <v>14</v>
      </c>
      <c r="I113" s="253">
        <f t="shared" si="13"/>
        <v>69</v>
      </c>
      <c r="J113" s="320">
        <f t="shared" si="24"/>
        <v>10.35</v>
      </c>
      <c r="K113" s="321">
        <v>4</v>
      </c>
      <c r="L113" s="321">
        <v>2.50</v>
      </c>
      <c r="M113" s="321">
        <v>3</v>
      </c>
      <c r="N113" s="321">
        <v>4</v>
      </c>
      <c r="O113" s="321">
        <v>2.50</v>
      </c>
      <c r="P113" s="253">
        <f t="shared" si="14"/>
        <v>16</v>
      </c>
      <c r="Q113" s="321">
        <f t="shared" si="15"/>
        <v>0.80</v>
      </c>
      <c r="R113" s="322">
        <f t="shared" si="16"/>
        <v>1.85</v>
      </c>
      <c r="S113" s="322">
        <f t="shared" si="17"/>
        <v>2.8249999999999997</v>
      </c>
      <c r="T113" s="322">
        <f t="shared" si="18"/>
        <v>1.9499999999999997</v>
      </c>
      <c r="U113" s="322">
        <f t="shared" si="19"/>
        <v>2.3000000000000003</v>
      </c>
      <c r="V113" s="322">
        <f t="shared" si="20"/>
        <v>2.225</v>
      </c>
      <c r="W113" s="323">
        <f t="shared" si="21"/>
        <v>85</v>
      </c>
      <c r="X113" s="324">
        <f t="shared" si="22"/>
        <v>17</v>
      </c>
      <c r="Y113" s="318">
        <v>75</v>
      </c>
      <c r="Z113" s="325">
        <f t="shared" si="23"/>
        <v>60</v>
      </c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09"/>
    </row>
    <row r="114" spans="1:44" s="107" customFormat="1" ht="20.25">
      <c r="A114" s="45">
        <v>108</v>
      </c>
      <c r="B114" s="317">
        <v>439647</v>
      </c>
      <c r="C114" s="318" t="s">
        <v>369</v>
      </c>
      <c r="D114" s="319"/>
      <c r="E114" s="319"/>
      <c r="F114" s="319"/>
      <c r="G114" s="320"/>
      <c r="H114" s="320"/>
      <c r="I114" s="253">
        <f t="shared" si="13"/>
        <v>0</v>
      </c>
      <c r="J114" s="320">
        <f t="shared" si="24"/>
        <v>0</v>
      </c>
      <c r="K114" s="321"/>
      <c r="L114" s="321"/>
      <c r="M114" s="321"/>
      <c r="N114" s="321"/>
      <c r="O114" s="321"/>
      <c r="P114" s="253">
        <f t="shared" si="14"/>
        <v>0</v>
      </c>
      <c r="Q114" s="321">
        <f t="shared" si="15"/>
        <v>0</v>
      </c>
      <c r="R114" s="322">
        <f t="shared" si="16"/>
        <v>0</v>
      </c>
      <c r="S114" s="322">
        <f t="shared" si="17"/>
        <v>0</v>
      </c>
      <c r="T114" s="322">
        <f t="shared" si="18"/>
        <v>0</v>
      </c>
      <c r="U114" s="322">
        <f t="shared" si="19"/>
        <v>0</v>
      </c>
      <c r="V114" s="322">
        <f t="shared" si="20"/>
        <v>0</v>
      </c>
      <c r="W114" s="323">
        <f t="shared" si="21"/>
        <v>0</v>
      </c>
      <c r="X114" s="324">
        <f t="shared" si="22"/>
        <v>0</v>
      </c>
      <c r="Y114" s="318" t="s">
        <v>147</v>
      </c>
      <c r="Z114" s="325" t="e">
        <f t="shared" si="23"/>
        <v>#VALUE!</v>
      </c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09"/>
    </row>
    <row r="115" spans="1:44" s="107" customFormat="1" ht="20.25">
      <c r="A115" s="45">
        <v>109</v>
      </c>
      <c r="B115" s="330">
        <v>439648</v>
      </c>
      <c r="C115" s="331" t="s">
        <v>370</v>
      </c>
      <c r="D115" s="319">
        <v>10</v>
      </c>
      <c r="E115" s="319">
        <v>12</v>
      </c>
      <c r="F115" s="319">
        <v>14</v>
      </c>
      <c r="G115" s="320">
        <v>10</v>
      </c>
      <c r="H115" s="320">
        <v>8</v>
      </c>
      <c r="I115" s="253">
        <f t="shared" si="13"/>
        <v>54</v>
      </c>
      <c r="J115" s="320">
        <f t="shared" si="24"/>
        <v>8.10</v>
      </c>
      <c r="K115" s="321">
        <v>5</v>
      </c>
      <c r="L115" s="321">
        <v>2</v>
      </c>
      <c r="M115" s="321">
        <v>4</v>
      </c>
      <c r="N115" s="321">
        <v>1.50</v>
      </c>
      <c r="O115" s="321">
        <v>3</v>
      </c>
      <c r="P115" s="253">
        <f t="shared" si="14"/>
        <v>15.50</v>
      </c>
      <c r="Q115" s="321">
        <f t="shared" si="15"/>
        <v>0.775</v>
      </c>
      <c r="R115" s="322">
        <f t="shared" si="16"/>
        <v>1.75</v>
      </c>
      <c r="S115" s="322">
        <f t="shared" si="17"/>
        <v>1.90</v>
      </c>
      <c r="T115" s="322">
        <f t="shared" si="18"/>
        <v>2.3000000000000003</v>
      </c>
      <c r="U115" s="322">
        <f t="shared" si="19"/>
        <v>1.575</v>
      </c>
      <c r="V115" s="322">
        <f t="shared" si="20"/>
        <v>1.35</v>
      </c>
      <c r="W115" s="323">
        <f t="shared" si="21"/>
        <v>69.50</v>
      </c>
      <c r="X115" s="324">
        <f t="shared" si="22"/>
        <v>13.90</v>
      </c>
      <c r="Y115" s="331">
        <v>56</v>
      </c>
      <c r="Z115" s="325">
        <f t="shared" si="23"/>
        <v>44.80</v>
      </c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09"/>
    </row>
    <row r="116" spans="1:44" s="107" customFormat="1" ht="20.25">
      <c r="A116" s="45">
        <v>110</v>
      </c>
      <c r="B116" s="317">
        <v>439650</v>
      </c>
      <c r="C116" s="318" t="s">
        <v>543</v>
      </c>
      <c r="D116" s="319">
        <v>9</v>
      </c>
      <c r="E116" s="319">
        <v>8</v>
      </c>
      <c r="F116" s="319">
        <v>7</v>
      </c>
      <c r="G116" s="320">
        <v>14</v>
      </c>
      <c r="H116" s="320">
        <v>11</v>
      </c>
      <c r="I116" s="253">
        <f t="shared" si="13"/>
        <v>49</v>
      </c>
      <c r="J116" s="320">
        <f t="shared" si="24"/>
        <v>7.35</v>
      </c>
      <c r="K116" s="321">
        <v>2</v>
      </c>
      <c r="L116" s="321">
        <v>3.50</v>
      </c>
      <c r="M116" s="321">
        <v>2</v>
      </c>
      <c r="N116" s="321">
        <v>4</v>
      </c>
      <c r="O116" s="321">
        <v>2.50</v>
      </c>
      <c r="P116" s="253">
        <f t="shared" si="14"/>
        <v>14</v>
      </c>
      <c r="Q116" s="321">
        <f t="shared" si="15"/>
        <v>0.70</v>
      </c>
      <c r="R116" s="322">
        <f t="shared" si="16"/>
        <v>1.45</v>
      </c>
      <c r="S116" s="322">
        <f t="shared" si="17"/>
        <v>1.375</v>
      </c>
      <c r="T116" s="322">
        <f t="shared" si="18"/>
        <v>1.1500000000000001</v>
      </c>
      <c r="U116" s="322">
        <f t="shared" si="19"/>
        <v>2.3000000000000003</v>
      </c>
      <c r="V116" s="322">
        <f t="shared" si="20"/>
        <v>1.775</v>
      </c>
      <c r="W116" s="323">
        <f t="shared" si="21"/>
        <v>63</v>
      </c>
      <c r="X116" s="324">
        <f t="shared" si="22"/>
        <v>12.60</v>
      </c>
      <c r="Y116" s="318">
        <v>52</v>
      </c>
      <c r="Z116" s="325">
        <f t="shared" si="23"/>
        <v>41.60</v>
      </c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09"/>
    </row>
    <row r="117" spans="1:44" s="107" customFormat="1" ht="20.25">
      <c r="A117" s="45">
        <v>111</v>
      </c>
      <c r="B117" s="317">
        <v>439652</v>
      </c>
      <c r="C117" s="318" t="s">
        <v>372</v>
      </c>
      <c r="D117" s="319">
        <v>10</v>
      </c>
      <c r="E117" s="319">
        <v>9</v>
      </c>
      <c r="F117" s="319">
        <v>8</v>
      </c>
      <c r="G117" s="320">
        <v>10</v>
      </c>
      <c r="H117" s="320">
        <v>9</v>
      </c>
      <c r="I117" s="253">
        <f t="shared" si="13"/>
        <v>46</v>
      </c>
      <c r="J117" s="320">
        <f t="shared" si="24"/>
        <v>6.90</v>
      </c>
      <c r="K117" s="321">
        <v>1</v>
      </c>
      <c r="L117" s="321">
        <v>2.50</v>
      </c>
      <c r="M117" s="321">
        <v>4</v>
      </c>
      <c r="N117" s="321">
        <v>3</v>
      </c>
      <c r="O117" s="321">
        <v>3.50</v>
      </c>
      <c r="P117" s="253">
        <f t="shared" si="14"/>
        <v>14</v>
      </c>
      <c r="Q117" s="321">
        <f t="shared" si="15"/>
        <v>0.70</v>
      </c>
      <c r="R117" s="322">
        <f t="shared" si="16"/>
        <v>1.55</v>
      </c>
      <c r="S117" s="322">
        <f t="shared" si="17"/>
        <v>1.475</v>
      </c>
      <c r="T117" s="322">
        <f t="shared" si="18"/>
        <v>1.40</v>
      </c>
      <c r="U117" s="322">
        <f t="shared" si="19"/>
        <v>1.65</v>
      </c>
      <c r="V117" s="322">
        <f t="shared" si="20"/>
        <v>1.525</v>
      </c>
      <c r="W117" s="323">
        <f t="shared" si="21"/>
        <v>60</v>
      </c>
      <c r="X117" s="324">
        <f t="shared" si="22"/>
        <v>12</v>
      </c>
      <c r="Y117" s="318">
        <v>46</v>
      </c>
      <c r="Z117" s="325">
        <f t="shared" si="23"/>
        <v>36.800000000000004</v>
      </c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09"/>
    </row>
    <row r="118" spans="1:44" s="107" customFormat="1" ht="20.25">
      <c r="A118" s="45">
        <v>112</v>
      </c>
      <c r="B118" s="317">
        <v>439653</v>
      </c>
      <c r="C118" s="318" t="s">
        <v>373</v>
      </c>
      <c r="D118" s="319">
        <v>8</v>
      </c>
      <c r="E118" s="319">
        <v>7</v>
      </c>
      <c r="F118" s="319">
        <v>9</v>
      </c>
      <c r="G118" s="320">
        <v>14</v>
      </c>
      <c r="H118" s="320">
        <v>12</v>
      </c>
      <c r="I118" s="253">
        <f t="shared" si="13"/>
        <v>50</v>
      </c>
      <c r="J118" s="320">
        <f t="shared" si="24"/>
        <v>7.50</v>
      </c>
      <c r="K118" s="321">
        <v>3.50</v>
      </c>
      <c r="L118" s="321">
        <v>2</v>
      </c>
      <c r="M118" s="321">
        <v>3</v>
      </c>
      <c r="N118" s="321">
        <v>3.50</v>
      </c>
      <c r="O118" s="321">
        <v>4</v>
      </c>
      <c r="P118" s="253">
        <f t="shared" si="14"/>
        <v>16</v>
      </c>
      <c r="Q118" s="321">
        <f t="shared" si="15"/>
        <v>0.80</v>
      </c>
      <c r="R118" s="322">
        <f t="shared" si="16"/>
        <v>1.375</v>
      </c>
      <c r="S118" s="322">
        <f t="shared" si="17"/>
        <v>1.1500000000000001</v>
      </c>
      <c r="T118" s="322">
        <f t="shared" si="18"/>
        <v>1.50</v>
      </c>
      <c r="U118" s="322">
        <f t="shared" si="19"/>
        <v>2.275</v>
      </c>
      <c r="V118" s="322">
        <f t="shared" si="20"/>
        <v>1.9999999999999998</v>
      </c>
      <c r="W118" s="323">
        <f t="shared" si="21"/>
        <v>66</v>
      </c>
      <c r="X118" s="324">
        <f t="shared" si="22"/>
        <v>13.20</v>
      </c>
      <c r="Y118" s="318">
        <v>46</v>
      </c>
      <c r="Z118" s="325">
        <f t="shared" si="23"/>
        <v>36.800000000000004</v>
      </c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09"/>
    </row>
    <row r="119" spans="1:44" s="107" customFormat="1" ht="20.25">
      <c r="A119" s="45">
        <v>113</v>
      </c>
      <c r="B119" s="317">
        <v>439657</v>
      </c>
      <c r="C119" s="318" t="s">
        <v>374</v>
      </c>
      <c r="D119" s="319">
        <v>9</v>
      </c>
      <c r="E119" s="319">
        <v>14</v>
      </c>
      <c r="F119" s="319">
        <v>7</v>
      </c>
      <c r="G119" s="320">
        <v>10</v>
      </c>
      <c r="H119" s="320">
        <v>11</v>
      </c>
      <c r="I119" s="253">
        <f t="shared" si="13"/>
        <v>51</v>
      </c>
      <c r="J119" s="320">
        <f t="shared" si="24"/>
        <v>7.65</v>
      </c>
      <c r="K119" s="321">
        <v>4</v>
      </c>
      <c r="L119" s="321">
        <v>2.50</v>
      </c>
      <c r="M119" s="321">
        <v>2</v>
      </c>
      <c r="N119" s="321">
        <v>2.50</v>
      </c>
      <c r="O119" s="321">
        <v>3</v>
      </c>
      <c r="P119" s="253">
        <f t="shared" si="14"/>
        <v>14</v>
      </c>
      <c r="Q119" s="321">
        <f t="shared" si="15"/>
        <v>0.70</v>
      </c>
      <c r="R119" s="322">
        <f t="shared" si="16"/>
        <v>1.5499999999999998</v>
      </c>
      <c r="S119" s="322">
        <f t="shared" si="17"/>
        <v>2.225</v>
      </c>
      <c r="T119" s="322">
        <f t="shared" si="18"/>
        <v>1.1500000000000001</v>
      </c>
      <c r="U119" s="322">
        <f t="shared" si="19"/>
        <v>1.625</v>
      </c>
      <c r="V119" s="322">
        <f t="shared" si="20"/>
        <v>1.7999999999999998</v>
      </c>
      <c r="W119" s="323">
        <f t="shared" si="21"/>
        <v>65</v>
      </c>
      <c r="X119" s="324">
        <f t="shared" si="22"/>
        <v>13</v>
      </c>
      <c r="Y119" s="318">
        <v>56</v>
      </c>
      <c r="Z119" s="325">
        <f t="shared" si="23"/>
        <v>44.80</v>
      </c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10"/>
      <c r="AR119" s="109"/>
    </row>
    <row r="120" spans="1:44" s="107" customFormat="1" ht="20.25">
      <c r="A120" s="45">
        <v>114</v>
      </c>
      <c r="B120" s="317">
        <v>439658</v>
      </c>
      <c r="C120" s="318" t="s">
        <v>375</v>
      </c>
      <c r="D120" s="319">
        <v>10</v>
      </c>
      <c r="E120" s="319">
        <v>14</v>
      </c>
      <c r="F120" s="319">
        <v>15</v>
      </c>
      <c r="G120" s="320">
        <v>10</v>
      </c>
      <c r="H120" s="320">
        <v>12</v>
      </c>
      <c r="I120" s="253">
        <f t="shared" si="13"/>
        <v>61</v>
      </c>
      <c r="J120" s="320">
        <f t="shared" si="24"/>
        <v>9.15</v>
      </c>
      <c r="K120" s="321">
        <v>3.50</v>
      </c>
      <c r="L120" s="321">
        <v>4</v>
      </c>
      <c r="M120" s="321">
        <v>2</v>
      </c>
      <c r="N120" s="321">
        <v>3.50</v>
      </c>
      <c r="O120" s="321">
        <v>4.50</v>
      </c>
      <c r="P120" s="253">
        <f t="shared" si="14"/>
        <v>17.50</v>
      </c>
      <c r="Q120" s="321">
        <f t="shared" si="15"/>
        <v>0.875</v>
      </c>
      <c r="R120" s="322">
        <f t="shared" si="16"/>
        <v>1.675</v>
      </c>
      <c r="S120" s="322">
        <f t="shared" si="17"/>
        <v>2.3000000000000003</v>
      </c>
      <c r="T120" s="322">
        <f t="shared" si="18"/>
        <v>2.35</v>
      </c>
      <c r="U120" s="322">
        <f t="shared" si="19"/>
        <v>1.675</v>
      </c>
      <c r="V120" s="322">
        <f t="shared" si="20"/>
        <v>2.025</v>
      </c>
      <c r="W120" s="323">
        <f t="shared" si="21"/>
        <v>78.50</v>
      </c>
      <c r="X120" s="324">
        <f t="shared" si="22"/>
        <v>15.70</v>
      </c>
      <c r="Y120" s="318">
        <v>50</v>
      </c>
      <c r="Z120" s="325">
        <f t="shared" si="23"/>
        <v>40</v>
      </c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  <c r="AO120" s="110"/>
      <c r="AP120" s="110"/>
      <c r="AQ120" s="110"/>
      <c r="AR120" s="109"/>
    </row>
    <row r="121" spans="1:44" s="107" customFormat="1" ht="20.25">
      <c r="A121" s="45">
        <v>115</v>
      </c>
      <c r="B121" s="317">
        <v>439659</v>
      </c>
      <c r="C121" s="318" t="s">
        <v>375</v>
      </c>
      <c r="D121" s="319">
        <v>9</v>
      </c>
      <c r="E121" s="319">
        <v>10</v>
      </c>
      <c r="F121" s="319">
        <v>7</v>
      </c>
      <c r="G121" s="320">
        <v>11</v>
      </c>
      <c r="H121" s="320">
        <v>14</v>
      </c>
      <c r="I121" s="253">
        <f t="shared" si="13"/>
        <v>51</v>
      </c>
      <c r="J121" s="320">
        <f t="shared" si="24"/>
        <v>7.65</v>
      </c>
      <c r="K121" s="321">
        <v>2</v>
      </c>
      <c r="L121" s="321">
        <v>3</v>
      </c>
      <c r="M121" s="321">
        <v>2.50</v>
      </c>
      <c r="N121" s="321">
        <v>3.50</v>
      </c>
      <c r="O121" s="321">
        <v>3</v>
      </c>
      <c r="P121" s="253">
        <f t="shared" si="14"/>
        <v>14</v>
      </c>
      <c r="Q121" s="321">
        <f t="shared" si="15"/>
        <v>0.70</v>
      </c>
      <c r="R121" s="322">
        <f t="shared" si="16"/>
        <v>1.45</v>
      </c>
      <c r="S121" s="322">
        <f t="shared" si="17"/>
        <v>1.65</v>
      </c>
      <c r="T121" s="322">
        <f t="shared" si="18"/>
        <v>1.175</v>
      </c>
      <c r="U121" s="322">
        <f t="shared" si="19"/>
        <v>1.825</v>
      </c>
      <c r="V121" s="322">
        <f t="shared" si="20"/>
        <v>2.25</v>
      </c>
      <c r="W121" s="323">
        <f t="shared" si="21"/>
        <v>65</v>
      </c>
      <c r="X121" s="324">
        <f t="shared" si="22"/>
        <v>13</v>
      </c>
      <c r="Y121" s="318">
        <v>58</v>
      </c>
      <c r="Z121" s="325">
        <f t="shared" si="23"/>
        <v>46.400000000000006</v>
      </c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10"/>
      <c r="AQ121" s="110"/>
      <c r="AR121" s="109"/>
    </row>
    <row r="122" spans="1:44" s="107" customFormat="1" ht="20.25">
      <c r="A122" s="45">
        <v>116</v>
      </c>
      <c r="B122" s="317">
        <v>439663</v>
      </c>
      <c r="C122" s="318" t="s">
        <v>544</v>
      </c>
      <c r="D122" s="319">
        <v>14</v>
      </c>
      <c r="E122" s="319">
        <v>11</v>
      </c>
      <c r="F122" s="319">
        <v>14</v>
      </c>
      <c r="G122" s="320">
        <v>8</v>
      </c>
      <c r="H122" s="320">
        <v>5</v>
      </c>
      <c r="I122" s="253">
        <f t="shared" si="13"/>
        <v>52</v>
      </c>
      <c r="J122" s="320">
        <f t="shared" si="24"/>
        <v>7.80</v>
      </c>
      <c r="K122" s="321">
        <v>3</v>
      </c>
      <c r="L122" s="321">
        <v>4</v>
      </c>
      <c r="M122" s="321">
        <v>5</v>
      </c>
      <c r="N122" s="321">
        <v>2</v>
      </c>
      <c r="O122" s="321">
        <v>2.50</v>
      </c>
      <c r="P122" s="253">
        <f t="shared" si="14"/>
        <v>16.50</v>
      </c>
      <c r="Q122" s="321">
        <f t="shared" si="15"/>
        <v>0.825</v>
      </c>
      <c r="R122" s="322">
        <f t="shared" si="16"/>
        <v>2.25</v>
      </c>
      <c r="S122" s="322">
        <f t="shared" si="17"/>
        <v>1.85</v>
      </c>
      <c r="T122" s="322">
        <f t="shared" si="18"/>
        <v>2.35</v>
      </c>
      <c r="U122" s="322">
        <f t="shared" si="19"/>
        <v>1.30</v>
      </c>
      <c r="V122" s="322">
        <f t="shared" si="20"/>
        <v>0.875</v>
      </c>
      <c r="W122" s="323">
        <f t="shared" si="21"/>
        <v>68.50</v>
      </c>
      <c r="X122" s="324">
        <f t="shared" si="22"/>
        <v>13.70</v>
      </c>
      <c r="Y122" s="318">
        <v>51</v>
      </c>
      <c r="Z122" s="325">
        <f t="shared" si="23"/>
        <v>40.800000000000004</v>
      </c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09"/>
    </row>
    <row r="123" spans="1:44" s="107" customFormat="1" ht="20.25">
      <c r="A123" s="45">
        <v>117</v>
      </c>
      <c r="B123" s="317">
        <v>439664</v>
      </c>
      <c r="C123" s="318" t="s">
        <v>545</v>
      </c>
      <c r="D123" s="319">
        <v>17</v>
      </c>
      <c r="E123" s="319">
        <v>15</v>
      </c>
      <c r="F123" s="319">
        <v>14</v>
      </c>
      <c r="G123" s="320">
        <v>12</v>
      </c>
      <c r="H123" s="320">
        <v>14</v>
      </c>
      <c r="I123" s="253">
        <f t="shared" si="13"/>
        <v>72</v>
      </c>
      <c r="J123" s="320">
        <f t="shared" si="24"/>
        <v>10.80</v>
      </c>
      <c r="K123" s="321">
        <v>5</v>
      </c>
      <c r="L123" s="321">
        <v>4.50</v>
      </c>
      <c r="M123" s="321">
        <v>0</v>
      </c>
      <c r="N123" s="321">
        <v>1.50</v>
      </c>
      <c r="O123" s="321">
        <v>5</v>
      </c>
      <c r="P123" s="253">
        <f t="shared" si="14"/>
        <v>16</v>
      </c>
      <c r="Q123" s="321">
        <f t="shared" si="15"/>
        <v>0.80</v>
      </c>
      <c r="R123" s="322">
        <f t="shared" si="16"/>
        <v>2.80</v>
      </c>
      <c r="S123" s="322">
        <f t="shared" si="17"/>
        <v>2.475</v>
      </c>
      <c r="T123" s="322">
        <f t="shared" si="18"/>
        <v>2.10</v>
      </c>
      <c r="U123" s="322">
        <f t="shared" si="19"/>
        <v>1.8749999999999998</v>
      </c>
      <c r="V123" s="322">
        <f t="shared" si="20"/>
        <v>2.35</v>
      </c>
      <c r="W123" s="323">
        <f t="shared" si="21"/>
        <v>88</v>
      </c>
      <c r="X123" s="324">
        <f t="shared" si="22"/>
        <v>17.60</v>
      </c>
      <c r="Y123" s="318">
        <v>70</v>
      </c>
      <c r="Z123" s="325">
        <f t="shared" si="23"/>
        <v>56</v>
      </c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09"/>
    </row>
    <row r="124" spans="1:44" s="107" customFormat="1" ht="20.25">
      <c r="A124" s="45">
        <v>118</v>
      </c>
      <c r="B124" s="317">
        <v>439665</v>
      </c>
      <c r="C124" s="318" t="s">
        <v>377</v>
      </c>
      <c r="D124" s="319">
        <v>3</v>
      </c>
      <c r="E124" s="319">
        <v>4</v>
      </c>
      <c r="F124" s="319">
        <v>5</v>
      </c>
      <c r="G124" s="320">
        <v>4</v>
      </c>
      <c r="H124" s="320">
        <v>0</v>
      </c>
      <c r="I124" s="253">
        <f t="shared" si="13"/>
        <v>16</v>
      </c>
      <c r="J124" s="320">
        <f t="shared" si="24"/>
        <v>2.40</v>
      </c>
      <c r="K124" s="321">
        <v>1</v>
      </c>
      <c r="L124" s="321">
        <v>2</v>
      </c>
      <c r="M124" s="321">
        <v>1.50</v>
      </c>
      <c r="N124" s="321">
        <v>3</v>
      </c>
      <c r="O124" s="321">
        <v>1</v>
      </c>
      <c r="P124" s="253">
        <f t="shared" si="14"/>
        <v>8.50</v>
      </c>
      <c r="Q124" s="321">
        <f t="shared" si="15"/>
        <v>0.42500000000000004</v>
      </c>
      <c r="R124" s="322">
        <f t="shared" si="16"/>
        <v>0.49999999999999994</v>
      </c>
      <c r="S124" s="322">
        <f t="shared" si="17"/>
        <v>0.70</v>
      </c>
      <c r="T124" s="322">
        <f t="shared" si="18"/>
        <v>0.825</v>
      </c>
      <c r="U124" s="322">
        <f t="shared" si="19"/>
        <v>0.75</v>
      </c>
      <c r="V124" s="322">
        <f t="shared" si="20"/>
        <v>0.05</v>
      </c>
      <c r="W124" s="323">
        <f t="shared" si="21"/>
        <v>24.50</v>
      </c>
      <c r="X124" s="324">
        <f t="shared" si="22"/>
        <v>4.9000000000000004</v>
      </c>
      <c r="Y124" s="318">
        <v>8</v>
      </c>
      <c r="Z124" s="325">
        <f t="shared" si="23"/>
        <v>6.40</v>
      </c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09"/>
    </row>
    <row r="125" spans="1:44" s="107" customFormat="1" ht="20.25">
      <c r="A125" s="45">
        <v>119</v>
      </c>
      <c r="B125" s="317">
        <v>439666</v>
      </c>
      <c r="C125" s="318" t="s">
        <v>378</v>
      </c>
      <c r="D125" s="319">
        <v>1</v>
      </c>
      <c r="E125" s="319">
        <v>2</v>
      </c>
      <c r="F125" s="319">
        <v>4</v>
      </c>
      <c r="G125" s="320">
        <v>1</v>
      </c>
      <c r="H125" s="320">
        <v>3</v>
      </c>
      <c r="I125" s="253">
        <f t="shared" si="13"/>
        <v>11</v>
      </c>
      <c r="J125" s="320">
        <f t="shared" si="24"/>
        <v>1.65</v>
      </c>
      <c r="K125" s="321">
        <v>0</v>
      </c>
      <c r="L125" s="321">
        <v>2.50</v>
      </c>
      <c r="M125" s="321">
        <v>1</v>
      </c>
      <c r="N125" s="321">
        <v>2</v>
      </c>
      <c r="O125" s="321">
        <v>2.50</v>
      </c>
      <c r="P125" s="253">
        <f t="shared" si="14"/>
        <v>8</v>
      </c>
      <c r="Q125" s="321">
        <f t="shared" si="15"/>
        <v>0.40</v>
      </c>
      <c r="R125" s="322">
        <f t="shared" si="16"/>
        <v>0.15</v>
      </c>
      <c r="S125" s="322">
        <f t="shared" si="17"/>
        <v>0.425</v>
      </c>
      <c r="T125" s="322">
        <f t="shared" si="18"/>
        <v>0.65</v>
      </c>
      <c r="U125" s="322">
        <f t="shared" si="19"/>
        <v>0.25</v>
      </c>
      <c r="V125" s="322">
        <f t="shared" si="20"/>
        <v>0.57499999999999996</v>
      </c>
      <c r="W125" s="323">
        <f t="shared" si="21"/>
        <v>19</v>
      </c>
      <c r="X125" s="324">
        <f t="shared" si="22"/>
        <v>3.8000000000000003</v>
      </c>
      <c r="Y125" s="318">
        <v>11</v>
      </c>
      <c r="Z125" s="325">
        <f t="shared" si="23"/>
        <v>8.8000000000000007</v>
      </c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09"/>
    </row>
    <row r="126" spans="1:44" s="107" customFormat="1" ht="20.25">
      <c r="A126" s="45">
        <v>120</v>
      </c>
      <c r="B126" s="317">
        <v>439667</v>
      </c>
      <c r="C126" s="318" t="s">
        <v>120</v>
      </c>
      <c r="D126" s="319">
        <v>10</v>
      </c>
      <c r="E126" s="319">
        <v>7</v>
      </c>
      <c r="F126" s="319">
        <v>8</v>
      </c>
      <c r="G126" s="320">
        <v>8</v>
      </c>
      <c r="H126" s="320">
        <v>10</v>
      </c>
      <c r="I126" s="253">
        <f t="shared" si="13"/>
        <v>43</v>
      </c>
      <c r="J126" s="320">
        <f t="shared" si="24"/>
        <v>6.45</v>
      </c>
      <c r="K126" s="321">
        <v>4</v>
      </c>
      <c r="L126" s="321">
        <v>2</v>
      </c>
      <c r="M126" s="321">
        <v>2.50</v>
      </c>
      <c r="N126" s="321">
        <v>3</v>
      </c>
      <c r="O126" s="321">
        <v>2</v>
      </c>
      <c r="P126" s="253">
        <f t="shared" si="14"/>
        <v>13.50</v>
      </c>
      <c r="Q126" s="321">
        <f t="shared" si="15"/>
        <v>0.675</v>
      </c>
      <c r="R126" s="322">
        <f t="shared" si="16"/>
        <v>1.70</v>
      </c>
      <c r="S126" s="322">
        <f t="shared" si="17"/>
        <v>1.1500000000000001</v>
      </c>
      <c r="T126" s="322">
        <f t="shared" si="18"/>
        <v>1.325</v>
      </c>
      <c r="U126" s="322">
        <f t="shared" si="19"/>
        <v>1.35</v>
      </c>
      <c r="V126" s="322">
        <f t="shared" si="20"/>
        <v>1.60</v>
      </c>
      <c r="W126" s="323">
        <f t="shared" si="21"/>
        <v>56.50</v>
      </c>
      <c r="X126" s="324">
        <f t="shared" si="22"/>
        <v>11.30</v>
      </c>
      <c r="Y126" s="318">
        <v>48</v>
      </c>
      <c r="Z126" s="325">
        <f t="shared" si="23"/>
        <v>38.400000000000006</v>
      </c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09"/>
    </row>
    <row r="127" spans="1:44" s="107" customFormat="1" ht="20.25">
      <c r="A127" s="45">
        <v>121</v>
      </c>
      <c r="B127" s="317">
        <v>439668</v>
      </c>
      <c r="C127" s="318" t="s">
        <v>379</v>
      </c>
      <c r="D127" s="319">
        <v>8</v>
      </c>
      <c r="E127" s="319">
        <v>7</v>
      </c>
      <c r="F127" s="319">
        <v>9</v>
      </c>
      <c r="G127" s="320">
        <v>7</v>
      </c>
      <c r="H127" s="320">
        <v>14</v>
      </c>
      <c r="I127" s="253">
        <f t="shared" si="13"/>
        <v>45</v>
      </c>
      <c r="J127" s="320">
        <f t="shared" si="24"/>
        <v>6.75</v>
      </c>
      <c r="K127" s="321">
        <v>1</v>
      </c>
      <c r="L127" s="321">
        <v>1.50</v>
      </c>
      <c r="M127" s="321">
        <v>3</v>
      </c>
      <c r="N127" s="321">
        <v>2</v>
      </c>
      <c r="O127" s="321">
        <v>2.50</v>
      </c>
      <c r="P127" s="253">
        <f t="shared" si="14"/>
        <v>10</v>
      </c>
      <c r="Q127" s="321">
        <f t="shared" si="15"/>
        <v>0.50</v>
      </c>
      <c r="R127" s="322">
        <f t="shared" si="16"/>
        <v>1.25</v>
      </c>
      <c r="S127" s="322">
        <f t="shared" si="17"/>
        <v>1.125</v>
      </c>
      <c r="T127" s="322">
        <f t="shared" si="18"/>
        <v>1.50</v>
      </c>
      <c r="U127" s="322">
        <f t="shared" si="19"/>
        <v>1.1500000000000001</v>
      </c>
      <c r="V127" s="322">
        <f t="shared" si="20"/>
        <v>2.225</v>
      </c>
      <c r="W127" s="323">
        <f t="shared" si="21"/>
        <v>55</v>
      </c>
      <c r="X127" s="324">
        <f t="shared" si="22"/>
        <v>11</v>
      </c>
      <c r="Y127" s="318">
        <v>44</v>
      </c>
      <c r="Z127" s="325">
        <f t="shared" si="23"/>
        <v>35.200000000000003</v>
      </c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09"/>
    </row>
    <row r="128" spans="1:44" s="107" customFormat="1" ht="20.25">
      <c r="A128" s="45">
        <v>122</v>
      </c>
      <c r="B128" s="317">
        <v>439669</v>
      </c>
      <c r="C128" s="318" t="s">
        <v>121</v>
      </c>
      <c r="D128" s="319">
        <v>10</v>
      </c>
      <c r="E128" s="319">
        <v>14</v>
      </c>
      <c r="F128" s="319">
        <v>12</v>
      </c>
      <c r="G128" s="320">
        <v>10</v>
      </c>
      <c r="H128" s="320">
        <v>8</v>
      </c>
      <c r="I128" s="253">
        <f t="shared" si="13"/>
        <v>54</v>
      </c>
      <c r="J128" s="320">
        <f t="shared" si="24"/>
        <v>8.10</v>
      </c>
      <c r="K128" s="321">
        <v>3</v>
      </c>
      <c r="L128" s="321">
        <v>5</v>
      </c>
      <c r="M128" s="321">
        <v>4</v>
      </c>
      <c r="N128" s="321">
        <v>2.50</v>
      </c>
      <c r="O128" s="321">
        <v>2</v>
      </c>
      <c r="P128" s="253">
        <f t="shared" si="14"/>
        <v>16.50</v>
      </c>
      <c r="Q128" s="321">
        <f t="shared" si="15"/>
        <v>0.825</v>
      </c>
      <c r="R128" s="322">
        <f t="shared" si="16"/>
        <v>1.65</v>
      </c>
      <c r="S128" s="322">
        <f t="shared" si="17"/>
        <v>2.35</v>
      </c>
      <c r="T128" s="322">
        <f t="shared" si="18"/>
        <v>1.9999999999999998</v>
      </c>
      <c r="U128" s="322">
        <f t="shared" si="19"/>
        <v>1.625</v>
      </c>
      <c r="V128" s="322">
        <f t="shared" si="20"/>
        <v>1.30</v>
      </c>
      <c r="W128" s="323">
        <f t="shared" si="21"/>
        <v>70.50</v>
      </c>
      <c r="X128" s="324">
        <f t="shared" si="22"/>
        <v>14.10</v>
      </c>
      <c r="Y128" s="318">
        <v>59</v>
      </c>
      <c r="Z128" s="325">
        <f t="shared" si="23"/>
        <v>47.20</v>
      </c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09"/>
    </row>
    <row r="129" spans="1:44" s="107" customFormat="1" ht="20.25">
      <c r="A129" s="45">
        <v>123</v>
      </c>
      <c r="B129" s="317">
        <v>439670</v>
      </c>
      <c r="C129" s="318" t="s">
        <v>380</v>
      </c>
      <c r="D129" s="319">
        <v>9</v>
      </c>
      <c r="E129" s="319">
        <v>12</v>
      </c>
      <c r="F129" s="319">
        <v>14</v>
      </c>
      <c r="G129" s="320">
        <v>8</v>
      </c>
      <c r="H129" s="320">
        <v>12</v>
      </c>
      <c r="I129" s="253">
        <f t="shared" si="13"/>
        <v>55</v>
      </c>
      <c r="J129" s="320">
        <f t="shared" si="24"/>
        <v>8.25</v>
      </c>
      <c r="K129" s="321">
        <v>2</v>
      </c>
      <c r="L129" s="321">
        <v>3.50</v>
      </c>
      <c r="M129" s="321">
        <v>4</v>
      </c>
      <c r="N129" s="321">
        <v>3</v>
      </c>
      <c r="O129" s="321">
        <v>4</v>
      </c>
      <c r="P129" s="253">
        <f t="shared" si="14"/>
        <v>16.50</v>
      </c>
      <c r="Q129" s="321">
        <f t="shared" si="15"/>
        <v>0.825</v>
      </c>
      <c r="R129" s="322">
        <f t="shared" si="16"/>
        <v>1.45</v>
      </c>
      <c r="S129" s="322">
        <f t="shared" si="17"/>
        <v>1.975</v>
      </c>
      <c r="T129" s="322">
        <f t="shared" si="18"/>
        <v>2.3000000000000003</v>
      </c>
      <c r="U129" s="322">
        <f t="shared" si="19"/>
        <v>1.35</v>
      </c>
      <c r="V129" s="322">
        <f t="shared" si="20"/>
        <v>1.9999999999999998</v>
      </c>
      <c r="W129" s="323">
        <f t="shared" si="21"/>
        <v>71.50</v>
      </c>
      <c r="X129" s="324">
        <f t="shared" si="22"/>
        <v>14.30</v>
      </c>
      <c r="Y129" s="318">
        <v>50</v>
      </c>
      <c r="Z129" s="325">
        <f t="shared" si="23"/>
        <v>40</v>
      </c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09"/>
    </row>
    <row r="130" spans="1:44" s="107" customFormat="1" ht="20.25">
      <c r="A130" s="45">
        <v>124</v>
      </c>
      <c r="B130" s="317">
        <v>439672</v>
      </c>
      <c r="C130" s="318" t="s">
        <v>381</v>
      </c>
      <c r="D130" s="319">
        <v>7</v>
      </c>
      <c r="E130" s="319">
        <v>8</v>
      </c>
      <c r="F130" s="319">
        <v>10</v>
      </c>
      <c r="G130" s="320">
        <v>11</v>
      </c>
      <c r="H130" s="320">
        <v>13</v>
      </c>
      <c r="I130" s="253">
        <f t="shared" si="13"/>
        <v>49</v>
      </c>
      <c r="J130" s="320">
        <f t="shared" si="24"/>
        <v>7.35</v>
      </c>
      <c r="K130" s="321">
        <v>1</v>
      </c>
      <c r="L130" s="321">
        <v>2</v>
      </c>
      <c r="M130" s="321">
        <v>3</v>
      </c>
      <c r="N130" s="321">
        <v>4</v>
      </c>
      <c r="O130" s="321">
        <v>2</v>
      </c>
      <c r="P130" s="253">
        <f t="shared" si="14"/>
        <v>12</v>
      </c>
      <c r="Q130" s="321">
        <f t="shared" si="15"/>
        <v>0.60000000000000009</v>
      </c>
      <c r="R130" s="322">
        <f t="shared" si="16"/>
        <v>1.1000000000000001</v>
      </c>
      <c r="S130" s="322">
        <f t="shared" si="17"/>
        <v>1.30</v>
      </c>
      <c r="T130" s="322">
        <f t="shared" si="18"/>
        <v>1.65</v>
      </c>
      <c r="U130" s="322">
        <f t="shared" si="19"/>
        <v>1.85</v>
      </c>
      <c r="V130" s="322">
        <f t="shared" si="20"/>
        <v>2.0499999999999998</v>
      </c>
      <c r="W130" s="323">
        <f t="shared" si="21"/>
        <v>61</v>
      </c>
      <c r="X130" s="324">
        <f t="shared" si="22"/>
        <v>12.20</v>
      </c>
      <c r="Y130" s="318">
        <v>58</v>
      </c>
      <c r="Z130" s="325">
        <f t="shared" si="23"/>
        <v>46.400000000000006</v>
      </c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09"/>
    </row>
    <row r="131" spans="1:44" s="107" customFormat="1" ht="20.25">
      <c r="A131" s="45">
        <v>125</v>
      </c>
      <c r="B131" s="317">
        <v>439678</v>
      </c>
      <c r="C131" s="318" t="s">
        <v>383</v>
      </c>
      <c r="D131" s="319">
        <v>17</v>
      </c>
      <c r="E131" s="319">
        <v>15</v>
      </c>
      <c r="F131" s="319">
        <v>16</v>
      </c>
      <c r="G131" s="320">
        <v>17</v>
      </c>
      <c r="H131" s="320">
        <v>14</v>
      </c>
      <c r="I131" s="253">
        <f t="shared" si="13"/>
        <v>79</v>
      </c>
      <c r="J131" s="320">
        <f t="shared" si="24"/>
        <v>11.85</v>
      </c>
      <c r="K131" s="321">
        <v>3</v>
      </c>
      <c r="L131" s="321">
        <v>5</v>
      </c>
      <c r="M131" s="321">
        <v>4</v>
      </c>
      <c r="N131" s="321">
        <v>6</v>
      </c>
      <c r="O131" s="321">
        <v>2.50</v>
      </c>
      <c r="P131" s="253">
        <f t="shared" si="14"/>
        <v>20.50</v>
      </c>
      <c r="Q131" s="321">
        <f t="shared" si="15"/>
        <v>1.0250000000000001</v>
      </c>
      <c r="R131" s="322">
        <f t="shared" si="16"/>
        <v>2.6999999999999997</v>
      </c>
      <c r="S131" s="322">
        <f t="shared" si="17"/>
        <v>2.50</v>
      </c>
      <c r="T131" s="322">
        <f t="shared" si="18"/>
        <v>2.60</v>
      </c>
      <c r="U131" s="322">
        <f t="shared" si="19"/>
        <v>2.8499999999999996</v>
      </c>
      <c r="V131" s="322">
        <f t="shared" si="20"/>
        <v>2.225</v>
      </c>
      <c r="W131" s="323">
        <f t="shared" si="21"/>
        <v>99.50</v>
      </c>
      <c r="X131" s="324">
        <f t="shared" si="22"/>
        <v>19.900000000000002</v>
      </c>
      <c r="Y131" s="318">
        <v>83</v>
      </c>
      <c r="Z131" s="325">
        <f t="shared" si="23"/>
        <v>66.400000000000006</v>
      </c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09"/>
    </row>
    <row r="132" spans="1:44" s="107" customFormat="1" ht="20.25">
      <c r="A132" s="45">
        <v>126</v>
      </c>
      <c r="B132" s="317">
        <v>439679</v>
      </c>
      <c r="C132" s="318" t="s">
        <v>524</v>
      </c>
      <c r="D132" s="319">
        <v>3</v>
      </c>
      <c r="E132" s="319">
        <v>5</v>
      </c>
      <c r="F132" s="319">
        <v>9</v>
      </c>
      <c r="G132" s="320">
        <v>8</v>
      </c>
      <c r="H132" s="320">
        <v>4</v>
      </c>
      <c r="I132" s="253">
        <f t="shared" si="13"/>
        <v>29</v>
      </c>
      <c r="J132" s="320">
        <f t="shared" si="24"/>
        <v>4.3499999999999996</v>
      </c>
      <c r="K132" s="321">
        <v>3</v>
      </c>
      <c r="L132" s="321">
        <v>2.50</v>
      </c>
      <c r="M132" s="321">
        <v>2</v>
      </c>
      <c r="N132" s="321">
        <v>4</v>
      </c>
      <c r="O132" s="321">
        <v>2</v>
      </c>
      <c r="P132" s="253">
        <f t="shared" si="14"/>
        <v>13.50</v>
      </c>
      <c r="Q132" s="321">
        <f t="shared" si="15"/>
        <v>0.675</v>
      </c>
      <c r="R132" s="322">
        <f t="shared" si="16"/>
        <v>0.60</v>
      </c>
      <c r="S132" s="322">
        <f t="shared" si="17"/>
        <v>0.875</v>
      </c>
      <c r="T132" s="322">
        <f t="shared" si="18"/>
        <v>1.45</v>
      </c>
      <c r="U132" s="322">
        <f t="shared" si="19"/>
        <v>1.40</v>
      </c>
      <c r="V132" s="322">
        <f t="shared" si="20"/>
        <v>0.70</v>
      </c>
      <c r="W132" s="323">
        <f t="shared" si="21"/>
        <v>42.50</v>
      </c>
      <c r="X132" s="324">
        <f t="shared" si="22"/>
        <v>8.50</v>
      </c>
      <c r="Y132" s="318">
        <v>22</v>
      </c>
      <c r="Z132" s="325">
        <f t="shared" si="23"/>
        <v>17.60</v>
      </c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0"/>
      <c r="AR132" s="109"/>
    </row>
    <row r="133" spans="1:44" s="107" customFormat="1" ht="20.25">
      <c r="A133" s="45">
        <v>127</v>
      </c>
      <c r="B133" s="317">
        <v>439681</v>
      </c>
      <c r="C133" s="318" t="s">
        <v>384</v>
      </c>
      <c r="D133" s="319">
        <v>15</v>
      </c>
      <c r="E133" s="319">
        <v>14</v>
      </c>
      <c r="F133" s="319">
        <v>17</v>
      </c>
      <c r="G133" s="320">
        <v>18</v>
      </c>
      <c r="H133" s="320">
        <v>14</v>
      </c>
      <c r="I133" s="253">
        <f t="shared" si="13"/>
        <v>78</v>
      </c>
      <c r="J133" s="320">
        <f t="shared" si="24"/>
        <v>11.70</v>
      </c>
      <c r="K133" s="321">
        <v>3</v>
      </c>
      <c r="L133" s="321">
        <v>5</v>
      </c>
      <c r="M133" s="321">
        <v>3</v>
      </c>
      <c r="N133" s="321">
        <v>4</v>
      </c>
      <c r="O133" s="321">
        <v>6</v>
      </c>
      <c r="P133" s="253">
        <f t="shared" si="14"/>
        <v>21</v>
      </c>
      <c r="Q133" s="321">
        <f t="shared" si="15"/>
        <v>1.05</v>
      </c>
      <c r="R133" s="322">
        <f t="shared" si="16"/>
        <v>2.40</v>
      </c>
      <c r="S133" s="322">
        <f t="shared" si="17"/>
        <v>2.35</v>
      </c>
      <c r="T133" s="322">
        <f t="shared" si="18"/>
        <v>2.6999999999999997</v>
      </c>
      <c r="U133" s="322">
        <f t="shared" si="19"/>
        <v>2.90</v>
      </c>
      <c r="V133" s="322">
        <f t="shared" si="20"/>
        <v>2.4000000000000004</v>
      </c>
      <c r="W133" s="323">
        <f t="shared" si="21"/>
        <v>99</v>
      </c>
      <c r="X133" s="324">
        <f t="shared" si="22"/>
        <v>19.80</v>
      </c>
      <c r="Y133" s="318">
        <v>77</v>
      </c>
      <c r="Z133" s="325">
        <f t="shared" si="23"/>
        <v>61.60</v>
      </c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09"/>
    </row>
    <row r="134" spans="1:44" s="107" customFormat="1" ht="20.25">
      <c r="A134" s="45">
        <v>128</v>
      </c>
      <c r="B134" s="317">
        <v>439682</v>
      </c>
      <c r="C134" s="318" t="s">
        <v>385</v>
      </c>
      <c r="D134" s="319">
        <v>8</v>
      </c>
      <c r="E134" s="319">
        <v>7</v>
      </c>
      <c r="F134" s="319">
        <v>9</v>
      </c>
      <c r="G134" s="320">
        <v>12</v>
      </c>
      <c r="H134" s="320">
        <v>11</v>
      </c>
      <c r="I134" s="253">
        <f t="shared" si="13"/>
        <v>47</v>
      </c>
      <c r="J134" s="320">
        <f t="shared" si="24"/>
        <v>7.05</v>
      </c>
      <c r="K134" s="321">
        <v>3</v>
      </c>
      <c r="L134" s="321">
        <v>2</v>
      </c>
      <c r="M134" s="321">
        <v>1.50</v>
      </c>
      <c r="N134" s="321">
        <v>2</v>
      </c>
      <c r="O134" s="321">
        <v>4</v>
      </c>
      <c r="P134" s="253">
        <f t="shared" si="14"/>
        <v>12.50</v>
      </c>
      <c r="Q134" s="321">
        <f t="shared" si="15"/>
        <v>0.625</v>
      </c>
      <c r="R134" s="322">
        <f t="shared" si="16"/>
        <v>1.35</v>
      </c>
      <c r="S134" s="322">
        <f t="shared" si="17"/>
        <v>1.1500000000000001</v>
      </c>
      <c r="T134" s="322">
        <f t="shared" si="18"/>
        <v>1.4249999999999998</v>
      </c>
      <c r="U134" s="322">
        <f t="shared" si="19"/>
        <v>1.90</v>
      </c>
      <c r="V134" s="322">
        <f t="shared" si="20"/>
        <v>1.85</v>
      </c>
      <c r="W134" s="323">
        <f t="shared" si="21"/>
        <v>59.50</v>
      </c>
      <c r="X134" s="324">
        <f t="shared" si="22"/>
        <v>11.90</v>
      </c>
      <c r="Y134" s="318">
        <v>48</v>
      </c>
      <c r="Z134" s="325">
        <f t="shared" si="23"/>
        <v>38.400000000000006</v>
      </c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09"/>
    </row>
    <row r="135" spans="1:44" s="107" customFormat="1" ht="20.25">
      <c r="A135" s="45">
        <v>129</v>
      </c>
      <c r="B135" s="317">
        <v>439684</v>
      </c>
      <c r="C135" s="318" t="s">
        <v>386</v>
      </c>
      <c r="D135" s="319">
        <v>7</v>
      </c>
      <c r="E135" s="319">
        <v>5</v>
      </c>
      <c r="F135" s="319">
        <v>4</v>
      </c>
      <c r="G135" s="320">
        <v>6</v>
      </c>
      <c r="H135" s="320">
        <v>5</v>
      </c>
      <c r="I135" s="253">
        <f t="shared" si="13"/>
        <v>27</v>
      </c>
      <c r="J135" s="320">
        <f t="shared" si="24"/>
        <v>4.05</v>
      </c>
      <c r="K135" s="321">
        <v>1</v>
      </c>
      <c r="L135" s="321">
        <v>2</v>
      </c>
      <c r="M135" s="321">
        <v>1</v>
      </c>
      <c r="N135" s="321">
        <v>1</v>
      </c>
      <c r="O135" s="321">
        <v>2</v>
      </c>
      <c r="P135" s="253">
        <f t="shared" si="14"/>
        <v>7</v>
      </c>
      <c r="Q135" s="321">
        <f t="shared" si="15"/>
        <v>0.35</v>
      </c>
      <c r="R135" s="322">
        <f t="shared" si="16"/>
        <v>1.1000000000000001</v>
      </c>
      <c r="S135" s="322">
        <f t="shared" si="17"/>
        <v>0.85</v>
      </c>
      <c r="T135" s="322">
        <f t="shared" si="18"/>
        <v>0.65</v>
      </c>
      <c r="U135" s="322">
        <f t="shared" si="19"/>
        <v>0.95</v>
      </c>
      <c r="V135" s="322">
        <f t="shared" si="20"/>
        <v>0.85</v>
      </c>
      <c r="W135" s="323">
        <f t="shared" si="21"/>
        <v>34</v>
      </c>
      <c r="X135" s="324">
        <f t="shared" si="22"/>
        <v>6.8000000000000007</v>
      </c>
      <c r="Y135" s="318">
        <v>13</v>
      </c>
      <c r="Z135" s="325">
        <f t="shared" si="23"/>
        <v>10.40</v>
      </c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09"/>
    </row>
    <row r="136" spans="1:44" s="107" customFormat="1" ht="20.25">
      <c r="A136" s="45">
        <v>130</v>
      </c>
      <c r="B136" s="317">
        <v>439688</v>
      </c>
      <c r="C136" s="318" t="s">
        <v>388</v>
      </c>
      <c r="D136" s="319">
        <v>3</v>
      </c>
      <c r="E136" s="319">
        <v>5</v>
      </c>
      <c r="F136" s="319">
        <v>7</v>
      </c>
      <c r="G136" s="320">
        <v>8</v>
      </c>
      <c r="H136" s="320">
        <v>4</v>
      </c>
      <c r="I136" s="253">
        <f t="shared" si="25" ref="I136:I184">SUM(D136:H136)</f>
        <v>27</v>
      </c>
      <c r="J136" s="320">
        <f t="shared" si="26" ref="J136:J328">I136*0.15</f>
        <v>4.05</v>
      </c>
      <c r="K136" s="321">
        <v>1</v>
      </c>
      <c r="L136" s="321">
        <v>3.50</v>
      </c>
      <c r="M136" s="321">
        <v>1.50</v>
      </c>
      <c r="N136" s="321">
        <v>1</v>
      </c>
      <c r="O136" s="321">
        <v>1.50</v>
      </c>
      <c r="P136" s="253">
        <f t="shared" si="27" ref="P136:P328">SUM(K136:O136)</f>
        <v>8.50</v>
      </c>
      <c r="Q136" s="321">
        <f t="shared" si="28" ref="Q136:Q328">P136*0.05</f>
        <v>0.42500000000000004</v>
      </c>
      <c r="R136" s="322">
        <f t="shared" si="29" ref="R136:R199">D136*0.15+K136*0.05</f>
        <v>0.49999999999999994</v>
      </c>
      <c r="S136" s="322">
        <f t="shared" si="30" ref="S136:S199">E136*0.15+L136*0.05</f>
        <v>0.925</v>
      </c>
      <c r="T136" s="322">
        <f t="shared" si="31" ref="T136:T199">F136*0.15+M136*0.05</f>
        <v>1.125</v>
      </c>
      <c r="U136" s="322">
        <f t="shared" si="32" ref="U136:U199">G136*0.15+N136*0.05</f>
        <v>1.25</v>
      </c>
      <c r="V136" s="322">
        <f t="shared" si="33" ref="V136:V199">H136*0.15+O136*0.05</f>
        <v>0.675</v>
      </c>
      <c r="W136" s="323">
        <f t="shared" si="34" ref="W136:W183">I136+P136</f>
        <v>35.50</v>
      </c>
      <c r="X136" s="324">
        <f t="shared" si="35" ref="X136:X183">W136*0.2</f>
        <v>7.10</v>
      </c>
      <c r="Y136" s="318">
        <v>23</v>
      </c>
      <c r="Z136" s="325">
        <f t="shared" si="36" ref="Z136:Z199">Y136*0.8</f>
        <v>18.400000000000002</v>
      </c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  <c r="AR136" s="109"/>
    </row>
    <row r="137" spans="1:44" s="107" customFormat="1" ht="20.25">
      <c r="A137" s="45">
        <v>131</v>
      </c>
      <c r="B137" s="317">
        <v>439689</v>
      </c>
      <c r="C137" s="318" t="s">
        <v>525</v>
      </c>
      <c r="D137" s="319">
        <v>6</v>
      </c>
      <c r="E137" s="319">
        <v>5</v>
      </c>
      <c r="F137" s="319">
        <v>4</v>
      </c>
      <c r="G137" s="320">
        <v>8</v>
      </c>
      <c r="H137" s="320">
        <v>7</v>
      </c>
      <c r="I137" s="253">
        <f t="shared" si="25"/>
        <v>30</v>
      </c>
      <c r="J137" s="320">
        <f t="shared" si="26"/>
        <v>4.50</v>
      </c>
      <c r="K137" s="321">
        <v>3</v>
      </c>
      <c r="L137" s="321">
        <v>3.50</v>
      </c>
      <c r="M137" s="321">
        <v>3.50</v>
      </c>
      <c r="N137" s="321">
        <v>2</v>
      </c>
      <c r="O137" s="321">
        <v>1</v>
      </c>
      <c r="P137" s="253">
        <f t="shared" si="27"/>
        <v>13</v>
      </c>
      <c r="Q137" s="321">
        <f t="shared" si="28"/>
        <v>0.65</v>
      </c>
      <c r="R137" s="322">
        <f t="shared" si="29"/>
        <v>1.0499999999999998</v>
      </c>
      <c r="S137" s="322">
        <f t="shared" si="30"/>
        <v>0.925</v>
      </c>
      <c r="T137" s="322">
        <f t="shared" si="31"/>
        <v>0.775</v>
      </c>
      <c r="U137" s="322">
        <f t="shared" si="32"/>
        <v>1.30</v>
      </c>
      <c r="V137" s="322">
        <f t="shared" si="33"/>
        <v>1.1000000000000001</v>
      </c>
      <c r="W137" s="323">
        <f t="shared" si="34"/>
        <v>43</v>
      </c>
      <c r="X137" s="324">
        <f t="shared" si="35"/>
        <v>8.60</v>
      </c>
      <c r="Y137" s="318">
        <v>27</v>
      </c>
      <c r="Z137" s="325">
        <f t="shared" si="36"/>
        <v>21.60</v>
      </c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  <c r="AN137" s="110"/>
      <c r="AO137" s="110"/>
      <c r="AP137" s="110"/>
      <c r="AQ137" s="110"/>
      <c r="AR137" s="109"/>
    </row>
    <row r="138" spans="1:44" s="107" customFormat="1" ht="20.25">
      <c r="A138" s="45">
        <v>132</v>
      </c>
      <c r="B138" s="317">
        <v>439690</v>
      </c>
      <c r="C138" s="318" t="s">
        <v>389</v>
      </c>
      <c r="D138" s="319">
        <v>14</v>
      </c>
      <c r="E138" s="319">
        <v>12</v>
      </c>
      <c r="F138" s="319">
        <v>10</v>
      </c>
      <c r="G138" s="320">
        <v>11</v>
      </c>
      <c r="H138" s="320">
        <v>18</v>
      </c>
      <c r="I138" s="253">
        <f t="shared" si="25"/>
        <v>65</v>
      </c>
      <c r="J138" s="320">
        <f t="shared" si="26"/>
        <v>9.75</v>
      </c>
      <c r="K138" s="321">
        <v>4</v>
      </c>
      <c r="L138" s="321">
        <v>2.50</v>
      </c>
      <c r="M138" s="321">
        <v>3</v>
      </c>
      <c r="N138" s="321">
        <v>5</v>
      </c>
      <c r="O138" s="321">
        <v>4.50</v>
      </c>
      <c r="P138" s="253">
        <f t="shared" si="27"/>
        <v>19</v>
      </c>
      <c r="Q138" s="321">
        <f t="shared" si="28"/>
        <v>0.95</v>
      </c>
      <c r="R138" s="322">
        <f t="shared" si="29"/>
        <v>2.3000000000000003</v>
      </c>
      <c r="S138" s="322">
        <f t="shared" si="30"/>
        <v>1.9249999999999998</v>
      </c>
      <c r="T138" s="322">
        <f t="shared" si="31"/>
        <v>1.65</v>
      </c>
      <c r="U138" s="322">
        <f t="shared" si="32"/>
        <v>1.90</v>
      </c>
      <c r="V138" s="322">
        <f t="shared" si="33"/>
        <v>2.925</v>
      </c>
      <c r="W138" s="323">
        <f t="shared" si="34"/>
        <v>84</v>
      </c>
      <c r="X138" s="324">
        <f t="shared" si="35"/>
        <v>16.80</v>
      </c>
      <c r="Y138" s="318">
        <v>69</v>
      </c>
      <c r="Z138" s="325">
        <f t="shared" si="36"/>
        <v>55.20</v>
      </c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09"/>
    </row>
    <row r="139" spans="1:44" s="107" customFormat="1" ht="20.25">
      <c r="A139" s="45">
        <v>133</v>
      </c>
      <c r="B139" s="317">
        <v>439695</v>
      </c>
      <c r="C139" s="318" t="s">
        <v>122</v>
      </c>
      <c r="D139" s="319">
        <v>14</v>
      </c>
      <c r="E139" s="319">
        <v>11</v>
      </c>
      <c r="F139" s="319">
        <v>8</v>
      </c>
      <c r="G139" s="320">
        <v>12</v>
      </c>
      <c r="H139" s="320">
        <v>16</v>
      </c>
      <c r="I139" s="253">
        <f t="shared" si="25"/>
        <v>61</v>
      </c>
      <c r="J139" s="320">
        <f t="shared" si="26"/>
        <v>9.15</v>
      </c>
      <c r="K139" s="321">
        <v>3</v>
      </c>
      <c r="L139" s="321">
        <v>2</v>
      </c>
      <c r="M139" s="321">
        <v>3.50</v>
      </c>
      <c r="N139" s="321">
        <v>4</v>
      </c>
      <c r="O139" s="321">
        <v>3</v>
      </c>
      <c r="P139" s="253">
        <f t="shared" si="27"/>
        <v>15.50</v>
      </c>
      <c r="Q139" s="321">
        <f t="shared" si="28"/>
        <v>0.775</v>
      </c>
      <c r="R139" s="322">
        <f t="shared" si="29"/>
        <v>2.25</v>
      </c>
      <c r="S139" s="322">
        <f t="shared" si="30"/>
        <v>1.75</v>
      </c>
      <c r="T139" s="322">
        <f t="shared" si="31"/>
        <v>1.375</v>
      </c>
      <c r="U139" s="322">
        <f t="shared" si="32"/>
        <v>1.9999999999999998</v>
      </c>
      <c r="V139" s="322">
        <f t="shared" si="33"/>
        <v>2.5499999999999998</v>
      </c>
      <c r="W139" s="323">
        <f t="shared" si="34"/>
        <v>76.50</v>
      </c>
      <c r="X139" s="324">
        <f t="shared" si="35"/>
        <v>15.30</v>
      </c>
      <c r="Y139" s="318">
        <v>50</v>
      </c>
      <c r="Z139" s="325">
        <f t="shared" si="36"/>
        <v>40</v>
      </c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  <c r="AR139" s="109"/>
    </row>
    <row r="140" spans="1:44" s="107" customFormat="1" ht="20.25">
      <c r="A140" s="45">
        <v>134</v>
      </c>
      <c r="B140" s="317">
        <v>439698</v>
      </c>
      <c r="C140" s="318" t="s">
        <v>546</v>
      </c>
      <c r="D140" s="319">
        <v>5</v>
      </c>
      <c r="E140" s="319">
        <v>7</v>
      </c>
      <c r="F140" s="319">
        <v>5</v>
      </c>
      <c r="G140" s="320">
        <v>8</v>
      </c>
      <c r="H140" s="320">
        <v>6</v>
      </c>
      <c r="I140" s="253">
        <f t="shared" si="25"/>
        <v>31</v>
      </c>
      <c r="J140" s="320">
        <f t="shared" si="26"/>
        <v>4.6499999999999995</v>
      </c>
      <c r="K140" s="321">
        <v>1</v>
      </c>
      <c r="L140" s="321">
        <v>2.50</v>
      </c>
      <c r="M140" s="321">
        <v>3</v>
      </c>
      <c r="N140" s="321">
        <v>2.50</v>
      </c>
      <c r="O140" s="321">
        <v>2</v>
      </c>
      <c r="P140" s="253">
        <f t="shared" si="27"/>
        <v>11</v>
      </c>
      <c r="Q140" s="321">
        <f t="shared" si="28"/>
        <v>0.55000000000000004</v>
      </c>
      <c r="R140" s="322">
        <f t="shared" si="29"/>
        <v>0.80</v>
      </c>
      <c r="S140" s="322">
        <f t="shared" si="30"/>
        <v>1.175</v>
      </c>
      <c r="T140" s="322">
        <f t="shared" si="31"/>
        <v>0.90</v>
      </c>
      <c r="U140" s="322">
        <f t="shared" si="32"/>
        <v>1.325</v>
      </c>
      <c r="V140" s="322">
        <f t="shared" si="33"/>
        <v>0.99999999999999989</v>
      </c>
      <c r="W140" s="323">
        <f t="shared" si="34"/>
        <v>42</v>
      </c>
      <c r="X140" s="324">
        <f t="shared" si="35"/>
        <v>8.40</v>
      </c>
      <c r="Y140" s="318">
        <v>21</v>
      </c>
      <c r="Z140" s="325">
        <f t="shared" si="36"/>
        <v>16.80</v>
      </c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/>
      <c r="AQ140" s="110"/>
      <c r="AR140" s="109"/>
    </row>
    <row r="141" spans="1:44" s="107" customFormat="1" ht="20.25">
      <c r="A141" s="45">
        <v>135</v>
      </c>
      <c r="B141" s="317">
        <v>439700</v>
      </c>
      <c r="C141" s="318" t="s">
        <v>526</v>
      </c>
      <c r="D141" s="319">
        <v>8</v>
      </c>
      <c r="E141" s="319">
        <v>7</v>
      </c>
      <c r="F141" s="319">
        <v>9</v>
      </c>
      <c r="G141" s="320">
        <v>7</v>
      </c>
      <c r="H141" s="320">
        <v>6</v>
      </c>
      <c r="I141" s="253">
        <f t="shared" si="25"/>
        <v>37</v>
      </c>
      <c r="J141" s="320">
        <f t="shared" si="26"/>
        <v>5.55</v>
      </c>
      <c r="K141" s="321">
        <v>3</v>
      </c>
      <c r="L141" s="321">
        <v>2.50</v>
      </c>
      <c r="M141" s="321">
        <v>2.50</v>
      </c>
      <c r="N141" s="321">
        <v>3</v>
      </c>
      <c r="O141" s="321">
        <v>1.50</v>
      </c>
      <c r="P141" s="253">
        <f t="shared" si="27"/>
        <v>12.50</v>
      </c>
      <c r="Q141" s="321">
        <f t="shared" si="28"/>
        <v>0.625</v>
      </c>
      <c r="R141" s="322">
        <f t="shared" si="29"/>
        <v>1.35</v>
      </c>
      <c r="S141" s="322">
        <f t="shared" si="30"/>
        <v>1.175</v>
      </c>
      <c r="T141" s="322">
        <f t="shared" si="31"/>
        <v>1.475</v>
      </c>
      <c r="U141" s="322">
        <f t="shared" si="32"/>
        <v>1.2000000000000002</v>
      </c>
      <c r="V141" s="322">
        <f t="shared" si="33"/>
        <v>0.97499999999999987</v>
      </c>
      <c r="W141" s="323">
        <f t="shared" si="34"/>
        <v>49.50</v>
      </c>
      <c r="X141" s="324">
        <f t="shared" si="35"/>
        <v>9.90</v>
      </c>
      <c r="Y141" s="318">
        <v>36</v>
      </c>
      <c r="Z141" s="325">
        <f t="shared" si="36"/>
        <v>28.80</v>
      </c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10"/>
      <c r="AQ141" s="110"/>
      <c r="AR141" s="109"/>
    </row>
    <row r="142" spans="1:44" s="107" customFormat="1" ht="20.25">
      <c r="A142" s="45">
        <v>136</v>
      </c>
      <c r="B142" s="317">
        <v>439702</v>
      </c>
      <c r="C142" s="318" t="s">
        <v>393</v>
      </c>
      <c r="D142" s="319">
        <v>12</v>
      </c>
      <c r="E142" s="319">
        <v>11</v>
      </c>
      <c r="F142" s="319">
        <v>10</v>
      </c>
      <c r="G142" s="320">
        <v>14</v>
      </c>
      <c r="H142" s="320">
        <v>12</v>
      </c>
      <c r="I142" s="253">
        <f t="shared" si="25"/>
        <v>59</v>
      </c>
      <c r="J142" s="320">
        <f t="shared" si="26"/>
        <v>8.85</v>
      </c>
      <c r="K142" s="321">
        <v>3</v>
      </c>
      <c r="L142" s="321">
        <v>2.50</v>
      </c>
      <c r="M142" s="321">
        <v>4</v>
      </c>
      <c r="N142" s="321">
        <v>3.50</v>
      </c>
      <c r="O142" s="321">
        <v>4</v>
      </c>
      <c r="P142" s="253">
        <f t="shared" si="27"/>
        <v>17</v>
      </c>
      <c r="Q142" s="321">
        <f t="shared" si="28"/>
        <v>0.85000000000000009</v>
      </c>
      <c r="R142" s="322">
        <f t="shared" si="29"/>
        <v>1.9499999999999997</v>
      </c>
      <c r="S142" s="322">
        <f t="shared" si="30"/>
        <v>1.775</v>
      </c>
      <c r="T142" s="322">
        <f t="shared" si="31"/>
        <v>1.70</v>
      </c>
      <c r="U142" s="322">
        <f t="shared" si="32"/>
        <v>2.275</v>
      </c>
      <c r="V142" s="322">
        <f t="shared" si="33"/>
        <v>1.9999999999999998</v>
      </c>
      <c r="W142" s="323">
        <f t="shared" si="34"/>
        <v>76</v>
      </c>
      <c r="X142" s="324">
        <f t="shared" si="35"/>
        <v>15.20</v>
      </c>
      <c r="Y142" s="318">
        <v>54</v>
      </c>
      <c r="Z142" s="325">
        <f t="shared" si="36"/>
        <v>43.20</v>
      </c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09"/>
    </row>
    <row r="143" spans="1:44" s="107" customFormat="1" ht="20.25">
      <c r="A143" s="45">
        <v>137</v>
      </c>
      <c r="B143" s="317">
        <v>439703</v>
      </c>
      <c r="C143" s="318" t="s">
        <v>394</v>
      </c>
      <c r="D143" s="319">
        <v>8</v>
      </c>
      <c r="E143" s="319">
        <v>7</v>
      </c>
      <c r="F143" s="319">
        <v>9</v>
      </c>
      <c r="G143" s="320">
        <v>10</v>
      </c>
      <c r="H143" s="320">
        <v>11</v>
      </c>
      <c r="I143" s="253">
        <f t="shared" si="25"/>
        <v>45</v>
      </c>
      <c r="J143" s="320">
        <f t="shared" si="26"/>
        <v>6.75</v>
      </c>
      <c r="K143" s="321">
        <v>3</v>
      </c>
      <c r="L143" s="321">
        <v>2.50</v>
      </c>
      <c r="M143" s="321">
        <v>2</v>
      </c>
      <c r="N143" s="321">
        <v>3.50</v>
      </c>
      <c r="O143" s="321">
        <v>3</v>
      </c>
      <c r="P143" s="253">
        <f t="shared" si="27"/>
        <v>14</v>
      </c>
      <c r="Q143" s="321">
        <f t="shared" si="28"/>
        <v>0.70</v>
      </c>
      <c r="R143" s="322">
        <f t="shared" si="29"/>
        <v>1.35</v>
      </c>
      <c r="S143" s="322">
        <f t="shared" si="30"/>
        <v>1.175</v>
      </c>
      <c r="T143" s="322">
        <f t="shared" si="31"/>
        <v>1.45</v>
      </c>
      <c r="U143" s="322">
        <f t="shared" si="32"/>
        <v>1.675</v>
      </c>
      <c r="V143" s="322">
        <f t="shared" si="33"/>
        <v>1.7999999999999998</v>
      </c>
      <c r="W143" s="323">
        <f t="shared" si="34"/>
        <v>59</v>
      </c>
      <c r="X143" s="324">
        <f t="shared" si="35"/>
        <v>11.80</v>
      </c>
      <c r="Y143" s="318">
        <v>43</v>
      </c>
      <c r="Z143" s="325">
        <f t="shared" si="36"/>
        <v>34.40</v>
      </c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0"/>
      <c r="AK143" s="110"/>
      <c r="AL143" s="110"/>
      <c r="AM143" s="110"/>
      <c r="AN143" s="110"/>
      <c r="AO143" s="110"/>
      <c r="AP143" s="110"/>
      <c r="AQ143" s="110"/>
      <c r="AR143" s="109"/>
    </row>
    <row r="144" spans="1:44" s="107" customFormat="1" ht="20.25">
      <c r="A144" s="45">
        <v>138</v>
      </c>
      <c r="B144" s="317">
        <v>439705</v>
      </c>
      <c r="C144" s="318" t="s">
        <v>396</v>
      </c>
      <c r="D144" s="319">
        <v>7</v>
      </c>
      <c r="E144" s="319" t="s">
        <v>547</v>
      </c>
      <c r="F144" s="319">
        <v>7</v>
      </c>
      <c r="G144" s="320">
        <v>9</v>
      </c>
      <c r="H144" s="320">
        <v>12</v>
      </c>
      <c r="I144" s="253">
        <f t="shared" si="25"/>
        <v>35</v>
      </c>
      <c r="J144" s="320">
        <f t="shared" si="26"/>
        <v>5.25</v>
      </c>
      <c r="K144" s="321">
        <v>4</v>
      </c>
      <c r="L144" s="321">
        <v>3</v>
      </c>
      <c r="M144" s="321">
        <v>1.50</v>
      </c>
      <c r="N144" s="321">
        <v>2</v>
      </c>
      <c r="O144" s="321">
        <v>2.50</v>
      </c>
      <c r="P144" s="253">
        <f t="shared" si="27"/>
        <v>13</v>
      </c>
      <c r="Q144" s="321"/>
      <c r="R144" s="322">
        <f t="shared" si="29"/>
        <v>1.25</v>
      </c>
      <c r="S144" s="322"/>
      <c r="T144" s="322">
        <f t="shared" si="31"/>
        <v>1.125</v>
      </c>
      <c r="U144" s="322">
        <f t="shared" si="32"/>
        <v>1.45</v>
      </c>
      <c r="V144" s="322">
        <f t="shared" si="33"/>
        <v>1.9249999999999998</v>
      </c>
      <c r="W144" s="323">
        <f t="shared" si="34"/>
        <v>48</v>
      </c>
      <c r="X144" s="324">
        <f t="shared" si="35"/>
        <v>9.6000000000000014</v>
      </c>
      <c r="Y144" s="318">
        <v>39</v>
      </c>
      <c r="Z144" s="325">
        <f t="shared" si="36"/>
        <v>31.200000000000003</v>
      </c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  <c r="AO144" s="110"/>
      <c r="AP144" s="110"/>
      <c r="AQ144" s="110"/>
      <c r="AR144" s="109"/>
    </row>
    <row r="145" spans="1:44" s="107" customFormat="1" ht="20.25">
      <c r="A145" s="45">
        <v>139</v>
      </c>
      <c r="B145" s="317">
        <v>439706</v>
      </c>
      <c r="C145" s="318" t="s">
        <v>397</v>
      </c>
      <c r="D145" s="319">
        <v>11</v>
      </c>
      <c r="E145" s="319">
        <v>14</v>
      </c>
      <c r="F145" s="319">
        <v>13</v>
      </c>
      <c r="G145" s="320">
        <v>14</v>
      </c>
      <c r="H145" s="320">
        <v>15</v>
      </c>
      <c r="I145" s="253">
        <f t="shared" si="25"/>
        <v>67</v>
      </c>
      <c r="J145" s="320">
        <f t="shared" si="26"/>
        <v>10.049999999999999</v>
      </c>
      <c r="K145" s="321">
        <v>3</v>
      </c>
      <c r="L145" s="321">
        <v>2</v>
      </c>
      <c r="M145" s="321">
        <v>2.50</v>
      </c>
      <c r="N145" s="321">
        <v>6</v>
      </c>
      <c r="O145" s="321">
        <v>5</v>
      </c>
      <c r="P145" s="253">
        <f t="shared" si="27"/>
        <v>18.50</v>
      </c>
      <c r="Q145" s="321">
        <f t="shared" si="28"/>
        <v>0.925</v>
      </c>
      <c r="R145" s="322">
        <f t="shared" si="29"/>
        <v>1.7999999999999998</v>
      </c>
      <c r="S145" s="322">
        <f t="shared" si="30"/>
        <v>2.2000000000000002</v>
      </c>
      <c r="T145" s="322">
        <f t="shared" si="31"/>
        <v>2.0750000000000002</v>
      </c>
      <c r="U145" s="322">
        <f t="shared" si="32"/>
        <v>2.4000000000000004</v>
      </c>
      <c r="V145" s="322">
        <f t="shared" si="33"/>
        <v>2.50</v>
      </c>
      <c r="W145" s="323">
        <f t="shared" si="34"/>
        <v>85.50</v>
      </c>
      <c r="X145" s="324">
        <f t="shared" si="35"/>
        <v>17.10</v>
      </c>
      <c r="Y145" s="318">
        <v>64</v>
      </c>
      <c r="Z145" s="325">
        <f t="shared" si="36"/>
        <v>51.20</v>
      </c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10"/>
      <c r="AM145" s="110"/>
      <c r="AN145" s="110"/>
      <c r="AO145" s="110"/>
      <c r="AP145" s="110"/>
      <c r="AQ145" s="110"/>
      <c r="AR145" s="109"/>
    </row>
    <row r="146" spans="1:44" s="107" customFormat="1" ht="20.25">
      <c r="A146" s="45">
        <v>140</v>
      </c>
      <c r="B146" s="317">
        <v>439707</v>
      </c>
      <c r="C146" s="318" t="s">
        <v>398</v>
      </c>
      <c r="D146" s="319">
        <v>14</v>
      </c>
      <c r="E146" s="319">
        <v>15</v>
      </c>
      <c r="F146" s="319">
        <v>14</v>
      </c>
      <c r="G146" s="320">
        <v>13</v>
      </c>
      <c r="H146" s="320">
        <v>12</v>
      </c>
      <c r="I146" s="253">
        <f t="shared" si="25"/>
        <v>68</v>
      </c>
      <c r="J146" s="320">
        <f t="shared" si="26"/>
        <v>10.199999999999999</v>
      </c>
      <c r="K146" s="321">
        <v>3.50</v>
      </c>
      <c r="L146" s="321">
        <v>5</v>
      </c>
      <c r="M146" s="321">
        <v>3.50</v>
      </c>
      <c r="N146" s="321">
        <v>4</v>
      </c>
      <c r="O146" s="321">
        <v>4.50</v>
      </c>
      <c r="P146" s="253">
        <f t="shared" si="27"/>
        <v>20.50</v>
      </c>
      <c r="Q146" s="321">
        <f t="shared" si="28"/>
        <v>1.0250000000000001</v>
      </c>
      <c r="R146" s="322">
        <f t="shared" si="29"/>
        <v>2.275</v>
      </c>
      <c r="S146" s="322">
        <f t="shared" si="30"/>
        <v>2.50</v>
      </c>
      <c r="T146" s="322">
        <f t="shared" si="31"/>
        <v>2.275</v>
      </c>
      <c r="U146" s="322">
        <f t="shared" si="32"/>
        <v>2.15</v>
      </c>
      <c r="V146" s="322">
        <f t="shared" si="33"/>
        <v>2.025</v>
      </c>
      <c r="W146" s="323">
        <f t="shared" si="34"/>
        <v>88.50</v>
      </c>
      <c r="X146" s="324">
        <f t="shared" si="35"/>
        <v>17.70</v>
      </c>
      <c r="Y146" s="318">
        <v>67</v>
      </c>
      <c r="Z146" s="325">
        <f t="shared" si="36"/>
        <v>53.60</v>
      </c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110"/>
      <c r="AM146" s="110"/>
      <c r="AN146" s="110"/>
      <c r="AO146" s="110"/>
      <c r="AP146" s="110"/>
      <c r="AQ146" s="110"/>
      <c r="AR146" s="109"/>
    </row>
    <row r="147" spans="1:44" s="107" customFormat="1" ht="20.25">
      <c r="A147" s="45">
        <v>141</v>
      </c>
      <c r="B147" s="317">
        <v>439710</v>
      </c>
      <c r="C147" s="318" t="s">
        <v>400</v>
      </c>
      <c r="D147" s="319">
        <v>12</v>
      </c>
      <c r="E147" s="319">
        <v>10</v>
      </c>
      <c r="F147" s="319">
        <v>14</v>
      </c>
      <c r="G147" s="320">
        <v>7</v>
      </c>
      <c r="H147" s="320">
        <v>8</v>
      </c>
      <c r="I147" s="253">
        <f t="shared" si="25"/>
        <v>51</v>
      </c>
      <c r="J147" s="320">
        <f t="shared" si="26"/>
        <v>7.65</v>
      </c>
      <c r="K147" s="321">
        <v>3.50</v>
      </c>
      <c r="L147" s="321">
        <v>2.50</v>
      </c>
      <c r="M147" s="321">
        <v>3</v>
      </c>
      <c r="N147" s="321">
        <v>3.50</v>
      </c>
      <c r="O147" s="321">
        <v>4</v>
      </c>
      <c r="P147" s="253">
        <f t="shared" si="27"/>
        <v>16.50</v>
      </c>
      <c r="Q147" s="321"/>
      <c r="R147" s="322">
        <f t="shared" si="29"/>
        <v>1.975</v>
      </c>
      <c r="S147" s="322">
        <f t="shared" si="30"/>
        <v>1.625</v>
      </c>
      <c r="T147" s="322">
        <f t="shared" si="31"/>
        <v>2.25</v>
      </c>
      <c r="U147" s="322">
        <f t="shared" si="32"/>
        <v>1.2250000000000001</v>
      </c>
      <c r="V147" s="322">
        <f t="shared" si="33"/>
        <v>1.40</v>
      </c>
      <c r="W147" s="323">
        <f t="shared" si="34"/>
        <v>67.50</v>
      </c>
      <c r="X147" s="324">
        <f t="shared" si="35"/>
        <v>13.50</v>
      </c>
      <c r="Y147" s="318">
        <v>45</v>
      </c>
      <c r="Z147" s="325">
        <f t="shared" si="36"/>
        <v>36</v>
      </c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  <c r="AN147" s="110"/>
      <c r="AO147" s="110"/>
      <c r="AP147" s="110"/>
      <c r="AQ147" s="110"/>
      <c r="AR147" s="109"/>
    </row>
    <row r="148" spans="1:44" s="107" customFormat="1" ht="20.25">
      <c r="A148" s="45">
        <v>142</v>
      </c>
      <c r="B148" s="317">
        <v>439711</v>
      </c>
      <c r="C148" s="318" t="s">
        <v>401</v>
      </c>
      <c r="D148" s="319">
        <v>11</v>
      </c>
      <c r="E148" s="319">
        <v>10</v>
      </c>
      <c r="F148" s="319">
        <v>11</v>
      </c>
      <c r="G148" s="320">
        <v>14</v>
      </c>
      <c r="H148" s="320">
        <v>13</v>
      </c>
      <c r="I148" s="253">
        <f t="shared" si="25"/>
        <v>59</v>
      </c>
      <c r="J148" s="320">
        <f t="shared" si="26"/>
        <v>8.85</v>
      </c>
      <c r="K148" s="321">
        <v>3</v>
      </c>
      <c r="L148" s="321">
        <v>4</v>
      </c>
      <c r="M148" s="321">
        <v>2.50</v>
      </c>
      <c r="N148" s="321">
        <v>3.50</v>
      </c>
      <c r="O148" s="321">
        <v>3</v>
      </c>
      <c r="P148" s="253">
        <f t="shared" si="27"/>
        <v>16</v>
      </c>
      <c r="Q148" s="321">
        <f t="shared" si="37" ref="Q148">P148*0.05</f>
        <v>0.80</v>
      </c>
      <c r="R148" s="322">
        <f t="shared" si="29"/>
        <v>1.7999999999999998</v>
      </c>
      <c r="S148" s="322">
        <f t="shared" si="30"/>
        <v>1.70</v>
      </c>
      <c r="T148" s="322">
        <f t="shared" si="31"/>
        <v>1.775</v>
      </c>
      <c r="U148" s="322">
        <f t="shared" si="32"/>
        <v>2.275</v>
      </c>
      <c r="V148" s="322">
        <f t="shared" si="33"/>
        <v>2.10</v>
      </c>
      <c r="W148" s="323">
        <f t="shared" si="34"/>
        <v>75</v>
      </c>
      <c r="X148" s="324">
        <f t="shared" si="35"/>
        <v>15</v>
      </c>
      <c r="Y148" s="318">
        <v>65</v>
      </c>
      <c r="Z148" s="325">
        <f t="shared" si="36"/>
        <v>52</v>
      </c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  <c r="AO148" s="110"/>
      <c r="AP148" s="110"/>
      <c r="AQ148" s="110"/>
      <c r="AR148" s="109"/>
    </row>
    <row r="149" spans="1:44" s="107" customFormat="1" ht="20.25">
      <c r="A149" s="45">
        <v>143</v>
      </c>
      <c r="B149" s="317">
        <v>439716</v>
      </c>
      <c r="C149" s="318" t="s">
        <v>402</v>
      </c>
      <c r="D149" s="319">
        <v>12</v>
      </c>
      <c r="E149" s="319">
        <v>5</v>
      </c>
      <c r="F149" s="319">
        <v>10</v>
      </c>
      <c r="G149" s="320">
        <v>6</v>
      </c>
      <c r="H149" s="320">
        <v>8</v>
      </c>
      <c r="I149" s="253">
        <f t="shared" si="25"/>
        <v>41</v>
      </c>
      <c r="J149" s="320">
        <f t="shared" si="26"/>
        <v>6.15</v>
      </c>
      <c r="K149" s="321">
        <v>1.50</v>
      </c>
      <c r="L149" s="321">
        <v>3.50</v>
      </c>
      <c r="M149" s="321">
        <v>1.50</v>
      </c>
      <c r="N149" s="321">
        <v>2</v>
      </c>
      <c r="O149" s="321">
        <v>2.50</v>
      </c>
      <c r="P149" s="253">
        <f t="shared" si="27"/>
        <v>11</v>
      </c>
      <c r="Q149" s="321">
        <f t="shared" si="28"/>
        <v>0.55000000000000004</v>
      </c>
      <c r="R149" s="322">
        <f t="shared" si="29"/>
        <v>1.8749999999999998</v>
      </c>
      <c r="S149" s="322">
        <f t="shared" si="30"/>
        <v>0.925</v>
      </c>
      <c r="T149" s="322">
        <f t="shared" si="31"/>
        <v>1.575</v>
      </c>
      <c r="U149" s="322">
        <f t="shared" si="32"/>
        <v>0.99999999999999989</v>
      </c>
      <c r="V149" s="322">
        <f t="shared" si="33"/>
        <v>1.325</v>
      </c>
      <c r="W149" s="323">
        <f t="shared" si="34"/>
        <v>52</v>
      </c>
      <c r="X149" s="324">
        <f t="shared" si="35"/>
        <v>10.40</v>
      </c>
      <c r="Y149" s="318">
        <v>34</v>
      </c>
      <c r="Z149" s="325">
        <f t="shared" si="36"/>
        <v>27.200000000000003</v>
      </c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/>
      <c r="AM149" s="110"/>
      <c r="AN149" s="110"/>
      <c r="AO149" s="110"/>
      <c r="AP149" s="110"/>
      <c r="AQ149" s="110"/>
      <c r="AR149" s="109"/>
    </row>
    <row r="150" spans="1:44" s="107" customFormat="1" ht="20.25">
      <c r="A150" s="45">
        <v>144</v>
      </c>
      <c r="B150" s="317">
        <v>439717</v>
      </c>
      <c r="C150" s="318" t="s">
        <v>403</v>
      </c>
      <c r="D150" s="319">
        <v>10</v>
      </c>
      <c r="E150" s="319">
        <v>11</v>
      </c>
      <c r="F150" s="319">
        <v>14</v>
      </c>
      <c r="G150" s="320">
        <v>15</v>
      </c>
      <c r="H150" s="320">
        <v>10</v>
      </c>
      <c r="I150" s="253">
        <f t="shared" si="25"/>
        <v>60</v>
      </c>
      <c r="J150" s="320">
        <f t="shared" si="26"/>
        <v>9</v>
      </c>
      <c r="K150" s="321">
        <v>4</v>
      </c>
      <c r="L150" s="321">
        <v>5</v>
      </c>
      <c r="M150" s="321">
        <v>2.50</v>
      </c>
      <c r="N150" s="321">
        <v>4</v>
      </c>
      <c r="O150" s="321">
        <v>3</v>
      </c>
      <c r="P150" s="253">
        <f t="shared" si="27"/>
        <v>18.50</v>
      </c>
      <c r="Q150" s="321">
        <f t="shared" si="28"/>
        <v>0.925</v>
      </c>
      <c r="R150" s="322">
        <f t="shared" si="29"/>
        <v>1.70</v>
      </c>
      <c r="S150" s="322">
        <f t="shared" si="30"/>
        <v>1.90</v>
      </c>
      <c r="T150" s="322">
        <f t="shared" si="31"/>
        <v>2.225</v>
      </c>
      <c r="U150" s="322">
        <f t="shared" si="32"/>
        <v>2.4500000000000002</v>
      </c>
      <c r="V150" s="322">
        <f t="shared" si="33"/>
        <v>1.65</v>
      </c>
      <c r="W150" s="323">
        <f t="shared" si="34"/>
        <v>78.50</v>
      </c>
      <c r="X150" s="324">
        <f t="shared" si="35"/>
        <v>15.70</v>
      </c>
      <c r="Y150" s="318">
        <v>63</v>
      </c>
      <c r="Z150" s="325">
        <f t="shared" si="36"/>
        <v>50.400000000000006</v>
      </c>
      <c r="AA150" s="110"/>
      <c r="AB150" s="110"/>
      <c r="AC150" s="110"/>
      <c r="AD150" s="110"/>
      <c r="AE150" s="110"/>
      <c r="AF150" s="110"/>
      <c r="AG150" s="110"/>
      <c r="AH150" s="110"/>
      <c r="AI150" s="110"/>
      <c r="AJ150" s="110"/>
      <c r="AK150" s="110"/>
      <c r="AL150" s="110"/>
      <c r="AM150" s="110"/>
      <c r="AN150" s="110"/>
      <c r="AO150" s="110"/>
      <c r="AP150" s="110"/>
      <c r="AQ150" s="110"/>
      <c r="AR150" s="109"/>
    </row>
    <row r="151" spans="1:44" s="107" customFormat="1" ht="20.25">
      <c r="A151" s="45">
        <v>145</v>
      </c>
      <c r="B151" s="317">
        <v>439719</v>
      </c>
      <c r="C151" s="318" t="s">
        <v>125</v>
      </c>
      <c r="D151" s="319">
        <v>8</v>
      </c>
      <c r="E151" s="319">
        <v>7</v>
      </c>
      <c r="F151" s="319">
        <v>6</v>
      </c>
      <c r="G151" s="320">
        <v>5</v>
      </c>
      <c r="H151" s="320">
        <v>4</v>
      </c>
      <c r="I151" s="253">
        <f t="shared" si="25"/>
        <v>30</v>
      </c>
      <c r="J151" s="320">
        <f t="shared" si="26"/>
        <v>4.50</v>
      </c>
      <c r="K151" s="321">
        <v>3.50</v>
      </c>
      <c r="L151" s="321">
        <v>2.50</v>
      </c>
      <c r="M151" s="321">
        <v>2</v>
      </c>
      <c r="N151" s="321">
        <v>3</v>
      </c>
      <c r="O151" s="321">
        <v>2.50</v>
      </c>
      <c r="P151" s="253">
        <f t="shared" si="27"/>
        <v>13.50</v>
      </c>
      <c r="Q151" s="321">
        <f t="shared" si="28"/>
        <v>0.675</v>
      </c>
      <c r="R151" s="322">
        <f t="shared" si="29"/>
        <v>1.375</v>
      </c>
      <c r="S151" s="322">
        <f t="shared" si="30"/>
        <v>1.175</v>
      </c>
      <c r="T151" s="322">
        <f t="shared" si="31"/>
        <v>0.99999999999999989</v>
      </c>
      <c r="U151" s="322">
        <f t="shared" si="32"/>
        <v>0.90</v>
      </c>
      <c r="V151" s="322">
        <f t="shared" si="33"/>
        <v>0.725</v>
      </c>
      <c r="W151" s="323">
        <f t="shared" si="34"/>
        <v>43.50</v>
      </c>
      <c r="X151" s="324">
        <f t="shared" si="35"/>
        <v>8.7000000000000011</v>
      </c>
      <c r="Y151" s="318">
        <v>28</v>
      </c>
      <c r="Z151" s="325">
        <f t="shared" si="36"/>
        <v>22.40</v>
      </c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10"/>
      <c r="AM151" s="110"/>
      <c r="AN151" s="110"/>
      <c r="AO151" s="110"/>
      <c r="AP151" s="110"/>
      <c r="AQ151" s="110"/>
      <c r="AR151" s="109"/>
    </row>
    <row r="152" spans="1:44" s="107" customFormat="1" ht="20.25">
      <c r="A152" s="45">
        <v>146</v>
      </c>
      <c r="B152" s="317">
        <v>439720</v>
      </c>
      <c r="C152" s="318" t="s">
        <v>125</v>
      </c>
      <c r="D152" s="319">
        <v>11</v>
      </c>
      <c r="E152" s="319">
        <v>14</v>
      </c>
      <c r="F152" s="319">
        <v>15</v>
      </c>
      <c r="G152" s="320">
        <v>6</v>
      </c>
      <c r="H152" s="320">
        <v>14</v>
      </c>
      <c r="I152" s="253">
        <f t="shared" si="25"/>
        <v>60</v>
      </c>
      <c r="J152" s="320">
        <f t="shared" si="26"/>
        <v>9</v>
      </c>
      <c r="K152" s="321">
        <v>2.50</v>
      </c>
      <c r="L152" s="321">
        <v>4</v>
      </c>
      <c r="M152" s="321">
        <v>3</v>
      </c>
      <c r="N152" s="321">
        <v>3.50</v>
      </c>
      <c r="O152" s="321">
        <v>3.50</v>
      </c>
      <c r="P152" s="253">
        <f t="shared" si="27"/>
        <v>16.50</v>
      </c>
      <c r="Q152" s="321">
        <f t="shared" si="28"/>
        <v>0.825</v>
      </c>
      <c r="R152" s="322">
        <f t="shared" si="29"/>
        <v>1.775</v>
      </c>
      <c r="S152" s="322">
        <f t="shared" si="30"/>
        <v>2.3000000000000003</v>
      </c>
      <c r="T152" s="322">
        <f t="shared" si="31"/>
        <v>2.40</v>
      </c>
      <c r="U152" s="322">
        <f t="shared" si="32"/>
        <v>1.075</v>
      </c>
      <c r="V152" s="322">
        <f t="shared" si="33"/>
        <v>2.275</v>
      </c>
      <c r="W152" s="323">
        <f t="shared" si="34"/>
        <v>76.50</v>
      </c>
      <c r="X152" s="324">
        <f t="shared" si="35"/>
        <v>15.30</v>
      </c>
      <c r="Y152" s="318">
        <v>53</v>
      </c>
      <c r="Z152" s="325">
        <f t="shared" si="36"/>
        <v>42.400000000000006</v>
      </c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  <c r="AN152" s="110"/>
      <c r="AO152" s="110"/>
      <c r="AP152" s="110"/>
      <c r="AQ152" s="110"/>
      <c r="AR152" s="109"/>
    </row>
    <row r="153" spans="1:44" s="107" customFormat="1" ht="20.25">
      <c r="A153" s="45">
        <v>147</v>
      </c>
      <c r="B153" s="317">
        <v>439721</v>
      </c>
      <c r="C153" s="318" t="s">
        <v>404</v>
      </c>
      <c r="D153" s="319">
        <v>7</v>
      </c>
      <c r="E153" s="319">
        <v>8</v>
      </c>
      <c r="F153" s="319">
        <v>9</v>
      </c>
      <c r="G153" s="320">
        <v>12</v>
      </c>
      <c r="H153" s="320">
        <v>11</v>
      </c>
      <c r="I153" s="253">
        <f t="shared" si="25"/>
        <v>47</v>
      </c>
      <c r="J153" s="320">
        <f t="shared" si="26"/>
        <v>7.05</v>
      </c>
      <c r="K153" s="321">
        <v>3</v>
      </c>
      <c r="L153" s="321">
        <v>2</v>
      </c>
      <c r="M153" s="321">
        <v>2.50</v>
      </c>
      <c r="N153" s="321">
        <v>2</v>
      </c>
      <c r="O153" s="321">
        <v>1</v>
      </c>
      <c r="P153" s="253">
        <f t="shared" si="27"/>
        <v>10.50</v>
      </c>
      <c r="Q153" s="321">
        <f t="shared" si="28"/>
        <v>0.525</v>
      </c>
      <c r="R153" s="322">
        <f t="shared" si="29"/>
        <v>1.2000000000000002</v>
      </c>
      <c r="S153" s="322">
        <f t="shared" si="30"/>
        <v>1.30</v>
      </c>
      <c r="T153" s="322">
        <f t="shared" si="31"/>
        <v>1.475</v>
      </c>
      <c r="U153" s="322">
        <f t="shared" si="32"/>
        <v>1.90</v>
      </c>
      <c r="V153" s="322">
        <f t="shared" si="33"/>
        <v>1.70</v>
      </c>
      <c r="W153" s="323">
        <f t="shared" si="34"/>
        <v>57.50</v>
      </c>
      <c r="X153" s="324">
        <f t="shared" si="35"/>
        <v>11.50</v>
      </c>
      <c r="Y153" s="318">
        <v>47</v>
      </c>
      <c r="Z153" s="325">
        <f t="shared" si="36"/>
        <v>37.60</v>
      </c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10"/>
      <c r="AQ153" s="110"/>
      <c r="AR153" s="109"/>
    </row>
    <row r="154" spans="1:44" s="107" customFormat="1" ht="20.25">
      <c r="A154" s="45">
        <v>148</v>
      </c>
      <c r="B154" s="317">
        <v>439723</v>
      </c>
      <c r="C154" s="318" t="s">
        <v>126</v>
      </c>
      <c r="D154" s="319">
        <v>4</v>
      </c>
      <c r="E154" s="319">
        <v>5</v>
      </c>
      <c r="F154" s="319">
        <v>7</v>
      </c>
      <c r="G154" s="320">
        <v>9</v>
      </c>
      <c r="H154" s="320">
        <v>6</v>
      </c>
      <c r="I154" s="253">
        <f t="shared" si="25"/>
        <v>31</v>
      </c>
      <c r="J154" s="320">
        <f t="shared" si="26"/>
        <v>4.6499999999999995</v>
      </c>
      <c r="K154" s="321">
        <v>3</v>
      </c>
      <c r="L154" s="321">
        <v>2.50</v>
      </c>
      <c r="M154" s="321">
        <v>3</v>
      </c>
      <c r="N154" s="321">
        <v>1</v>
      </c>
      <c r="O154" s="321">
        <v>1.50</v>
      </c>
      <c r="P154" s="253">
        <f t="shared" si="27"/>
        <v>11</v>
      </c>
      <c r="Q154" s="321">
        <f t="shared" si="28"/>
        <v>0.55000000000000004</v>
      </c>
      <c r="R154" s="322">
        <f t="shared" si="29"/>
        <v>0.75</v>
      </c>
      <c r="S154" s="322">
        <f t="shared" si="30"/>
        <v>0.875</v>
      </c>
      <c r="T154" s="322">
        <f t="shared" si="31"/>
        <v>1.2000000000000002</v>
      </c>
      <c r="U154" s="322">
        <f t="shared" si="32"/>
        <v>1.40</v>
      </c>
      <c r="V154" s="322">
        <f t="shared" si="33"/>
        <v>0.97499999999999987</v>
      </c>
      <c r="W154" s="323">
        <f t="shared" si="34"/>
        <v>42</v>
      </c>
      <c r="X154" s="324">
        <f t="shared" si="35"/>
        <v>8.40</v>
      </c>
      <c r="Y154" s="318">
        <v>23</v>
      </c>
      <c r="Z154" s="325">
        <f t="shared" si="36"/>
        <v>18.400000000000002</v>
      </c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  <c r="AN154" s="110"/>
      <c r="AO154" s="110"/>
      <c r="AP154" s="110"/>
      <c r="AQ154" s="110"/>
      <c r="AR154" s="109"/>
    </row>
    <row r="155" spans="1:44" s="107" customFormat="1" ht="20.25">
      <c r="A155" s="45">
        <v>149</v>
      </c>
      <c r="B155" s="317">
        <v>439724</v>
      </c>
      <c r="C155" s="318" t="s">
        <v>406</v>
      </c>
      <c r="D155" s="319">
        <v>6</v>
      </c>
      <c r="E155" s="319">
        <v>4</v>
      </c>
      <c r="F155" s="319">
        <v>5</v>
      </c>
      <c r="G155" s="320">
        <v>6</v>
      </c>
      <c r="H155" s="320">
        <v>7</v>
      </c>
      <c r="I155" s="253">
        <f t="shared" si="25"/>
        <v>28</v>
      </c>
      <c r="J155" s="320">
        <f t="shared" si="26"/>
        <v>4.20</v>
      </c>
      <c r="K155" s="321">
        <v>1</v>
      </c>
      <c r="L155" s="321">
        <v>2</v>
      </c>
      <c r="M155" s="321">
        <v>2.50</v>
      </c>
      <c r="N155" s="321">
        <v>2</v>
      </c>
      <c r="O155" s="321">
        <v>1</v>
      </c>
      <c r="P155" s="253">
        <f t="shared" si="27"/>
        <v>8.50</v>
      </c>
      <c r="Q155" s="321">
        <f t="shared" si="28"/>
        <v>0.42500000000000004</v>
      </c>
      <c r="R155" s="322">
        <f t="shared" si="29"/>
        <v>0.95</v>
      </c>
      <c r="S155" s="322">
        <f t="shared" si="30"/>
        <v>0.70</v>
      </c>
      <c r="T155" s="322">
        <f t="shared" si="31"/>
        <v>0.875</v>
      </c>
      <c r="U155" s="322">
        <f t="shared" si="32"/>
        <v>0.99999999999999989</v>
      </c>
      <c r="V155" s="322">
        <f t="shared" si="33"/>
        <v>1.1000000000000001</v>
      </c>
      <c r="W155" s="323">
        <f t="shared" si="34"/>
        <v>36.50</v>
      </c>
      <c r="X155" s="324">
        <f t="shared" si="35"/>
        <v>7.3000000000000007</v>
      </c>
      <c r="Y155" s="318">
        <v>32</v>
      </c>
      <c r="Z155" s="325">
        <f t="shared" si="36"/>
        <v>25.60</v>
      </c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10"/>
      <c r="AN155" s="110"/>
      <c r="AO155" s="110"/>
      <c r="AP155" s="110"/>
      <c r="AQ155" s="110"/>
      <c r="AR155" s="109"/>
    </row>
    <row r="156" spans="1:44" s="107" customFormat="1" ht="20.25">
      <c r="A156" s="45">
        <v>150</v>
      </c>
      <c r="B156" s="317">
        <v>439725</v>
      </c>
      <c r="C156" s="318" t="s">
        <v>407</v>
      </c>
      <c r="D156" s="319">
        <v>4</v>
      </c>
      <c r="E156" s="319">
        <v>5</v>
      </c>
      <c r="F156" s="319">
        <v>3</v>
      </c>
      <c r="G156" s="320">
        <v>4</v>
      </c>
      <c r="H156" s="320">
        <v>3</v>
      </c>
      <c r="I156" s="253">
        <f t="shared" si="25"/>
        <v>19</v>
      </c>
      <c r="J156" s="320">
        <f t="shared" si="26"/>
        <v>2.85</v>
      </c>
      <c r="K156" s="321">
        <v>1</v>
      </c>
      <c r="L156" s="321">
        <v>2</v>
      </c>
      <c r="M156" s="321">
        <v>2.50</v>
      </c>
      <c r="N156" s="321">
        <v>1.50</v>
      </c>
      <c r="O156" s="321">
        <v>0</v>
      </c>
      <c r="P156" s="253">
        <f t="shared" si="27"/>
        <v>7</v>
      </c>
      <c r="Q156" s="321">
        <f t="shared" si="28"/>
        <v>0.35</v>
      </c>
      <c r="R156" s="322">
        <f t="shared" si="29"/>
        <v>0.65</v>
      </c>
      <c r="S156" s="322">
        <f t="shared" si="30"/>
        <v>0.85</v>
      </c>
      <c r="T156" s="322">
        <f t="shared" si="31"/>
        <v>0.57499999999999996</v>
      </c>
      <c r="U156" s="322">
        <f t="shared" si="32"/>
        <v>0.675</v>
      </c>
      <c r="V156" s="322">
        <f t="shared" si="33"/>
        <v>0.44999999999999996</v>
      </c>
      <c r="W156" s="323">
        <f t="shared" si="34"/>
        <v>26</v>
      </c>
      <c r="X156" s="324">
        <f t="shared" si="35"/>
        <v>5.20</v>
      </c>
      <c r="Y156" s="318">
        <v>19</v>
      </c>
      <c r="Z156" s="325">
        <f t="shared" si="36"/>
        <v>15.20</v>
      </c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  <c r="AK156" s="110"/>
      <c r="AL156" s="110"/>
      <c r="AM156" s="110"/>
      <c r="AN156" s="110"/>
      <c r="AO156" s="110"/>
      <c r="AP156" s="110"/>
      <c r="AQ156" s="110"/>
      <c r="AR156" s="109"/>
    </row>
    <row r="157" spans="1:44" s="107" customFormat="1" ht="20.25">
      <c r="A157" s="45">
        <v>151</v>
      </c>
      <c r="B157" s="317">
        <v>439727</v>
      </c>
      <c r="C157" s="318" t="s">
        <v>527</v>
      </c>
      <c r="D157" s="319">
        <v>10</v>
      </c>
      <c r="E157" s="319">
        <v>11</v>
      </c>
      <c r="F157" s="319">
        <v>12</v>
      </c>
      <c r="G157" s="320">
        <v>14</v>
      </c>
      <c r="H157" s="320">
        <v>15</v>
      </c>
      <c r="I157" s="253">
        <f t="shared" si="25"/>
        <v>62</v>
      </c>
      <c r="J157" s="320">
        <f t="shared" si="26"/>
        <v>9.2999999999999989</v>
      </c>
      <c r="K157" s="321">
        <v>4</v>
      </c>
      <c r="L157" s="321">
        <v>3.50</v>
      </c>
      <c r="M157" s="321">
        <v>4</v>
      </c>
      <c r="N157" s="321">
        <v>3.50</v>
      </c>
      <c r="O157" s="321">
        <v>4</v>
      </c>
      <c r="P157" s="253">
        <f t="shared" si="27"/>
        <v>19</v>
      </c>
      <c r="Q157" s="321">
        <f t="shared" si="28"/>
        <v>0.95</v>
      </c>
      <c r="R157" s="322">
        <f t="shared" si="29"/>
        <v>1.70</v>
      </c>
      <c r="S157" s="322">
        <f t="shared" si="30"/>
        <v>1.825</v>
      </c>
      <c r="T157" s="322">
        <f t="shared" si="31"/>
        <v>1.9999999999999998</v>
      </c>
      <c r="U157" s="322">
        <f t="shared" si="32"/>
        <v>2.275</v>
      </c>
      <c r="V157" s="322">
        <f t="shared" si="33"/>
        <v>2.4500000000000002</v>
      </c>
      <c r="W157" s="323">
        <f t="shared" si="34"/>
        <v>81</v>
      </c>
      <c r="X157" s="324">
        <f t="shared" si="35"/>
        <v>16.20</v>
      </c>
      <c r="Y157" s="318">
        <v>75</v>
      </c>
      <c r="Z157" s="325">
        <f t="shared" si="36"/>
        <v>60</v>
      </c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0"/>
      <c r="AM157" s="110"/>
      <c r="AN157" s="110"/>
      <c r="AO157" s="110"/>
      <c r="AP157" s="110"/>
      <c r="AQ157" s="110"/>
      <c r="AR157" s="109"/>
    </row>
    <row r="158" spans="1:44" s="107" customFormat="1" ht="20.25">
      <c r="A158" s="45">
        <v>152</v>
      </c>
      <c r="B158" s="317">
        <v>439729</v>
      </c>
      <c r="C158" s="318" t="s">
        <v>548</v>
      </c>
      <c r="D158" s="319"/>
      <c r="E158" s="319"/>
      <c r="F158" s="319"/>
      <c r="G158" s="320"/>
      <c r="H158" s="320"/>
      <c r="I158" s="253">
        <f t="shared" si="25"/>
        <v>0</v>
      </c>
      <c r="J158" s="320">
        <f t="shared" si="26"/>
        <v>0</v>
      </c>
      <c r="K158" s="321"/>
      <c r="L158" s="321"/>
      <c r="M158" s="321"/>
      <c r="N158" s="321"/>
      <c r="O158" s="321"/>
      <c r="P158" s="253">
        <f t="shared" si="27"/>
        <v>0</v>
      </c>
      <c r="Q158" s="321">
        <f t="shared" si="28"/>
        <v>0</v>
      </c>
      <c r="R158" s="322">
        <f t="shared" si="29"/>
        <v>0</v>
      </c>
      <c r="S158" s="322">
        <f t="shared" si="30"/>
        <v>0</v>
      </c>
      <c r="T158" s="322">
        <f t="shared" si="31"/>
        <v>0</v>
      </c>
      <c r="U158" s="322">
        <f t="shared" si="32"/>
        <v>0</v>
      </c>
      <c r="V158" s="322">
        <f t="shared" si="33"/>
        <v>0</v>
      </c>
      <c r="W158" s="323">
        <f t="shared" si="34"/>
        <v>0</v>
      </c>
      <c r="X158" s="324">
        <f t="shared" si="35"/>
        <v>0</v>
      </c>
      <c r="Y158" s="318" t="s">
        <v>147</v>
      </c>
      <c r="Z158" s="325" t="e">
        <f t="shared" si="36"/>
        <v>#VALUE!</v>
      </c>
      <c r="AA158" s="110"/>
      <c r="AB158" s="110"/>
      <c r="AC158" s="110"/>
      <c r="AD158" s="110"/>
      <c r="AE158" s="110"/>
      <c r="AF158" s="110"/>
      <c r="AG158" s="110"/>
      <c r="AH158" s="110"/>
      <c r="AI158" s="110"/>
      <c r="AJ158" s="110"/>
      <c r="AK158" s="110"/>
      <c r="AL158" s="110"/>
      <c r="AM158" s="110"/>
      <c r="AN158" s="110"/>
      <c r="AO158" s="110"/>
      <c r="AP158" s="110"/>
      <c r="AQ158" s="110"/>
      <c r="AR158" s="109"/>
    </row>
    <row r="159" spans="1:44" s="107" customFormat="1" ht="20.25">
      <c r="A159" s="45">
        <v>153</v>
      </c>
      <c r="B159" s="317">
        <v>439730</v>
      </c>
      <c r="C159" s="318" t="s">
        <v>128</v>
      </c>
      <c r="D159" s="319">
        <v>12</v>
      </c>
      <c r="E159" s="319">
        <v>11</v>
      </c>
      <c r="F159" s="319">
        <v>15</v>
      </c>
      <c r="G159" s="320">
        <v>14</v>
      </c>
      <c r="H159" s="320">
        <v>10</v>
      </c>
      <c r="I159" s="253">
        <f t="shared" si="25"/>
        <v>62</v>
      </c>
      <c r="J159" s="320">
        <f t="shared" si="26"/>
        <v>9.2999999999999989</v>
      </c>
      <c r="K159" s="321">
        <v>4</v>
      </c>
      <c r="L159" s="321">
        <v>3.50</v>
      </c>
      <c r="M159" s="321">
        <v>3</v>
      </c>
      <c r="N159" s="321">
        <v>2.50</v>
      </c>
      <c r="O159" s="321">
        <v>3.50</v>
      </c>
      <c r="P159" s="253">
        <f t="shared" si="27"/>
        <v>16.50</v>
      </c>
      <c r="Q159" s="321">
        <f t="shared" si="28"/>
        <v>0.825</v>
      </c>
      <c r="R159" s="322">
        <f t="shared" si="29"/>
        <v>1.9999999999999998</v>
      </c>
      <c r="S159" s="322">
        <f t="shared" si="30"/>
        <v>1.825</v>
      </c>
      <c r="T159" s="322">
        <f t="shared" si="31"/>
        <v>2.40</v>
      </c>
      <c r="U159" s="322">
        <f t="shared" si="32"/>
        <v>2.225</v>
      </c>
      <c r="V159" s="322">
        <f t="shared" si="33"/>
        <v>1.675</v>
      </c>
      <c r="W159" s="323">
        <f t="shared" si="34"/>
        <v>78.50</v>
      </c>
      <c r="X159" s="324">
        <f t="shared" si="35"/>
        <v>15.70</v>
      </c>
      <c r="Y159" s="318">
        <v>66</v>
      </c>
      <c r="Z159" s="325">
        <f t="shared" si="36"/>
        <v>52.80</v>
      </c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10"/>
      <c r="AM159" s="110"/>
      <c r="AN159" s="110"/>
      <c r="AO159" s="110"/>
      <c r="AP159" s="110"/>
      <c r="AQ159" s="110"/>
      <c r="AR159" s="109"/>
    </row>
    <row r="160" spans="1:44" s="107" customFormat="1" ht="20.25">
      <c r="A160" s="45">
        <v>154</v>
      </c>
      <c r="B160" s="317">
        <v>439732</v>
      </c>
      <c r="C160" s="318" t="s">
        <v>409</v>
      </c>
      <c r="D160" s="319">
        <v>3</v>
      </c>
      <c r="E160" s="319">
        <v>7</v>
      </c>
      <c r="F160" s="319">
        <v>4</v>
      </c>
      <c r="G160" s="320">
        <v>6</v>
      </c>
      <c r="H160" s="320">
        <v>5</v>
      </c>
      <c r="I160" s="253">
        <f t="shared" si="25"/>
        <v>25</v>
      </c>
      <c r="J160" s="320">
        <f t="shared" si="26"/>
        <v>3.75</v>
      </c>
      <c r="K160" s="321">
        <v>1</v>
      </c>
      <c r="L160" s="321">
        <v>2.50</v>
      </c>
      <c r="M160" s="321">
        <v>1</v>
      </c>
      <c r="N160" s="321">
        <v>2.50</v>
      </c>
      <c r="O160" s="321">
        <v>1</v>
      </c>
      <c r="P160" s="253">
        <f t="shared" si="27"/>
        <v>8</v>
      </c>
      <c r="Q160" s="321">
        <f t="shared" si="28"/>
        <v>0.40</v>
      </c>
      <c r="R160" s="322">
        <f t="shared" si="29"/>
        <v>0.49999999999999994</v>
      </c>
      <c r="S160" s="322">
        <f t="shared" si="30"/>
        <v>1.175</v>
      </c>
      <c r="T160" s="322">
        <f t="shared" si="31"/>
        <v>0.65</v>
      </c>
      <c r="U160" s="322">
        <f t="shared" si="32"/>
        <v>1.0249999999999999</v>
      </c>
      <c r="V160" s="322">
        <f t="shared" si="33"/>
        <v>0.80</v>
      </c>
      <c r="W160" s="323">
        <f t="shared" si="34"/>
        <v>33</v>
      </c>
      <c r="X160" s="324">
        <f t="shared" si="35"/>
        <v>6.60</v>
      </c>
      <c r="Y160" s="318">
        <v>17</v>
      </c>
      <c r="Z160" s="325">
        <f t="shared" si="36"/>
        <v>13.60</v>
      </c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0"/>
      <c r="AK160" s="110"/>
      <c r="AL160" s="110"/>
      <c r="AM160" s="110"/>
      <c r="AN160" s="110"/>
      <c r="AO160" s="110"/>
      <c r="AP160" s="110"/>
      <c r="AQ160" s="110"/>
      <c r="AR160" s="109"/>
    </row>
    <row r="161" spans="1:44" s="107" customFormat="1" ht="20.25">
      <c r="A161" s="45">
        <v>155</v>
      </c>
      <c r="B161" s="317">
        <v>439733</v>
      </c>
      <c r="C161" s="318" t="s">
        <v>410</v>
      </c>
      <c r="D161" s="319">
        <v>7</v>
      </c>
      <c r="E161" s="319">
        <v>6</v>
      </c>
      <c r="F161" s="319">
        <v>8</v>
      </c>
      <c r="G161" s="320">
        <v>5</v>
      </c>
      <c r="H161" s="320">
        <v>9</v>
      </c>
      <c r="I161" s="253">
        <f t="shared" si="25"/>
        <v>35</v>
      </c>
      <c r="J161" s="320">
        <f t="shared" si="26"/>
        <v>5.25</v>
      </c>
      <c r="K161" s="321">
        <v>3.50</v>
      </c>
      <c r="L161" s="321">
        <v>1.50</v>
      </c>
      <c r="M161" s="321">
        <v>2</v>
      </c>
      <c r="N161" s="321">
        <v>3.50</v>
      </c>
      <c r="O161" s="321">
        <v>1</v>
      </c>
      <c r="P161" s="253">
        <f t="shared" si="27"/>
        <v>11.50</v>
      </c>
      <c r="Q161" s="321">
        <f t="shared" si="28"/>
        <v>0.57500000000000007</v>
      </c>
      <c r="R161" s="322">
        <f t="shared" si="29"/>
        <v>1.2250000000000001</v>
      </c>
      <c r="S161" s="322">
        <f t="shared" si="30"/>
        <v>0.97499999999999987</v>
      </c>
      <c r="T161" s="322">
        <f t="shared" si="31"/>
        <v>1.30</v>
      </c>
      <c r="U161" s="322">
        <f t="shared" si="32"/>
        <v>0.925</v>
      </c>
      <c r="V161" s="322">
        <f t="shared" si="33"/>
        <v>1.40</v>
      </c>
      <c r="W161" s="323">
        <f t="shared" si="34"/>
        <v>46.50</v>
      </c>
      <c r="X161" s="324">
        <f t="shared" si="35"/>
        <v>9.3000000000000007</v>
      </c>
      <c r="Y161" s="318">
        <v>36</v>
      </c>
      <c r="Z161" s="325">
        <f t="shared" si="36"/>
        <v>28.80</v>
      </c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110"/>
      <c r="AM161" s="110"/>
      <c r="AN161" s="110"/>
      <c r="AO161" s="110"/>
      <c r="AP161" s="110"/>
      <c r="AQ161" s="110"/>
      <c r="AR161" s="109"/>
    </row>
    <row r="162" spans="1:44" s="107" customFormat="1" ht="20.25">
      <c r="A162" s="45">
        <v>156</v>
      </c>
      <c r="B162" s="317">
        <v>439736</v>
      </c>
      <c r="C162" s="318" t="s">
        <v>528</v>
      </c>
      <c r="D162" s="319">
        <v>10</v>
      </c>
      <c r="E162" s="319">
        <v>12</v>
      </c>
      <c r="F162" s="319">
        <v>14</v>
      </c>
      <c r="G162" s="320">
        <v>12</v>
      </c>
      <c r="H162" s="320">
        <v>13</v>
      </c>
      <c r="I162" s="253">
        <f t="shared" si="25"/>
        <v>61</v>
      </c>
      <c r="J162" s="320">
        <f t="shared" si="26"/>
        <v>9.15</v>
      </c>
      <c r="K162" s="321">
        <v>2</v>
      </c>
      <c r="L162" s="321">
        <v>3.50</v>
      </c>
      <c r="M162" s="321">
        <v>2.50</v>
      </c>
      <c r="N162" s="321">
        <v>5</v>
      </c>
      <c r="O162" s="321">
        <v>3</v>
      </c>
      <c r="P162" s="253">
        <f t="shared" si="27"/>
        <v>16</v>
      </c>
      <c r="Q162" s="321">
        <f t="shared" si="28"/>
        <v>0.80</v>
      </c>
      <c r="R162" s="322">
        <f t="shared" si="29"/>
        <v>1.60</v>
      </c>
      <c r="S162" s="322">
        <f t="shared" si="30"/>
        <v>1.975</v>
      </c>
      <c r="T162" s="322">
        <f t="shared" si="31"/>
        <v>2.225</v>
      </c>
      <c r="U162" s="322">
        <f t="shared" si="32"/>
        <v>2.0499999999999998</v>
      </c>
      <c r="V162" s="322">
        <f t="shared" si="33"/>
        <v>2.10</v>
      </c>
      <c r="W162" s="323">
        <f t="shared" si="34"/>
        <v>77</v>
      </c>
      <c r="X162" s="324">
        <f t="shared" si="35"/>
        <v>15.40</v>
      </c>
      <c r="Y162" s="318">
        <v>62</v>
      </c>
      <c r="Z162" s="325">
        <f t="shared" si="36"/>
        <v>49.60</v>
      </c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  <c r="AK162" s="110"/>
      <c r="AL162" s="110"/>
      <c r="AM162" s="110"/>
      <c r="AN162" s="110"/>
      <c r="AO162" s="110"/>
      <c r="AP162" s="110"/>
      <c r="AQ162" s="110"/>
      <c r="AR162" s="109"/>
    </row>
    <row r="163" spans="1:44" s="107" customFormat="1" ht="20.25">
      <c r="A163" s="45">
        <v>157</v>
      </c>
      <c r="B163" s="317">
        <v>439744</v>
      </c>
      <c r="C163" s="318" t="s">
        <v>412</v>
      </c>
      <c r="D163" s="319">
        <v>6</v>
      </c>
      <c r="E163" s="319">
        <v>5</v>
      </c>
      <c r="F163" s="319">
        <v>4</v>
      </c>
      <c r="G163" s="320">
        <v>8</v>
      </c>
      <c r="H163" s="320">
        <v>7</v>
      </c>
      <c r="I163" s="253">
        <f t="shared" si="25"/>
        <v>30</v>
      </c>
      <c r="J163" s="320">
        <f t="shared" si="26"/>
        <v>4.50</v>
      </c>
      <c r="K163" s="321">
        <v>3</v>
      </c>
      <c r="L163" s="321">
        <v>1.50</v>
      </c>
      <c r="M163" s="321">
        <v>1</v>
      </c>
      <c r="N163" s="321">
        <v>2</v>
      </c>
      <c r="O163" s="321">
        <v>2.50</v>
      </c>
      <c r="P163" s="253">
        <f t="shared" si="27"/>
        <v>10</v>
      </c>
      <c r="Q163" s="321">
        <f t="shared" si="28"/>
        <v>0.50</v>
      </c>
      <c r="R163" s="322">
        <f t="shared" si="29"/>
        <v>1.0499999999999998</v>
      </c>
      <c r="S163" s="322">
        <f t="shared" si="30"/>
        <v>0.825</v>
      </c>
      <c r="T163" s="322">
        <f t="shared" si="31"/>
        <v>0.65</v>
      </c>
      <c r="U163" s="322">
        <f t="shared" si="32"/>
        <v>1.30</v>
      </c>
      <c r="V163" s="322">
        <f t="shared" si="33"/>
        <v>1.175</v>
      </c>
      <c r="W163" s="323">
        <f t="shared" si="34"/>
        <v>40</v>
      </c>
      <c r="X163" s="324">
        <f t="shared" si="35"/>
        <v>8</v>
      </c>
      <c r="Y163" s="318">
        <v>25</v>
      </c>
      <c r="Z163" s="325">
        <f t="shared" si="36"/>
        <v>20</v>
      </c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10"/>
      <c r="AN163" s="110"/>
      <c r="AO163" s="110"/>
      <c r="AP163" s="110"/>
      <c r="AQ163" s="110"/>
      <c r="AR163" s="109"/>
    </row>
    <row r="164" spans="1:44" s="107" customFormat="1" ht="20.25">
      <c r="A164" s="45">
        <v>158</v>
      </c>
      <c r="B164" s="317">
        <v>439745</v>
      </c>
      <c r="C164" s="318" t="s">
        <v>413</v>
      </c>
      <c r="D164" s="319">
        <v>4</v>
      </c>
      <c r="E164" s="319">
        <v>5</v>
      </c>
      <c r="F164" s="319">
        <v>6</v>
      </c>
      <c r="G164" s="320">
        <v>5</v>
      </c>
      <c r="H164" s="320">
        <v>8</v>
      </c>
      <c r="I164" s="253">
        <f t="shared" si="25"/>
        <v>28</v>
      </c>
      <c r="J164" s="320">
        <f t="shared" si="26"/>
        <v>4.20</v>
      </c>
      <c r="K164" s="321">
        <v>1</v>
      </c>
      <c r="L164" s="321">
        <v>2</v>
      </c>
      <c r="M164" s="321">
        <v>1.50</v>
      </c>
      <c r="N164" s="321">
        <v>1</v>
      </c>
      <c r="O164" s="321">
        <v>1</v>
      </c>
      <c r="P164" s="253">
        <f t="shared" si="27"/>
        <v>6.50</v>
      </c>
      <c r="Q164" s="321">
        <f t="shared" si="28"/>
        <v>0.325</v>
      </c>
      <c r="R164" s="322">
        <f t="shared" si="29"/>
        <v>0.65</v>
      </c>
      <c r="S164" s="322">
        <f t="shared" si="30"/>
        <v>0.85</v>
      </c>
      <c r="T164" s="322">
        <f t="shared" si="31"/>
        <v>0.97499999999999987</v>
      </c>
      <c r="U164" s="322">
        <f t="shared" si="32"/>
        <v>0.80</v>
      </c>
      <c r="V164" s="322">
        <f t="shared" si="33"/>
        <v>1.25</v>
      </c>
      <c r="W164" s="323">
        <f t="shared" si="34"/>
        <v>34.50</v>
      </c>
      <c r="X164" s="324">
        <f t="shared" si="35"/>
        <v>6.90</v>
      </c>
      <c r="Y164" s="318">
        <v>30</v>
      </c>
      <c r="Z164" s="325">
        <f t="shared" si="36"/>
        <v>24</v>
      </c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0"/>
      <c r="AK164" s="110"/>
      <c r="AL164" s="110"/>
      <c r="AM164" s="110"/>
      <c r="AN164" s="110"/>
      <c r="AO164" s="110"/>
      <c r="AP164" s="110"/>
      <c r="AQ164" s="110"/>
      <c r="AR164" s="109"/>
    </row>
    <row r="165" spans="1:44" s="107" customFormat="1" ht="20.25">
      <c r="A165" s="45">
        <v>159</v>
      </c>
      <c r="B165" s="317">
        <v>439754</v>
      </c>
      <c r="C165" s="318" t="s">
        <v>416</v>
      </c>
      <c r="D165" s="319">
        <v>3</v>
      </c>
      <c r="E165" s="319">
        <v>5</v>
      </c>
      <c r="F165" s="319">
        <v>4</v>
      </c>
      <c r="G165" s="320">
        <v>7</v>
      </c>
      <c r="H165" s="320">
        <v>8</v>
      </c>
      <c r="I165" s="253">
        <f t="shared" si="25"/>
        <v>27</v>
      </c>
      <c r="J165" s="320">
        <f t="shared" si="26"/>
        <v>4.05</v>
      </c>
      <c r="K165" s="321">
        <v>1.50</v>
      </c>
      <c r="L165" s="321">
        <v>3.50</v>
      </c>
      <c r="M165" s="321">
        <v>1.50</v>
      </c>
      <c r="N165" s="321">
        <v>2</v>
      </c>
      <c r="O165" s="321">
        <v>3.50</v>
      </c>
      <c r="P165" s="253">
        <f t="shared" si="27"/>
        <v>12</v>
      </c>
      <c r="Q165" s="321">
        <f t="shared" si="28"/>
        <v>0.60000000000000009</v>
      </c>
      <c r="R165" s="322">
        <f t="shared" si="29"/>
        <v>0.52499999999999991</v>
      </c>
      <c r="S165" s="322">
        <f t="shared" si="30"/>
        <v>0.925</v>
      </c>
      <c r="T165" s="322">
        <f t="shared" si="31"/>
        <v>0.675</v>
      </c>
      <c r="U165" s="322">
        <f t="shared" si="32"/>
        <v>1.1500000000000001</v>
      </c>
      <c r="V165" s="322">
        <f t="shared" si="33"/>
        <v>1.375</v>
      </c>
      <c r="W165" s="323">
        <f t="shared" si="34"/>
        <v>39</v>
      </c>
      <c r="X165" s="324">
        <f t="shared" si="35"/>
        <v>7.8000000000000007</v>
      </c>
      <c r="Y165" s="318">
        <v>28</v>
      </c>
      <c r="Z165" s="325">
        <f t="shared" si="36"/>
        <v>22.40</v>
      </c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0"/>
      <c r="AK165" s="110"/>
      <c r="AL165" s="110"/>
      <c r="AM165" s="110"/>
      <c r="AN165" s="110"/>
      <c r="AO165" s="110"/>
      <c r="AP165" s="110"/>
      <c r="AQ165" s="110"/>
      <c r="AR165" s="109"/>
    </row>
    <row r="166" spans="1:44" s="107" customFormat="1" ht="20.25">
      <c r="A166" s="45">
        <v>160</v>
      </c>
      <c r="B166" s="317">
        <v>439757</v>
      </c>
      <c r="C166" s="318" t="s">
        <v>418</v>
      </c>
      <c r="D166" s="319">
        <v>6</v>
      </c>
      <c r="E166" s="319">
        <v>5</v>
      </c>
      <c r="F166" s="319">
        <v>5</v>
      </c>
      <c r="G166" s="320">
        <v>6</v>
      </c>
      <c r="H166" s="320">
        <v>7</v>
      </c>
      <c r="I166" s="253">
        <f t="shared" si="25"/>
        <v>29</v>
      </c>
      <c r="J166" s="320">
        <f t="shared" si="26"/>
        <v>4.3499999999999996</v>
      </c>
      <c r="K166" s="321">
        <v>1</v>
      </c>
      <c r="L166" s="321">
        <v>2.50</v>
      </c>
      <c r="M166" s="321">
        <v>1</v>
      </c>
      <c r="N166" s="321">
        <v>2</v>
      </c>
      <c r="O166" s="321">
        <v>2.50</v>
      </c>
      <c r="P166" s="253">
        <f t="shared" si="27"/>
        <v>9</v>
      </c>
      <c r="Q166" s="321">
        <f t="shared" si="28"/>
        <v>0.45</v>
      </c>
      <c r="R166" s="322">
        <f t="shared" si="29"/>
        <v>0.95</v>
      </c>
      <c r="S166" s="322">
        <f t="shared" si="30"/>
        <v>0.875</v>
      </c>
      <c r="T166" s="322">
        <f t="shared" si="31"/>
        <v>0.80</v>
      </c>
      <c r="U166" s="322">
        <f t="shared" si="32"/>
        <v>0.99999999999999989</v>
      </c>
      <c r="V166" s="322">
        <f t="shared" si="33"/>
        <v>1.175</v>
      </c>
      <c r="W166" s="323">
        <f t="shared" si="34"/>
        <v>38</v>
      </c>
      <c r="X166" s="324">
        <f t="shared" si="35"/>
        <v>7.60</v>
      </c>
      <c r="Y166" s="318">
        <v>30</v>
      </c>
      <c r="Z166" s="325">
        <f t="shared" si="36"/>
        <v>24</v>
      </c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0"/>
      <c r="AK166" s="110"/>
      <c r="AL166" s="110"/>
      <c r="AM166" s="110"/>
      <c r="AN166" s="110"/>
      <c r="AO166" s="110"/>
      <c r="AP166" s="110"/>
      <c r="AQ166" s="110"/>
      <c r="AR166" s="109"/>
    </row>
    <row r="167" spans="1:44" s="107" customFormat="1" ht="20.25">
      <c r="A167" s="45">
        <v>161</v>
      </c>
      <c r="B167" s="317">
        <v>439759</v>
      </c>
      <c r="C167" s="318" t="s">
        <v>419</v>
      </c>
      <c r="D167" s="319">
        <v>10</v>
      </c>
      <c r="E167" s="319">
        <v>12</v>
      </c>
      <c r="F167" s="319">
        <v>14</v>
      </c>
      <c r="G167" s="320">
        <v>10</v>
      </c>
      <c r="H167" s="320">
        <v>12</v>
      </c>
      <c r="I167" s="253">
        <f t="shared" si="25"/>
        <v>58</v>
      </c>
      <c r="J167" s="320">
        <f t="shared" si="26"/>
        <v>8.6999999999999993</v>
      </c>
      <c r="K167" s="321">
        <v>4</v>
      </c>
      <c r="L167" s="321">
        <v>4.50</v>
      </c>
      <c r="M167" s="321">
        <v>2.50</v>
      </c>
      <c r="N167" s="321">
        <v>3</v>
      </c>
      <c r="O167" s="321">
        <v>3</v>
      </c>
      <c r="P167" s="253">
        <f t="shared" si="27"/>
        <v>17</v>
      </c>
      <c r="Q167" s="321">
        <f t="shared" si="28"/>
        <v>0.85000000000000009</v>
      </c>
      <c r="R167" s="322">
        <f t="shared" si="29"/>
        <v>1.70</v>
      </c>
      <c r="S167" s="322">
        <f t="shared" si="30"/>
        <v>2.025</v>
      </c>
      <c r="T167" s="322">
        <f t="shared" si="31"/>
        <v>2.225</v>
      </c>
      <c r="U167" s="322">
        <f t="shared" si="32"/>
        <v>1.65</v>
      </c>
      <c r="V167" s="322">
        <f t="shared" si="33"/>
        <v>1.9499999999999997</v>
      </c>
      <c r="W167" s="323">
        <f t="shared" si="34"/>
        <v>75</v>
      </c>
      <c r="X167" s="324">
        <f t="shared" si="35"/>
        <v>15</v>
      </c>
      <c r="Y167" s="318">
        <v>53</v>
      </c>
      <c r="Z167" s="325">
        <f t="shared" si="36"/>
        <v>42.400000000000006</v>
      </c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0"/>
      <c r="AK167" s="110"/>
      <c r="AL167" s="110"/>
      <c r="AM167" s="110"/>
      <c r="AN167" s="110"/>
      <c r="AO167" s="110"/>
      <c r="AP167" s="110"/>
      <c r="AQ167" s="110"/>
      <c r="AR167" s="109"/>
    </row>
    <row r="168" spans="1:44" s="107" customFormat="1" ht="20.25">
      <c r="A168" s="45">
        <v>162</v>
      </c>
      <c r="B168" s="317">
        <v>439761</v>
      </c>
      <c r="C168" s="318" t="s">
        <v>131</v>
      </c>
      <c r="D168" s="319">
        <v>13</v>
      </c>
      <c r="E168" s="319">
        <v>12</v>
      </c>
      <c r="F168" s="319">
        <v>12</v>
      </c>
      <c r="G168" s="320">
        <v>13</v>
      </c>
      <c r="H168" s="320">
        <v>10</v>
      </c>
      <c r="I168" s="253">
        <f t="shared" si="25"/>
        <v>60</v>
      </c>
      <c r="J168" s="320">
        <f t="shared" si="26"/>
        <v>9</v>
      </c>
      <c r="K168" s="321">
        <v>5</v>
      </c>
      <c r="L168" s="321">
        <v>3</v>
      </c>
      <c r="M168" s="321">
        <v>3</v>
      </c>
      <c r="N168" s="321">
        <v>4</v>
      </c>
      <c r="O168" s="321">
        <v>4.50</v>
      </c>
      <c r="P168" s="253">
        <f t="shared" si="27"/>
        <v>19.50</v>
      </c>
      <c r="Q168" s="321">
        <f t="shared" si="28"/>
        <v>0.97500000000000009</v>
      </c>
      <c r="R168" s="322">
        <f t="shared" si="29"/>
        <v>2.2000000000000002</v>
      </c>
      <c r="S168" s="322">
        <f t="shared" si="30"/>
        <v>1.9499999999999997</v>
      </c>
      <c r="T168" s="322">
        <f t="shared" si="31"/>
        <v>1.9499999999999997</v>
      </c>
      <c r="U168" s="322">
        <f t="shared" si="32"/>
        <v>2.15</v>
      </c>
      <c r="V168" s="322">
        <f t="shared" si="33"/>
        <v>1.725</v>
      </c>
      <c r="W168" s="323">
        <f t="shared" si="34"/>
        <v>79.50</v>
      </c>
      <c r="X168" s="324">
        <f t="shared" si="35"/>
        <v>15.90</v>
      </c>
      <c r="Y168" s="318">
        <v>67</v>
      </c>
      <c r="Z168" s="325">
        <f t="shared" si="36"/>
        <v>53.60</v>
      </c>
      <c r="AA168" s="110"/>
      <c r="AB168" s="110"/>
      <c r="AC168" s="110"/>
      <c r="AD168" s="110"/>
      <c r="AE168" s="110"/>
      <c r="AF168" s="110"/>
      <c r="AG168" s="110"/>
      <c r="AH168" s="110"/>
      <c r="AI168" s="110"/>
      <c r="AJ168" s="110"/>
      <c r="AK168" s="110"/>
      <c r="AL168" s="110"/>
      <c r="AM168" s="110"/>
      <c r="AN168" s="110"/>
      <c r="AO168" s="110"/>
      <c r="AP168" s="110"/>
      <c r="AQ168" s="110"/>
      <c r="AR168" s="109"/>
    </row>
    <row r="169" spans="1:44" s="107" customFormat="1" ht="20.25">
      <c r="A169" s="45">
        <v>163</v>
      </c>
      <c r="B169" s="317">
        <v>439762</v>
      </c>
      <c r="C169" s="318" t="s">
        <v>421</v>
      </c>
      <c r="D169" s="319">
        <v>8</v>
      </c>
      <c r="E169" s="319">
        <v>7</v>
      </c>
      <c r="F169" s="319">
        <v>9</v>
      </c>
      <c r="G169" s="320">
        <v>8</v>
      </c>
      <c r="H169" s="320">
        <v>12</v>
      </c>
      <c r="I169" s="253">
        <f t="shared" si="25"/>
        <v>44</v>
      </c>
      <c r="J169" s="320">
        <f t="shared" si="26"/>
        <v>6.60</v>
      </c>
      <c r="K169" s="321">
        <v>3</v>
      </c>
      <c r="L169" s="321">
        <v>2</v>
      </c>
      <c r="M169" s="321">
        <v>1</v>
      </c>
      <c r="N169" s="321">
        <v>2</v>
      </c>
      <c r="O169" s="321">
        <v>4</v>
      </c>
      <c r="P169" s="253">
        <f t="shared" si="27"/>
        <v>12</v>
      </c>
      <c r="Q169" s="321">
        <f t="shared" si="28"/>
        <v>0.60000000000000009</v>
      </c>
      <c r="R169" s="322">
        <f t="shared" si="29"/>
        <v>1.35</v>
      </c>
      <c r="S169" s="322">
        <f t="shared" si="30"/>
        <v>1.1500000000000001</v>
      </c>
      <c r="T169" s="322">
        <f t="shared" si="31"/>
        <v>1.40</v>
      </c>
      <c r="U169" s="322">
        <f t="shared" si="32"/>
        <v>1.30</v>
      </c>
      <c r="V169" s="322">
        <f t="shared" si="33"/>
        <v>1.9999999999999998</v>
      </c>
      <c r="W169" s="323">
        <f t="shared" si="34"/>
        <v>56</v>
      </c>
      <c r="X169" s="324">
        <f t="shared" si="35"/>
        <v>11.20</v>
      </c>
      <c r="Y169" s="318">
        <v>43</v>
      </c>
      <c r="Z169" s="325">
        <f t="shared" si="36"/>
        <v>34.40</v>
      </c>
      <c r="AA169" s="110"/>
      <c r="AB169" s="110"/>
      <c r="AC169" s="110"/>
      <c r="AD169" s="110"/>
      <c r="AE169" s="110"/>
      <c r="AF169" s="110"/>
      <c r="AG169" s="110"/>
      <c r="AH169" s="110"/>
      <c r="AI169" s="110"/>
      <c r="AJ169" s="110"/>
      <c r="AK169" s="110"/>
      <c r="AL169" s="110"/>
      <c r="AM169" s="110"/>
      <c r="AN169" s="110"/>
      <c r="AO169" s="110"/>
      <c r="AP169" s="110"/>
      <c r="AQ169" s="110"/>
      <c r="AR169" s="109"/>
    </row>
    <row r="170" spans="1:44" s="107" customFormat="1" ht="20.25">
      <c r="A170" s="45">
        <v>164</v>
      </c>
      <c r="B170" s="317">
        <v>439764</v>
      </c>
      <c r="C170" s="318" t="s">
        <v>422</v>
      </c>
      <c r="D170" s="319">
        <v>9</v>
      </c>
      <c r="E170" s="319">
        <v>8</v>
      </c>
      <c r="F170" s="319">
        <v>7</v>
      </c>
      <c r="G170" s="320">
        <v>8</v>
      </c>
      <c r="H170" s="320">
        <v>10</v>
      </c>
      <c r="I170" s="253">
        <f t="shared" si="25"/>
        <v>42</v>
      </c>
      <c r="J170" s="320">
        <f t="shared" si="26"/>
        <v>6.30</v>
      </c>
      <c r="K170" s="321">
        <v>2</v>
      </c>
      <c r="L170" s="321">
        <v>2.50</v>
      </c>
      <c r="M170" s="321">
        <v>3</v>
      </c>
      <c r="N170" s="321">
        <v>4</v>
      </c>
      <c r="O170" s="321">
        <v>2</v>
      </c>
      <c r="P170" s="253">
        <f t="shared" si="27"/>
        <v>13.50</v>
      </c>
      <c r="Q170" s="321">
        <f t="shared" si="28"/>
        <v>0.675</v>
      </c>
      <c r="R170" s="322">
        <f t="shared" si="29"/>
        <v>1.45</v>
      </c>
      <c r="S170" s="322">
        <f t="shared" si="30"/>
        <v>1.325</v>
      </c>
      <c r="T170" s="322">
        <f t="shared" si="31"/>
        <v>1.2000000000000002</v>
      </c>
      <c r="U170" s="322">
        <f t="shared" si="32"/>
        <v>1.40</v>
      </c>
      <c r="V170" s="322">
        <f t="shared" si="33"/>
        <v>1.60</v>
      </c>
      <c r="W170" s="323">
        <f t="shared" si="34"/>
        <v>55.50</v>
      </c>
      <c r="X170" s="324">
        <f t="shared" si="35"/>
        <v>11.10</v>
      </c>
      <c r="Y170" s="318">
        <v>29</v>
      </c>
      <c r="Z170" s="325">
        <f t="shared" si="36"/>
        <v>23.200000000000003</v>
      </c>
      <c r="AA170" s="110"/>
      <c r="AB170" s="110"/>
      <c r="AC170" s="110"/>
      <c r="AD170" s="110"/>
      <c r="AE170" s="110"/>
      <c r="AF170" s="110"/>
      <c r="AG170" s="110"/>
      <c r="AH170" s="110"/>
      <c r="AI170" s="110"/>
      <c r="AJ170" s="110"/>
      <c r="AK170" s="110"/>
      <c r="AL170" s="110"/>
      <c r="AM170" s="110"/>
      <c r="AN170" s="110"/>
      <c r="AO170" s="110"/>
      <c r="AP170" s="110"/>
      <c r="AQ170" s="110"/>
      <c r="AR170" s="109"/>
    </row>
    <row r="171" spans="1:44" s="107" customFormat="1" ht="20.25">
      <c r="A171" s="45">
        <v>165</v>
      </c>
      <c r="B171" s="317">
        <v>439765</v>
      </c>
      <c r="C171" s="318" t="s">
        <v>132</v>
      </c>
      <c r="D171" s="319">
        <v>10</v>
      </c>
      <c r="E171" s="319">
        <v>12</v>
      </c>
      <c r="F171" s="319">
        <v>14</v>
      </c>
      <c r="G171" s="320">
        <v>12</v>
      </c>
      <c r="H171" s="320">
        <v>9</v>
      </c>
      <c r="I171" s="253">
        <f t="shared" si="25"/>
        <v>57</v>
      </c>
      <c r="J171" s="320">
        <f t="shared" si="26"/>
        <v>8.5499999999999989</v>
      </c>
      <c r="K171" s="321">
        <v>4</v>
      </c>
      <c r="L171" s="321">
        <v>2</v>
      </c>
      <c r="M171" s="321">
        <v>4</v>
      </c>
      <c r="N171" s="321">
        <v>2.50</v>
      </c>
      <c r="O171" s="321">
        <v>2.50</v>
      </c>
      <c r="P171" s="253">
        <f t="shared" si="27"/>
        <v>15</v>
      </c>
      <c r="Q171" s="321">
        <f t="shared" si="28"/>
        <v>0.75</v>
      </c>
      <c r="R171" s="322">
        <f t="shared" si="29"/>
        <v>1.70</v>
      </c>
      <c r="S171" s="322">
        <f t="shared" si="30"/>
        <v>1.90</v>
      </c>
      <c r="T171" s="322">
        <f t="shared" si="31"/>
        <v>2.3000000000000003</v>
      </c>
      <c r="U171" s="322">
        <f t="shared" si="32"/>
        <v>1.9249999999999998</v>
      </c>
      <c r="V171" s="322">
        <f t="shared" si="33"/>
        <v>1.475</v>
      </c>
      <c r="W171" s="323">
        <f t="shared" si="34"/>
        <v>72</v>
      </c>
      <c r="X171" s="324">
        <f t="shared" si="35"/>
        <v>14.40</v>
      </c>
      <c r="Y171" s="318">
        <v>64</v>
      </c>
      <c r="Z171" s="325">
        <f t="shared" si="36"/>
        <v>51.20</v>
      </c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10"/>
      <c r="AK171" s="110"/>
      <c r="AL171" s="110"/>
      <c r="AM171" s="110"/>
      <c r="AN171" s="110"/>
      <c r="AO171" s="110"/>
      <c r="AP171" s="110"/>
      <c r="AQ171" s="110"/>
      <c r="AR171" s="109"/>
    </row>
    <row r="172" spans="1:44" s="107" customFormat="1" ht="20.25">
      <c r="A172" s="45">
        <v>166</v>
      </c>
      <c r="B172" s="317">
        <v>439768</v>
      </c>
      <c r="C172" s="318" t="s">
        <v>236</v>
      </c>
      <c r="D172" s="319">
        <v>14</v>
      </c>
      <c r="E172" s="319">
        <v>12</v>
      </c>
      <c r="F172" s="319">
        <v>12</v>
      </c>
      <c r="G172" s="320">
        <v>13</v>
      </c>
      <c r="H172" s="320">
        <v>10</v>
      </c>
      <c r="I172" s="253">
        <f t="shared" si="25"/>
        <v>61</v>
      </c>
      <c r="J172" s="320">
        <f t="shared" si="26"/>
        <v>9.15</v>
      </c>
      <c r="K172" s="321">
        <v>3</v>
      </c>
      <c r="L172" s="321">
        <v>3.50</v>
      </c>
      <c r="M172" s="321">
        <v>4.50</v>
      </c>
      <c r="N172" s="321">
        <v>5</v>
      </c>
      <c r="O172" s="321">
        <v>2</v>
      </c>
      <c r="P172" s="253">
        <f t="shared" si="27"/>
        <v>18</v>
      </c>
      <c r="Q172" s="321">
        <f t="shared" si="28"/>
        <v>0.90</v>
      </c>
      <c r="R172" s="322">
        <f t="shared" si="29"/>
        <v>2.25</v>
      </c>
      <c r="S172" s="322">
        <f t="shared" si="30"/>
        <v>1.975</v>
      </c>
      <c r="T172" s="322">
        <f t="shared" si="31"/>
        <v>2.025</v>
      </c>
      <c r="U172" s="322">
        <f t="shared" si="32"/>
        <v>2.2000000000000002</v>
      </c>
      <c r="V172" s="322">
        <f t="shared" si="33"/>
        <v>1.60</v>
      </c>
      <c r="W172" s="323">
        <f t="shared" si="34"/>
        <v>79</v>
      </c>
      <c r="X172" s="324">
        <f t="shared" si="35"/>
        <v>15.80</v>
      </c>
      <c r="Y172" s="318">
        <v>64</v>
      </c>
      <c r="Z172" s="325">
        <f t="shared" si="36"/>
        <v>51.20</v>
      </c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0"/>
      <c r="AK172" s="110"/>
      <c r="AL172" s="110"/>
      <c r="AM172" s="110"/>
      <c r="AN172" s="110"/>
      <c r="AO172" s="110"/>
      <c r="AP172" s="110"/>
      <c r="AQ172" s="110"/>
      <c r="AR172" s="109"/>
    </row>
    <row r="173" spans="1:44" s="107" customFormat="1" ht="20.25">
      <c r="A173" s="45">
        <v>167</v>
      </c>
      <c r="B173" s="317">
        <v>439769</v>
      </c>
      <c r="C173" s="318" t="s">
        <v>423</v>
      </c>
      <c r="D173" s="319">
        <v>10</v>
      </c>
      <c r="E173" s="319">
        <v>11</v>
      </c>
      <c r="F173" s="319">
        <v>8</v>
      </c>
      <c r="G173" s="320">
        <v>9</v>
      </c>
      <c r="H173" s="320">
        <v>7</v>
      </c>
      <c r="I173" s="253">
        <f t="shared" si="25"/>
        <v>45</v>
      </c>
      <c r="J173" s="320">
        <f t="shared" si="26"/>
        <v>6.75</v>
      </c>
      <c r="K173" s="321">
        <v>3</v>
      </c>
      <c r="L173" s="321">
        <v>2.50</v>
      </c>
      <c r="M173" s="321">
        <v>2</v>
      </c>
      <c r="N173" s="321">
        <v>4</v>
      </c>
      <c r="O173" s="321">
        <v>2.50</v>
      </c>
      <c r="P173" s="253">
        <f t="shared" si="27"/>
        <v>14</v>
      </c>
      <c r="Q173" s="321">
        <f t="shared" si="28"/>
        <v>0.70</v>
      </c>
      <c r="R173" s="322">
        <f t="shared" si="29"/>
        <v>1.65</v>
      </c>
      <c r="S173" s="322">
        <f t="shared" si="30"/>
        <v>1.775</v>
      </c>
      <c r="T173" s="322">
        <f t="shared" si="31"/>
        <v>1.30</v>
      </c>
      <c r="U173" s="322">
        <f t="shared" si="32"/>
        <v>1.5499999999999998</v>
      </c>
      <c r="V173" s="322">
        <f t="shared" si="33"/>
        <v>1.175</v>
      </c>
      <c r="W173" s="323">
        <f t="shared" si="34"/>
        <v>59</v>
      </c>
      <c r="X173" s="324">
        <f t="shared" si="35"/>
        <v>11.80</v>
      </c>
      <c r="Y173" s="318">
        <v>36</v>
      </c>
      <c r="Z173" s="325">
        <f t="shared" si="36"/>
        <v>28.80</v>
      </c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0"/>
      <c r="AK173" s="110"/>
      <c r="AL173" s="110"/>
      <c r="AM173" s="110"/>
      <c r="AN173" s="110"/>
      <c r="AO173" s="110"/>
      <c r="AP173" s="110"/>
      <c r="AQ173" s="110"/>
      <c r="AR173" s="109"/>
    </row>
    <row r="174" spans="1:44" s="107" customFormat="1" ht="20.25">
      <c r="A174" s="45">
        <v>168</v>
      </c>
      <c r="B174" s="317">
        <v>439770</v>
      </c>
      <c r="C174" s="318" t="s">
        <v>424</v>
      </c>
      <c r="D174" s="319"/>
      <c r="E174" s="319"/>
      <c r="F174" s="319"/>
      <c r="G174" s="320"/>
      <c r="H174" s="320"/>
      <c r="I174" s="253">
        <f t="shared" si="25"/>
        <v>0</v>
      </c>
      <c r="J174" s="320">
        <f t="shared" si="26"/>
        <v>0</v>
      </c>
      <c r="K174" s="321"/>
      <c r="L174" s="321"/>
      <c r="M174" s="321"/>
      <c r="N174" s="321"/>
      <c r="O174" s="321"/>
      <c r="P174" s="253">
        <f t="shared" si="27"/>
        <v>0</v>
      </c>
      <c r="Q174" s="321">
        <f t="shared" si="28"/>
        <v>0</v>
      </c>
      <c r="R174" s="322">
        <f t="shared" si="29"/>
        <v>0</v>
      </c>
      <c r="S174" s="322">
        <f t="shared" si="30"/>
        <v>0</v>
      </c>
      <c r="T174" s="322">
        <f t="shared" si="31"/>
        <v>0</v>
      </c>
      <c r="U174" s="322">
        <f t="shared" si="32"/>
        <v>0</v>
      </c>
      <c r="V174" s="322">
        <f t="shared" si="33"/>
        <v>0</v>
      </c>
      <c r="W174" s="323">
        <f t="shared" si="34"/>
        <v>0</v>
      </c>
      <c r="X174" s="324">
        <f t="shared" si="35"/>
        <v>0</v>
      </c>
      <c r="Y174" s="318">
        <v>0</v>
      </c>
      <c r="Z174" s="325">
        <f t="shared" si="36"/>
        <v>0</v>
      </c>
      <c r="AA174" s="110"/>
      <c r="AB174" s="110"/>
      <c r="AC174" s="110"/>
      <c r="AD174" s="110"/>
      <c r="AE174" s="110"/>
      <c r="AF174" s="110"/>
      <c r="AG174" s="110"/>
      <c r="AH174" s="110"/>
      <c r="AI174" s="110"/>
      <c r="AJ174" s="110"/>
      <c r="AK174" s="110"/>
      <c r="AL174" s="110"/>
      <c r="AM174" s="110"/>
      <c r="AN174" s="110"/>
      <c r="AO174" s="110"/>
      <c r="AP174" s="110"/>
      <c r="AQ174" s="110"/>
      <c r="AR174" s="109"/>
    </row>
    <row r="175" spans="1:44" s="107" customFormat="1" ht="20.25">
      <c r="A175" s="45">
        <v>169</v>
      </c>
      <c r="B175" s="317">
        <v>439771</v>
      </c>
      <c r="C175" s="318" t="s">
        <v>425</v>
      </c>
      <c r="D175" s="332">
        <v>10</v>
      </c>
      <c r="E175" s="332">
        <v>11</v>
      </c>
      <c r="F175" s="332">
        <v>12</v>
      </c>
      <c r="G175" s="320">
        <v>14</v>
      </c>
      <c r="H175" s="320">
        <v>12</v>
      </c>
      <c r="I175" s="253">
        <f t="shared" si="25"/>
        <v>59</v>
      </c>
      <c r="J175" s="320">
        <f t="shared" si="26"/>
        <v>8.85</v>
      </c>
      <c r="K175" s="321">
        <v>3.50</v>
      </c>
      <c r="L175" s="321">
        <v>2</v>
      </c>
      <c r="M175" s="321">
        <v>3</v>
      </c>
      <c r="N175" s="321">
        <v>4</v>
      </c>
      <c r="O175" s="321">
        <v>3.50</v>
      </c>
      <c r="P175" s="253">
        <f t="shared" si="27"/>
        <v>16</v>
      </c>
      <c r="Q175" s="321">
        <f t="shared" si="28"/>
        <v>0.80</v>
      </c>
      <c r="R175" s="322">
        <f t="shared" si="29"/>
        <v>1.675</v>
      </c>
      <c r="S175" s="322">
        <f t="shared" si="30"/>
        <v>1.75</v>
      </c>
      <c r="T175" s="322">
        <f t="shared" si="31"/>
        <v>1.9499999999999997</v>
      </c>
      <c r="U175" s="322">
        <f t="shared" si="32"/>
        <v>2.3000000000000003</v>
      </c>
      <c r="V175" s="322">
        <f t="shared" si="33"/>
        <v>1.975</v>
      </c>
      <c r="W175" s="323">
        <f t="shared" si="34"/>
        <v>75</v>
      </c>
      <c r="X175" s="324">
        <f t="shared" si="35"/>
        <v>15</v>
      </c>
      <c r="Y175" s="318">
        <v>62</v>
      </c>
      <c r="Z175" s="325">
        <f t="shared" si="36"/>
        <v>49.60</v>
      </c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10"/>
      <c r="AK175" s="110"/>
      <c r="AL175" s="110"/>
      <c r="AM175" s="110"/>
      <c r="AN175" s="110"/>
      <c r="AO175" s="110"/>
      <c r="AP175" s="110"/>
      <c r="AQ175" s="110"/>
      <c r="AR175" s="109"/>
    </row>
    <row r="176" spans="1:44" s="107" customFormat="1" ht="20.25">
      <c r="A176" s="45">
        <v>170</v>
      </c>
      <c r="B176" s="317">
        <v>439772</v>
      </c>
      <c r="C176" s="318" t="s">
        <v>426</v>
      </c>
      <c r="D176" s="333">
        <v>9</v>
      </c>
      <c r="E176" s="333">
        <v>8</v>
      </c>
      <c r="F176" s="333">
        <v>7</v>
      </c>
      <c r="G176" s="320">
        <v>6</v>
      </c>
      <c r="H176" s="320">
        <v>7</v>
      </c>
      <c r="I176" s="253">
        <f t="shared" si="25"/>
        <v>37</v>
      </c>
      <c r="J176" s="320">
        <f t="shared" si="26"/>
        <v>5.55</v>
      </c>
      <c r="K176" s="321">
        <v>4</v>
      </c>
      <c r="L176" s="321">
        <v>3.50</v>
      </c>
      <c r="M176" s="321">
        <v>2</v>
      </c>
      <c r="N176" s="321">
        <v>1.50</v>
      </c>
      <c r="O176" s="321">
        <v>1.50</v>
      </c>
      <c r="P176" s="253">
        <f t="shared" si="27"/>
        <v>12.50</v>
      </c>
      <c r="Q176" s="321">
        <f t="shared" si="28"/>
        <v>0.625</v>
      </c>
      <c r="R176" s="322">
        <f t="shared" si="29"/>
        <v>1.5499999999999998</v>
      </c>
      <c r="S176" s="322">
        <f t="shared" si="30"/>
        <v>1.375</v>
      </c>
      <c r="T176" s="322">
        <f t="shared" si="31"/>
        <v>1.1500000000000001</v>
      </c>
      <c r="U176" s="322">
        <f t="shared" si="32"/>
        <v>0.97499999999999987</v>
      </c>
      <c r="V176" s="322">
        <f t="shared" si="33"/>
        <v>1.125</v>
      </c>
      <c r="W176" s="323">
        <f t="shared" si="34"/>
        <v>49.50</v>
      </c>
      <c r="X176" s="324">
        <f t="shared" si="35"/>
        <v>9.90</v>
      </c>
      <c r="Y176" s="318">
        <v>40</v>
      </c>
      <c r="Z176" s="325">
        <f t="shared" si="36"/>
        <v>32</v>
      </c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  <c r="AK176" s="110"/>
      <c r="AL176" s="110"/>
      <c r="AM176" s="110"/>
      <c r="AN176" s="110"/>
      <c r="AO176" s="110"/>
      <c r="AP176" s="110"/>
      <c r="AQ176" s="110"/>
      <c r="AR176" s="109"/>
    </row>
    <row r="177" spans="1:44" s="107" customFormat="1" ht="20.25">
      <c r="A177" s="45">
        <v>171</v>
      </c>
      <c r="B177" s="317">
        <v>439775</v>
      </c>
      <c r="C177" s="318" t="s">
        <v>427</v>
      </c>
      <c r="D177" s="333">
        <v>10</v>
      </c>
      <c r="E177" s="333">
        <v>12</v>
      </c>
      <c r="F177" s="333">
        <v>11</v>
      </c>
      <c r="G177" s="320">
        <v>14</v>
      </c>
      <c r="H177" s="320">
        <v>5</v>
      </c>
      <c r="I177" s="253">
        <f t="shared" si="25"/>
        <v>52</v>
      </c>
      <c r="J177" s="320">
        <f t="shared" si="26"/>
        <v>7.80</v>
      </c>
      <c r="K177" s="321">
        <v>3</v>
      </c>
      <c r="L177" s="321">
        <v>4.50</v>
      </c>
      <c r="M177" s="321">
        <v>1.50</v>
      </c>
      <c r="N177" s="321">
        <v>4</v>
      </c>
      <c r="O177" s="321">
        <v>3</v>
      </c>
      <c r="P177" s="253">
        <f t="shared" si="27"/>
        <v>16</v>
      </c>
      <c r="Q177" s="321">
        <f t="shared" si="28"/>
        <v>0.80</v>
      </c>
      <c r="R177" s="322">
        <f t="shared" si="29"/>
        <v>1.65</v>
      </c>
      <c r="S177" s="322">
        <f t="shared" si="30"/>
        <v>2.025</v>
      </c>
      <c r="T177" s="322">
        <f t="shared" si="31"/>
        <v>1.725</v>
      </c>
      <c r="U177" s="322">
        <f t="shared" si="32"/>
        <v>2.3000000000000003</v>
      </c>
      <c r="V177" s="322">
        <f t="shared" si="33"/>
        <v>0.90</v>
      </c>
      <c r="W177" s="323">
        <f t="shared" si="34"/>
        <v>68</v>
      </c>
      <c r="X177" s="324">
        <f t="shared" si="35"/>
        <v>13.60</v>
      </c>
      <c r="Y177" s="318">
        <v>39</v>
      </c>
      <c r="Z177" s="325">
        <f t="shared" si="36"/>
        <v>31.200000000000003</v>
      </c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10"/>
      <c r="AK177" s="110"/>
      <c r="AL177" s="110"/>
      <c r="AM177" s="110"/>
      <c r="AN177" s="110"/>
      <c r="AO177" s="110"/>
      <c r="AP177" s="110"/>
      <c r="AQ177" s="110"/>
      <c r="AR177" s="109"/>
    </row>
    <row r="178" spans="1:44" s="107" customFormat="1" ht="20.25">
      <c r="A178" s="45">
        <v>172</v>
      </c>
      <c r="B178" s="317">
        <v>439776</v>
      </c>
      <c r="C178" s="318" t="s">
        <v>428</v>
      </c>
      <c r="D178" s="333">
        <v>14</v>
      </c>
      <c r="E178" s="333">
        <v>15</v>
      </c>
      <c r="F178" s="333">
        <v>12</v>
      </c>
      <c r="G178" s="320">
        <v>16</v>
      </c>
      <c r="H178" s="320">
        <v>10</v>
      </c>
      <c r="I178" s="253">
        <f t="shared" si="25"/>
        <v>67</v>
      </c>
      <c r="J178" s="320">
        <f t="shared" si="26"/>
        <v>10.049999999999999</v>
      </c>
      <c r="K178" s="321">
        <v>4</v>
      </c>
      <c r="L178" s="321">
        <v>2.50</v>
      </c>
      <c r="M178" s="321">
        <v>3</v>
      </c>
      <c r="N178" s="321">
        <v>5</v>
      </c>
      <c r="O178" s="321">
        <v>4.50</v>
      </c>
      <c r="P178" s="253">
        <f t="shared" si="27"/>
        <v>19</v>
      </c>
      <c r="Q178" s="321">
        <f t="shared" si="28"/>
        <v>0.95</v>
      </c>
      <c r="R178" s="322">
        <f t="shared" si="29"/>
        <v>2.3000000000000003</v>
      </c>
      <c r="S178" s="322">
        <f t="shared" si="30"/>
        <v>2.375</v>
      </c>
      <c r="T178" s="322">
        <f t="shared" si="31"/>
        <v>1.9499999999999997</v>
      </c>
      <c r="U178" s="322">
        <f t="shared" si="32"/>
        <v>2.65</v>
      </c>
      <c r="V178" s="322">
        <f t="shared" si="33"/>
        <v>1.725</v>
      </c>
      <c r="W178" s="323">
        <f t="shared" si="34"/>
        <v>86</v>
      </c>
      <c r="X178" s="324">
        <f t="shared" si="35"/>
        <v>17.20</v>
      </c>
      <c r="Y178" s="318">
        <v>76</v>
      </c>
      <c r="Z178" s="325">
        <f t="shared" si="36"/>
        <v>60.80</v>
      </c>
      <c r="AA178" s="110"/>
      <c r="AB178" s="110"/>
      <c r="AC178" s="110"/>
      <c r="AD178" s="110"/>
      <c r="AE178" s="110"/>
      <c r="AF178" s="110"/>
      <c r="AG178" s="110"/>
      <c r="AH178" s="110"/>
      <c r="AI178" s="110"/>
      <c r="AJ178" s="110"/>
      <c r="AK178" s="110"/>
      <c r="AL178" s="110"/>
      <c r="AM178" s="110"/>
      <c r="AN178" s="110"/>
      <c r="AO178" s="110"/>
      <c r="AP178" s="110"/>
      <c r="AQ178" s="110"/>
      <c r="AR178" s="109"/>
    </row>
    <row r="179" spans="1:44" s="107" customFormat="1" ht="20.25">
      <c r="A179" s="45">
        <v>173</v>
      </c>
      <c r="B179" s="317">
        <v>439777</v>
      </c>
      <c r="C179" s="318" t="s">
        <v>549</v>
      </c>
      <c r="D179" s="333">
        <v>7</v>
      </c>
      <c r="E179" s="333">
        <v>8</v>
      </c>
      <c r="F179" s="333">
        <v>7</v>
      </c>
      <c r="G179" s="320">
        <v>4</v>
      </c>
      <c r="H179" s="320">
        <v>5</v>
      </c>
      <c r="I179" s="253">
        <f t="shared" si="25"/>
        <v>31</v>
      </c>
      <c r="J179" s="320">
        <f t="shared" si="26"/>
        <v>4.6499999999999995</v>
      </c>
      <c r="K179" s="321">
        <v>1</v>
      </c>
      <c r="L179" s="321">
        <v>2</v>
      </c>
      <c r="M179" s="321">
        <v>1.50</v>
      </c>
      <c r="N179" s="321">
        <v>2</v>
      </c>
      <c r="O179" s="321">
        <v>3</v>
      </c>
      <c r="P179" s="253">
        <f t="shared" si="27"/>
        <v>9.50</v>
      </c>
      <c r="Q179" s="321">
        <f t="shared" si="28"/>
        <v>0.475</v>
      </c>
      <c r="R179" s="322">
        <f t="shared" si="29"/>
        <v>1.1000000000000001</v>
      </c>
      <c r="S179" s="322">
        <f t="shared" si="30"/>
        <v>1.30</v>
      </c>
      <c r="T179" s="322">
        <f t="shared" si="31"/>
        <v>1.125</v>
      </c>
      <c r="U179" s="322">
        <f t="shared" si="32"/>
        <v>0.70</v>
      </c>
      <c r="V179" s="322">
        <f t="shared" si="33"/>
        <v>0.90</v>
      </c>
      <c r="W179" s="323">
        <f t="shared" si="34"/>
        <v>40.50</v>
      </c>
      <c r="X179" s="324">
        <f t="shared" si="35"/>
        <v>8.10</v>
      </c>
      <c r="Y179" s="318">
        <v>27</v>
      </c>
      <c r="Z179" s="325">
        <f t="shared" si="36"/>
        <v>21.60</v>
      </c>
      <c r="AA179" s="110"/>
      <c r="AB179" s="110"/>
      <c r="AC179" s="110"/>
      <c r="AD179" s="110"/>
      <c r="AE179" s="110"/>
      <c r="AF179" s="110"/>
      <c r="AG179" s="110"/>
      <c r="AH179" s="110"/>
      <c r="AI179" s="110"/>
      <c r="AJ179" s="110"/>
      <c r="AK179" s="110"/>
      <c r="AL179" s="110"/>
      <c r="AM179" s="110"/>
      <c r="AN179" s="110"/>
      <c r="AO179" s="110"/>
      <c r="AP179" s="110"/>
      <c r="AQ179" s="110"/>
      <c r="AR179" s="109"/>
    </row>
    <row r="180" spans="1:44" s="107" customFormat="1" ht="20.25">
      <c r="A180" s="45">
        <v>174</v>
      </c>
      <c r="B180" s="317">
        <v>439778</v>
      </c>
      <c r="C180" s="318" t="s">
        <v>429</v>
      </c>
      <c r="D180" s="333">
        <v>6</v>
      </c>
      <c r="E180" s="333">
        <v>5</v>
      </c>
      <c r="F180" s="333">
        <v>4</v>
      </c>
      <c r="G180" s="320">
        <v>7</v>
      </c>
      <c r="H180" s="320">
        <v>5</v>
      </c>
      <c r="I180" s="253">
        <f t="shared" si="25"/>
        <v>27</v>
      </c>
      <c r="J180" s="320">
        <f t="shared" si="26"/>
        <v>4.05</v>
      </c>
      <c r="K180" s="321">
        <v>2</v>
      </c>
      <c r="L180" s="321">
        <v>1</v>
      </c>
      <c r="M180" s="321">
        <v>2.50</v>
      </c>
      <c r="N180" s="321">
        <v>1</v>
      </c>
      <c r="O180" s="321">
        <v>1.50</v>
      </c>
      <c r="P180" s="253">
        <f t="shared" si="27"/>
        <v>8</v>
      </c>
      <c r="Q180" s="321">
        <f t="shared" si="28"/>
        <v>0.40</v>
      </c>
      <c r="R180" s="322">
        <f t="shared" si="29"/>
        <v>0.99999999999999989</v>
      </c>
      <c r="S180" s="322">
        <f t="shared" si="30"/>
        <v>0.80</v>
      </c>
      <c r="T180" s="322">
        <f t="shared" si="31"/>
        <v>0.725</v>
      </c>
      <c r="U180" s="322">
        <f t="shared" si="32"/>
        <v>1.1000000000000001</v>
      </c>
      <c r="V180" s="322">
        <f t="shared" si="33"/>
        <v>0.825</v>
      </c>
      <c r="W180" s="323">
        <f t="shared" si="34"/>
        <v>35</v>
      </c>
      <c r="X180" s="324">
        <f t="shared" si="35"/>
        <v>7</v>
      </c>
      <c r="Y180" s="318">
        <v>32</v>
      </c>
      <c r="Z180" s="325">
        <f t="shared" si="36"/>
        <v>25.60</v>
      </c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  <c r="AL180" s="110"/>
      <c r="AM180" s="110"/>
      <c r="AN180" s="110"/>
      <c r="AO180" s="110"/>
      <c r="AP180" s="110"/>
      <c r="AQ180" s="110"/>
      <c r="AR180" s="109"/>
    </row>
    <row r="181" spans="1:44" s="107" customFormat="1" ht="20.25">
      <c r="A181" s="45">
        <v>175</v>
      </c>
      <c r="B181" s="317">
        <v>439779</v>
      </c>
      <c r="C181" s="318" t="s">
        <v>430</v>
      </c>
      <c r="D181" s="333">
        <v>10</v>
      </c>
      <c r="E181" s="333">
        <v>12</v>
      </c>
      <c r="F181" s="333">
        <v>11</v>
      </c>
      <c r="G181" s="320">
        <v>7</v>
      </c>
      <c r="H181" s="320">
        <v>8</v>
      </c>
      <c r="I181" s="253">
        <f t="shared" si="25"/>
        <v>48</v>
      </c>
      <c r="J181" s="320">
        <f t="shared" si="26"/>
        <v>7.1999999999999993</v>
      </c>
      <c r="K181" s="321">
        <v>3</v>
      </c>
      <c r="L181" s="321">
        <v>2.50</v>
      </c>
      <c r="M181" s="321">
        <v>4</v>
      </c>
      <c r="N181" s="321">
        <v>2</v>
      </c>
      <c r="O181" s="321">
        <v>2.50</v>
      </c>
      <c r="P181" s="253">
        <f t="shared" si="27"/>
        <v>14</v>
      </c>
      <c r="Q181" s="321">
        <f t="shared" si="28"/>
        <v>0.70</v>
      </c>
      <c r="R181" s="322">
        <f t="shared" si="29"/>
        <v>1.65</v>
      </c>
      <c r="S181" s="322">
        <f t="shared" si="30"/>
        <v>1.9249999999999998</v>
      </c>
      <c r="T181" s="322">
        <f t="shared" si="31"/>
        <v>1.85</v>
      </c>
      <c r="U181" s="322">
        <f t="shared" si="32"/>
        <v>1.1500000000000001</v>
      </c>
      <c r="V181" s="322">
        <f t="shared" si="33"/>
        <v>1.325</v>
      </c>
      <c r="W181" s="323">
        <f t="shared" si="34"/>
        <v>62</v>
      </c>
      <c r="X181" s="324">
        <f t="shared" si="35"/>
        <v>12.40</v>
      </c>
      <c r="Y181" s="318">
        <v>41</v>
      </c>
      <c r="Z181" s="325">
        <f t="shared" si="36"/>
        <v>32.800000000000004</v>
      </c>
      <c r="AA181" s="110"/>
      <c r="AB181" s="110"/>
      <c r="AC181" s="110"/>
      <c r="AD181" s="110"/>
      <c r="AE181" s="110"/>
      <c r="AF181" s="110"/>
      <c r="AG181" s="110"/>
      <c r="AH181" s="110"/>
      <c r="AI181" s="110"/>
      <c r="AJ181" s="110"/>
      <c r="AK181" s="110"/>
      <c r="AL181" s="110"/>
      <c r="AM181" s="110"/>
      <c r="AN181" s="110"/>
      <c r="AO181" s="110"/>
      <c r="AP181" s="110"/>
      <c r="AQ181" s="110"/>
      <c r="AR181" s="109"/>
    </row>
    <row r="182" spans="1:44" s="107" customFormat="1" ht="20.25">
      <c r="A182" s="45">
        <v>176</v>
      </c>
      <c r="B182" s="317">
        <v>439782</v>
      </c>
      <c r="C182" s="318" t="s">
        <v>431</v>
      </c>
      <c r="D182" s="333">
        <v>11</v>
      </c>
      <c r="E182" s="333">
        <v>4</v>
      </c>
      <c r="F182" s="333">
        <v>5</v>
      </c>
      <c r="G182" s="320">
        <v>7</v>
      </c>
      <c r="H182" s="320">
        <v>8</v>
      </c>
      <c r="I182" s="253">
        <f t="shared" si="25"/>
        <v>35</v>
      </c>
      <c r="J182" s="320">
        <f t="shared" si="26"/>
        <v>5.25</v>
      </c>
      <c r="K182" s="321">
        <v>2</v>
      </c>
      <c r="L182" s="321">
        <v>2.50</v>
      </c>
      <c r="M182" s="321">
        <v>2</v>
      </c>
      <c r="N182" s="321">
        <v>3.50</v>
      </c>
      <c r="O182" s="321">
        <v>2</v>
      </c>
      <c r="P182" s="253">
        <f t="shared" si="27"/>
        <v>12</v>
      </c>
      <c r="Q182" s="321">
        <f t="shared" si="28"/>
        <v>0.60000000000000009</v>
      </c>
      <c r="R182" s="322">
        <f t="shared" si="29"/>
        <v>1.75</v>
      </c>
      <c r="S182" s="322">
        <f t="shared" si="30"/>
        <v>0.725</v>
      </c>
      <c r="T182" s="322">
        <f t="shared" si="31"/>
        <v>0.85</v>
      </c>
      <c r="U182" s="322">
        <f t="shared" si="32"/>
        <v>1.2250000000000001</v>
      </c>
      <c r="V182" s="322">
        <f t="shared" si="33"/>
        <v>1.30</v>
      </c>
      <c r="W182" s="323">
        <f t="shared" si="34"/>
        <v>47</v>
      </c>
      <c r="X182" s="324">
        <f t="shared" si="35"/>
        <v>9.40</v>
      </c>
      <c r="Y182" s="318">
        <v>26</v>
      </c>
      <c r="Z182" s="325">
        <f t="shared" si="36"/>
        <v>20.80</v>
      </c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10"/>
      <c r="AK182" s="110"/>
      <c r="AL182" s="110"/>
      <c r="AM182" s="110"/>
      <c r="AN182" s="110"/>
      <c r="AO182" s="110"/>
      <c r="AP182" s="110"/>
      <c r="AQ182" s="110"/>
      <c r="AR182" s="109"/>
    </row>
    <row r="183" spans="1:44" s="107" customFormat="1" ht="20.25">
      <c r="A183" s="45">
        <v>177</v>
      </c>
      <c r="B183" s="317">
        <v>439783</v>
      </c>
      <c r="C183" s="318" t="s">
        <v>432</v>
      </c>
      <c r="D183" s="333">
        <v>7</v>
      </c>
      <c r="E183" s="333">
        <v>8</v>
      </c>
      <c r="F183" s="333">
        <v>9</v>
      </c>
      <c r="G183" s="320">
        <v>10</v>
      </c>
      <c r="H183" s="320">
        <v>4</v>
      </c>
      <c r="I183" s="253">
        <f t="shared" si="25"/>
        <v>38</v>
      </c>
      <c r="J183" s="320">
        <f t="shared" si="26"/>
        <v>5.70</v>
      </c>
      <c r="K183" s="321">
        <v>2.50</v>
      </c>
      <c r="L183" s="321">
        <v>0.50</v>
      </c>
      <c r="M183" s="321">
        <v>2</v>
      </c>
      <c r="N183" s="321">
        <v>3.50</v>
      </c>
      <c r="O183" s="321">
        <v>3</v>
      </c>
      <c r="P183" s="253">
        <f t="shared" si="27"/>
        <v>11.50</v>
      </c>
      <c r="Q183" s="321">
        <f t="shared" si="28"/>
        <v>0.57500000000000007</v>
      </c>
      <c r="R183" s="322">
        <f t="shared" si="29"/>
        <v>1.175</v>
      </c>
      <c r="S183" s="322">
        <f t="shared" si="30"/>
        <v>1.2249999999999999</v>
      </c>
      <c r="T183" s="322">
        <f t="shared" si="31"/>
        <v>1.45</v>
      </c>
      <c r="U183" s="322">
        <f t="shared" si="32"/>
        <v>1.675</v>
      </c>
      <c r="V183" s="322">
        <f t="shared" si="33"/>
        <v>0.75</v>
      </c>
      <c r="W183" s="323">
        <f t="shared" si="34"/>
        <v>49.50</v>
      </c>
      <c r="X183" s="324">
        <f t="shared" si="35"/>
        <v>9.90</v>
      </c>
      <c r="Y183" s="318">
        <v>36</v>
      </c>
      <c r="Z183" s="325">
        <f t="shared" si="36"/>
        <v>28.80</v>
      </c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  <c r="AK183" s="110"/>
      <c r="AL183" s="110"/>
      <c r="AM183" s="110"/>
      <c r="AN183" s="110"/>
      <c r="AO183" s="110"/>
      <c r="AP183" s="110"/>
      <c r="AQ183" s="110"/>
      <c r="AR183" s="109"/>
    </row>
    <row r="184" spans="1:44" s="107" customFormat="1" ht="20.25">
      <c r="A184" s="45">
        <v>178</v>
      </c>
      <c r="B184" s="317">
        <v>439787</v>
      </c>
      <c r="C184" s="318" t="s">
        <v>433</v>
      </c>
      <c r="D184" s="333">
        <v>5</v>
      </c>
      <c r="E184" s="333">
        <v>6</v>
      </c>
      <c r="F184" s="333">
        <v>5</v>
      </c>
      <c r="G184" s="320">
        <v>6</v>
      </c>
      <c r="H184" s="320">
        <v>13</v>
      </c>
      <c r="I184" s="253">
        <f t="shared" si="25"/>
        <v>35</v>
      </c>
      <c r="J184" s="320">
        <f t="shared" si="26"/>
        <v>5.25</v>
      </c>
      <c r="K184" s="321">
        <v>2.50</v>
      </c>
      <c r="L184" s="321">
        <v>1</v>
      </c>
      <c r="M184" s="321">
        <v>1.50</v>
      </c>
      <c r="N184" s="321">
        <v>2</v>
      </c>
      <c r="O184" s="321">
        <v>3</v>
      </c>
      <c r="P184" s="253">
        <f t="shared" si="27"/>
        <v>10</v>
      </c>
      <c r="Q184" s="321">
        <f t="shared" si="28"/>
        <v>0.50</v>
      </c>
      <c r="R184" s="322">
        <f t="shared" si="29"/>
        <v>0.875</v>
      </c>
      <c r="S184" s="322">
        <f t="shared" si="30"/>
        <v>0.95</v>
      </c>
      <c r="T184" s="322">
        <f t="shared" si="31"/>
        <v>0.825</v>
      </c>
      <c r="U184" s="322">
        <f t="shared" si="32"/>
        <v>0.99999999999999989</v>
      </c>
      <c r="V184" s="322">
        <f t="shared" si="33"/>
        <v>2.10</v>
      </c>
      <c r="W184" s="323">
        <f t="shared" si="38" ref="W184:W247">I184+P184</f>
        <v>45</v>
      </c>
      <c r="X184" s="324">
        <f t="shared" si="39" ref="X184:X247">W184*0.2</f>
        <v>9</v>
      </c>
      <c r="Y184" s="318">
        <v>37</v>
      </c>
      <c r="Z184" s="325">
        <f t="shared" si="36"/>
        <v>29.60</v>
      </c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0"/>
      <c r="AK184" s="110"/>
      <c r="AL184" s="110"/>
      <c r="AM184" s="110"/>
      <c r="AN184" s="110"/>
      <c r="AO184" s="110"/>
      <c r="AP184" s="110"/>
      <c r="AQ184" s="110"/>
      <c r="AR184" s="109"/>
    </row>
    <row r="185" spans="1:44" s="107" customFormat="1" ht="20.25">
      <c r="A185" s="45">
        <v>179</v>
      </c>
      <c r="B185" s="317">
        <v>439788</v>
      </c>
      <c r="C185" s="318" t="s">
        <v>434</v>
      </c>
      <c r="D185" s="333">
        <v>8</v>
      </c>
      <c r="E185" s="333">
        <v>7</v>
      </c>
      <c r="F185" s="333">
        <v>8</v>
      </c>
      <c r="G185" s="320">
        <v>9</v>
      </c>
      <c r="H185" s="320">
        <v>6</v>
      </c>
      <c r="I185" s="253">
        <f t="shared" si="40" ref="I185:I216">SUM(D185:H185)</f>
        <v>38</v>
      </c>
      <c r="J185" s="320">
        <f t="shared" si="26"/>
        <v>5.70</v>
      </c>
      <c r="K185" s="321">
        <v>1</v>
      </c>
      <c r="L185" s="321">
        <v>2</v>
      </c>
      <c r="M185" s="321">
        <v>4</v>
      </c>
      <c r="N185" s="321">
        <v>1</v>
      </c>
      <c r="O185" s="321">
        <v>3</v>
      </c>
      <c r="P185" s="253">
        <f t="shared" si="27"/>
        <v>11</v>
      </c>
      <c r="Q185" s="321">
        <f t="shared" si="28"/>
        <v>0.55000000000000004</v>
      </c>
      <c r="R185" s="322">
        <f t="shared" si="29"/>
        <v>1.25</v>
      </c>
      <c r="S185" s="322">
        <f t="shared" si="30"/>
        <v>1.1500000000000001</v>
      </c>
      <c r="T185" s="322">
        <f t="shared" si="31"/>
        <v>1.40</v>
      </c>
      <c r="U185" s="322">
        <f t="shared" si="32"/>
        <v>1.40</v>
      </c>
      <c r="V185" s="322">
        <f t="shared" si="33"/>
        <v>1.0499999999999998</v>
      </c>
      <c r="W185" s="323">
        <f t="shared" si="38"/>
        <v>49</v>
      </c>
      <c r="X185" s="324">
        <f t="shared" si="39"/>
        <v>9.8000000000000007</v>
      </c>
      <c r="Y185" s="318">
        <v>36</v>
      </c>
      <c r="Z185" s="325">
        <f t="shared" si="36"/>
        <v>28.80</v>
      </c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0"/>
      <c r="AK185" s="110"/>
      <c r="AL185" s="110"/>
      <c r="AM185" s="110"/>
      <c r="AN185" s="110"/>
      <c r="AO185" s="110"/>
      <c r="AP185" s="110"/>
      <c r="AQ185" s="110"/>
      <c r="AR185" s="109"/>
    </row>
    <row r="186" spans="1:44" s="107" customFormat="1" ht="20.25">
      <c r="A186" s="45">
        <v>180</v>
      </c>
      <c r="B186" s="317">
        <v>439789</v>
      </c>
      <c r="C186" s="318" t="s">
        <v>435</v>
      </c>
      <c r="D186" s="333">
        <v>6</v>
      </c>
      <c r="E186" s="333">
        <v>5</v>
      </c>
      <c r="F186" s="333">
        <v>4</v>
      </c>
      <c r="G186" s="320">
        <v>7</v>
      </c>
      <c r="H186" s="320">
        <v>8</v>
      </c>
      <c r="I186" s="253">
        <f t="shared" si="40"/>
        <v>30</v>
      </c>
      <c r="J186" s="320">
        <f t="shared" si="26"/>
        <v>4.50</v>
      </c>
      <c r="K186" s="321">
        <v>2</v>
      </c>
      <c r="L186" s="321">
        <v>1</v>
      </c>
      <c r="M186" s="321">
        <v>1</v>
      </c>
      <c r="N186" s="321">
        <v>1.50</v>
      </c>
      <c r="O186" s="321">
        <v>1.50</v>
      </c>
      <c r="P186" s="253">
        <f t="shared" si="27"/>
        <v>7</v>
      </c>
      <c r="Q186" s="321">
        <f t="shared" si="28"/>
        <v>0.35</v>
      </c>
      <c r="R186" s="322">
        <f t="shared" si="29"/>
        <v>0.99999999999999989</v>
      </c>
      <c r="S186" s="322">
        <f t="shared" si="30"/>
        <v>0.80</v>
      </c>
      <c r="T186" s="322">
        <f t="shared" si="31"/>
        <v>0.65</v>
      </c>
      <c r="U186" s="322">
        <f t="shared" si="32"/>
        <v>1.125</v>
      </c>
      <c r="V186" s="322">
        <f t="shared" si="33"/>
        <v>1.2749999999999999</v>
      </c>
      <c r="W186" s="323">
        <f t="shared" si="38"/>
        <v>37</v>
      </c>
      <c r="X186" s="324">
        <f t="shared" si="39"/>
        <v>7.40</v>
      </c>
      <c r="Y186" s="318">
        <v>37</v>
      </c>
      <c r="Z186" s="325">
        <f t="shared" si="36"/>
        <v>29.60</v>
      </c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  <c r="AK186" s="110"/>
      <c r="AL186" s="110"/>
      <c r="AM186" s="110"/>
      <c r="AN186" s="110"/>
      <c r="AO186" s="110"/>
      <c r="AP186" s="110"/>
      <c r="AQ186" s="110"/>
      <c r="AR186" s="109"/>
    </row>
    <row r="187" spans="1:44" s="107" customFormat="1" ht="20.25">
      <c r="A187" s="45">
        <v>181</v>
      </c>
      <c r="B187" s="317">
        <v>439791</v>
      </c>
      <c r="C187" s="318" t="s">
        <v>436</v>
      </c>
      <c r="D187" s="319">
        <v>10</v>
      </c>
      <c r="E187" s="319">
        <v>7</v>
      </c>
      <c r="F187" s="319">
        <v>5</v>
      </c>
      <c r="G187" s="320">
        <v>8</v>
      </c>
      <c r="H187" s="320">
        <v>9</v>
      </c>
      <c r="I187" s="253">
        <f t="shared" si="40"/>
        <v>39</v>
      </c>
      <c r="J187" s="320">
        <f t="shared" si="26"/>
        <v>5.85</v>
      </c>
      <c r="K187" s="321">
        <v>4</v>
      </c>
      <c r="L187" s="321">
        <v>3</v>
      </c>
      <c r="M187" s="321">
        <v>2</v>
      </c>
      <c r="N187" s="321">
        <v>0.50</v>
      </c>
      <c r="O187" s="321">
        <v>2.50</v>
      </c>
      <c r="P187" s="253">
        <f t="shared" si="27"/>
        <v>12</v>
      </c>
      <c r="Q187" s="321">
        <f t="shared" si="28"/>
        <v>0.60000000000000009</v>
      </c>
      <c r="R187" s="322">
        <f t="shared" si="29"/>
        <v>1.70</v>
      </c>
      <c r="S187" s="322">
        <f t="shared" si="30"/>
        <v>1.2000000000000002</v>
      </c>
      <c r="T187" s="322">
        <f t="shared" si="31"/>
        <v>0.85</v>
      </c>
      <c r="U187" s="322">
        <f t="shared" si="32"/>
        <v>1.2249999999999999</v>
      </c>
      <c r="V187" s="322">
        <f t="shared" si="33"/>
        <v>1.475</v>
      </c>
      <c r="W187" s="323">
        <f t="shared" si="38"/>
        <v>51</v>
      </c>
      <c r="X187" s="324">
        <f t="shared" si="39"/>
        <v>10.200000000000001</v>
      </c>
      <c r="Y187" s="318">
        <v>38</v>
      </c>
      <c r="Z187" s="325">
        <f t="shared" si="36"/>
        <v>30.40</v>
      </c>
      <c r="AA187" s="110"/>
      <c r="AB187" s="110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10"/>
      <c r="AN187" s="110"/>
      <c r="AO187" s="110"/>
      <c r="AP187" s="110"/>
      <c r="AQ187" s="110"/>
      <c r="AR187" s="109"/>
    </row>
    <row r="188" spans="1:44" s="107" customFormat="1" ht="20.25">
      <c r="A188" s="45">
        <v>182</v>
      </c>
      <c r="B188" s="317">
        <v>439792</v>
      </c>
      <c r="C188" s="318" t="s">
        <v>437</v>
      </c>
      <c r="D188" s="319">
        <v>6</v>
      </c>
      <c r="E188" s="319">
        <v>5</v>
      </c>
      <c r="F188" s="319">
        <v>8</v>
      </c>
      <c r="G188" s="320">
        <v>9</v>
      </c>
      <c r="H188" s="320">
        <v>12</v>
      </c>
      <c r="I188" s="253">
        <f t="shared" si="40"/>
        <v>40</v>
      </c>
      <c r="J188" s="320">
        <f t="shared" si="26"/>
        <v>6</v>
      </c>
      <c r="K188" s="321">
        <v>3</v>
      </c>
      <c r="L188" s="321">
        <v>2</v>
      </c>
      <c r="M188" s="321">
        <v>4</v>
      </c>
      <c r="N188" s="321">
        <v>1.50</v>
      </c>
      <c r="O188" s="321">
        <v>1.50</v>
      </c>
      <c r="P188" s="253">
        <f t="shared" si="27"/>
        <v>12</v>
      </c>
      <c r="Q188" s="321">
        <f t="shared" si="28"/>
        <v>0.60000000000000009</v>
      </c>
      <c r="R188" s="322">
        <f t="shared" si="29"/>
        <v>1.0499999999999998</v>
      </c>
      <c r="S188" s="322">
        <f t="shared" si="30"/>
        <v>0.85</v>
      </c>
      <c r="T188" s="322">
        <f t="shared" si="31"/>
        <v>1.40</v>
      </c>
      <c r="U188" s="322">
        <f t="shared" si="32"/>
        <v>1.4249999999999998</v>
      </c>
      <c r="V188" s="322">
        <f t="shared" si="33"/>
        <v>1.8749999999999998</v>
      </c>
      <c r="W188" s="323">
        <f t="shared" si="38"/>
        <v>52</v>
      </c>
      <c r="X188" s="324">
        <f t="shared" si="39"/>
        <v>10.40</v>
      </c>
      <c r="Y188" s="318">
        <v>36</v>
      </c>
      <c r="Z188" s="325">
        <f t="shared" si="36"/>
        <v>28.80</v>
      </c>
      <c r="AA188" s="110"/>
      <c r="AB188" s="110"/>
      <c r="AC188" s="110"/>
      <c r="AD188" s="110"/>
      <c r="AE188" s="110"/>
      <c r="AF188" s="110"/>
      <c r="AG188" s="110"/>
      <c r="AH188" s="110"/>
      <c r="AI188" s="110"/>
      <c r="AJ188" s="110"/>
      <c r="AK188" s="110"/>
      <c r="AL188" s="110"/>
      <c r="AM188" s="110"/>
      <c r="AN188" s="110"/>
      <c r="AO188" s="110"/>
      <c r="AP188" s="110"/>
      <c r="AQ188" s="110"/>
      <c r="AR188" s="109"/>
    </row>
    <row r="189" spans="1:44" s="107" customFormat="1" ht="20.25">
      <c r="A189" s="45">
        <v>183</v>
      </c>
      <c r="B189" s="317">
        <v>439793</v>
      </c>
      <c r="C189" s="318" t="s">
        <v>438</v>
      </c>
      <c r="D189" s="319">
        <v>9</v>
      </c>
      <c r="E189" s="319">
        <v>8</v>
      </c>
      <c r="F189" s="319">
        <v>7</v>
      </c>
      <c r="G189" s="320">
        <v>6</v>
      </c>
      <c r="H189" s="320">
        <v>7</v>
      </c>
      <c r="I189" s="253">
        <f t="shared" si="40"/>
        <v>37</v>
      </c>
      <c r="J189" s="320">
        <f t="shared" si="26"/>
        <v>5.55</v>
      </c>
      <c r="K189" s="321">
        <v>3.50</v>
      </c>
      <c r="L189" s="321">
        <v>1</v>
      </c>
      <c r="M189" s="321">
        <v>1.50</v>
      </c>
      <c r="N189" s="321">
        <v>2.50</v>
      </c>
      <c r="O189" s="321">
        <v>4</v>
      </c>
      <c r="P189" s="253">
        <f t="shared" si="27"/>
        <v>12.50</v>
      </c>
      <c r="Q189" s="321">
        <f t="shared" si="28"/>
        <v>0.625</v>
      </c>
      <c r="R189" s="322">
        <f t="shared" si="29"/>
        <v>1.525</v>
      </c>
      <c r="S189" s="322">
        <f t="shared" si="30"/>
        <v>1.25</v>
      </c>
      <c r="T189" s="322">
        <f t="shared" si="31"/>
        <v>1.125</v>
      </c>
      <c r="U189" s="322">
        <f t="shared" si="32"/>
        <v>1.0249999999999999</v>
      </c>
      <c r="V189" s="322">
        <f t="shared" si="33"/>
        <v>1.25</v>
      </c>
      <c r="W189" s="323">
        <f t="shared" si="38"/>
        <v>49.50</v>
      </c>
      <c r="X189" s="324">
        <f t="shared" si="39"/>
        <v>9.90</v>
      </c>
      <c r="Y189" s="318">
        <v>25</v>
      </c>
      <c r="Z189" s="325">
        <f t="shared" si="36"/>
        <v>20</v>
      </c>
      <c r="AA189" s="110"/>
      <c r="AB189" s="110"/>
      <c r="AC189" s="110"/>
      <c r="AD189" s="110"/>
      <c r="AE189" s="110"/>
      <c r="AF189" s="110"/>
      <c r="AG189" s="110"/>
      <c r="AH189" s="110"/>
      <c r="AI189" s="110"/>
      <c r="AJ189" s="110"/>
      <c r="AK189" s="110"/>
      <c r="AL189" s="110"/>
      <c r="AM189" s="110"/>
      <c r="AN189" s="110"/>
      <c r="AO189" s="110"/>
      <c r="AP189" s="110"/>
      <c r="AQ189" s="110"/>
      <c r="AR189" s="109"/>
    </row>
    <row r="190" spans="1:44" s="107" customFormat="1" ht="20.25">
      <c r="A190" s="45">
        <v>184</v>
      </c>
      <c r="B190" s="317">
        <v>439794</v>
      </c>
      <c r="C190" s="318" t="s">
        <v>136</v>
      </c>
      <c r="D190" s="319">
        <v>10</v>
      </c>
      <c r="E190" s="319">
        <v>12</v>
      </c>
      <c r="F190" s="319">
        <v>14</v>
      </c>
      <c r="G190" s="320">
        <v>13</v>
      </c>
      <c r="H190" s="320">
        <v>15</v>
      </c>
      <c r="I190" s="253">
        <f t="shared" si="40"/>
        <v>64</v>
      </c>
      <c r="J190" s="320">
        <f t="shared" si="26"/>
        <v>9.60</v>
      </c>
      <c r="K190" s="321">
        <v>3</v>
      </c>
      <c r="L190" s="321">
        <v>5</v>
      </c>
      <c r="M190" s="321">
        <v>2.50</v>
      </c>
      <c r="N190" s="321">
        <v>4</v>
      </c>
      <c r="O190" s="321">
        <v>4.50</v>
      </c>
      <c r="P190" s="253">
        <f t="shared" si="27"/>
        <v>19</v>
      </c>
      <c r="Q190" s="321">
        <f t="shared" si="28"/>
        <v>0.95</v>
      </c>
      <c r="R190" s="322">
        <f t="shared" si="29"/>
        <v>1.65</v>
      </c>
      <c r="S190" s="322">
        <f t="shared" si="30"/>
        <v>2.0499999999999998</v>
      </c>
      <c r="T190" s="322">
        <f t="shared" si="31"/>
        <v>2.225</v>
      </c>
      <c r="U190" s="322">
        <f t="shared" si="32"/>
        <v>2.15</v>
      </c>
      <c r="V190" s="322">
        <f t="shared" si="33"/>
        <v>2.475</v>
      </c>
      <c r="W190" s="323">
        <f t="shared" si="38"/>
        <v>83</v>
      </c>
      <c r="X190" s="324">
        <f t="shared" si="39"/>
        <v>16.60</v>
      </c>
      <c r="Y190" s="318">
        <v>60</v>
      </c>
      <c r="Z190" s="325">
        <f t="shared" si="36"/>
        <v>48</v>
      </c>
      <c r="AA190" s="110"/>
      <c r="AB190" s="110"/>
      <c r="AC190" s="110"/>
      <c r="AD190" s="110"/>
      <c r="AE190" s="110"/>
      <c r="AF190" s="110"/>
      <c r="AG190" s="110"/>
      <c r="AH190" s="110"/>
      <c r="AI190" s="110"/>
      <c r="AJ190" s="110"/>
      <c r="AK190" s="110"/>
      <c r="AL190" s="110"/>
      <c r="AM190" s="110"/>
      <c r="AN190" s="110"/>
      <c r="AO190" s="110"/>
      <c r="AP190" s="110"/>
      <c r="AQ190" s="110"/>
      <c r="AR190" s="109"/>
    </row>
    <row r="191" spans="1:44" s="107" customFormat="1" ht="20.25">
      <c r="A191" s="45">
        <v>185</v>
      </c>
      <c r="B191" s="317">
        <v>439795</v>
      </c>
      <c r="C191" s="318" t="s">
        <v>439</v>
      </c>
      <c r="D191" s="319">
        <v>10</v>
      </c>
      <c r="E191" s="319">
        <v>11</v>
      </c>
      <c r="F191" s="319">
        <v>10</v>
      </c>
      <c r="G191" s="320">
        <v>14</v>
      </c>
      <c r="H191" s="320">
        <v>9</v>
      </c>
      <c r="I191" s="253">
        <f t="shared" si="40"/>
        <v>54</v>
      </c>
      <c r="J191" s="320">
        <f t="shared" si="26"/>
        <v>8.10</v>
      </c>
      <c r="K191" s="321">
        <v>3.50</v>
      </c>
      <c r="L191" s="321">
        <v>2.50</v>
      </c>
      <c r="M191" s="321">
        <v>4</v>
      </c>
      <c r="N191" s="321">
        <v>2</v>
      </c>
      <c r="O191" s="321">
        <v>2.50</v>
      </c>
      <c r="P191" s="253">
        <f t="shared" si="27"/>
        <v>14.50</v>
      </c>
      <c r="Q191" s="321">
        <f t="shared" si="28"/>
        <v>0.72500000000000009</v>
      </c>
      <c r="R191" s="322">
        <f t="shared" si="29"/>
        <v>1.675</v>
      </c>
      <c r="S191" s="322">
        <f t="shared" si="30"/>
        <v>1.775</v>
      </c>
      <c r="T191" s="322">
        <f t="shared" si="31"/>
        <v>1.70</v>
      </c>
      <c r="U191" s="322">
        <f t="shared" si="32"/>
        <v>2.2000000000000002</v>
      </c>
      <c r="V191" s="322">
        <f t="shared" si="33"/>
        <v>1.475</v>
      </c>
      <c r="W191" s="323">
        <f t="shared" si="38"/>
        <v>68.50</v>
      </c>
      <c r="X191" s="324">
        <f t="shared" si="39"/>
        <v>13.70</v>
      </c>
      <c r="Y191" s="318">
        <v>51</v>
      </c>
      <c r="Z191" s="325">
        <f t="shared" si="36"/>
        <v>40.800000000000004</v>
      </c>
      <c r="AA191" s="110"/>
      <c r="AB191" s="110"/>
      <c r="AC191" s="110"/>
      <c r="AD191" s="110"/>
      <c r="AE191" s="110"/>
      <c r="AF191" s="110"/>
      <c r="AG191" s="110"/>
      <c r="AH191" s="110"/>
      <c r="AI191" s="110"/>
      <c r="AJ191" s="110"/>
      <c r="AK191" s="110"/>
      <c r="AL191" s="110"/>
      <c r="AM191" s="110"/>
      <c r="AN191" s="110"/>
      <c r="AO191" s="110"/>
      <c r="AP191" s="110"/>
      <c r="AQ191" s="110"/>
      <c r="AR191" s="109"/>
    </row>
    <row r="192" spans="1:44" s="107" customFormat="1" ht="20.25">
      <c r="A192" s="45">
        <v>186</v>
      </c>
      <c r="B192" s="317">
        <v>439798</v>
      </c>
      <c r="C192" s="318" t="s">
        <v>441</v>
      </c>
      <c r="D192" s="319">
        <v>8</v>
      </c>
      <c r="E192" s="319">
        <v>7</v>
      </c>
      <c r="F192" s="319">
        <v>6</v>
      </c>
      <c r="G192" s="320">
        <v>5</v>
      </c>
      <c r="H192" s="320">
        <v>10</v>
      </c>
      <c r="I192" s="253">
        <f t="shared" si="40"/>
        <v>36</v>
      </c>
      <c r="J192" s="320">
        <f t="shared" si="26"/>
        <v>5.40</v>
      </c>
      <c r="K192" s="321">
        <v>1</v>
      </c>
      <c r="L192" s="321">
        <v>2.50</v>
      </c>
      <c r="M192" s="321">
        <v>3</v>
      </c>
      <c r="N192" s="321">
        <v>1.50</v>
      </c>
      <c r="O192" s="321">
        <v>2</v>
      </c>
      <c r="P192" s="253">
        <f t="shared" si="27"/>
        <v>10</v>
      </c>
      <c r="Q192" s="321">
        <f t="shared" si="28"/>
        <v>0.50</v>
      </c>
      <c r="R192" s="322">
        <f t="shared" si="29"/>
        <v>1.25</v>
      </c>
      <c r="S192" s="322">
        <f t="shared" si="30"/>
        <v>1.175</v>
      </c>
      <c r="T192" s="322">
        <f t="shared" si="31"/>
        <v>1.0499999999999998</v>
      </c>
      <c r="U192" s="322">
        <f t="shared" si="32"/>
        <v>0.825</v>
      </c>
      <c r="V192" s="322">
        <f t="shared" si="33"/>
        <v>1.60</v>
      </c>
      <c r="W192" s="323">
        <f t="shared" si="38"/>
        <v>46</v>
      </c>
      <c r="X192" s="324">
        <f t="shared" si="39"/>
        <v>9.2000000000000011</v>
      </c>
      <c r="Y192" s="318">
        <v>38</v>
      </c>
      <c r="Z192" s="325">
        <f t="shared" si="36"/>
        <v>30.40</v>
      </c>
      <c r="AA192" s="110"/>
      <c r="AB192" s="110"/>
      <c r="AC192" s="110"/>
      <c r="AD192" s="110"/>
      <c r="AE192" s="110"/>
      <c r="AF192" s="110"/>
      <c r="AG192" s="110"/>
      <c r="AH192" s="110"/>
      <c r="AI192" s="110"/>
      <c r="AJ192" s="110"/>
      <c r="AK192" s="110"/>
      <c r="AL192" s="110"/>
      <c r="AM192" s="110"/>
      <c r="AN192" s="110"/>
      <c r="AO192" s="110"/>
      <c r="AP192" s="110"/>
      <c r="AQ192" s="110"/>
      <c r="AR192" s="109"/>
    </row>
    <row r="193" spans="1:44" s="107" customFormat="1" ht="20.25">
      <c r="A193" s="45">
        <v>187</v>
      </c>
      <c r="B193" s="317">
        <v>439799</v>
      </c>
      <c r="C193" s="318" t="s">
        <v>442</v>
      </c>
      <c r="D193" s="319">
        <v>8</v>
      </c>
      <c r="E193" s="319">
        <v>7</v>
      </c>
      <c r="F193" s="319">
        <v>9</v>
      </c>
      <c r="G193" s="320">
        <v>3</v>
      </c>
      <c r="H193" s="320">
        <v>12</v>
      </c>
      <c r="I193" s="253">
        <f t="shared" si="40"/>
        <v>39</v>
      </c>
      <c r="J193" s="320">
        <f t="shared" si="26"/>
        <v>5.85</v>
      </c>
      <c r="K193" s="321">
        <v>1</v>
      </c>
      <c r="L193" s="321">
        <v>2</v>
      </c>
      <c r="M193" s="321">
        <v>4</v>
      </c>
      <c r="N193" s="321">
        <v>2</v>
      </c>
      <c r="O193" s="321">
        <v>2.50</v>
      </c>
      <c r="P193" s="253">
        <f t="shared" si="27"/>
        <v>11.50</v>
      </c>
      <c r="Q193" s="321">
        <f t="shared" si="28"/>
        <v>0.57500000000000007</v>
      </c>
      <c r="R193" s="322">
        <f t="shared" si="29"/>
        <v>1.25</v>
      </c>
      <c r="S193" s="322">
        <f t="shared" si="30"/>
        <v>1.1500000000000001</v>
      </c>
      <c r="T193" s="322">
        <f t="shared" si="31"/>
        <v>1.5499999999999998</v>
      </c>
      <c r="U193" s="322">
        <f t="shared" si="32"/>
        <v>0.54999999999999993</v>
      </c>
      <c r="V193" s="322">
        <f t="shared" si="33"/>
        <v>1.9249999999999998</v>
      </c>
      <c r="W193" s="323">
        <f t="shared" si="38"/>
        <v>50.50</v>
      </c>
      <c r="X193" s="324">
        <f t="shared" si="39"/>
        <v>10.100000000000001</v>
      </c>
      <c r="Y193" s="318">
        <v>40</v>
      </c>
      <c r="Z193" s="325">
        <f t="shared" si="36"/>
        <v>32</v>
      </c>
      <c r="AA193" s="110"/>
      <c r="AB193" s="110"/>
      <c r="AC193" s="110"/>
      <c r="AD193" s="110"/>
      <c r="AE193" s="110"/>
      <c r="AF193" s="110"/>
      <c r="AG193" s="110"/>
      <c r="AH193" s="110"/>
      <c r="AI193" s="110"/>
      <c r="AJ193" s="110"/>
      <c r="AK193" s="110"/>
      <c r="AL193" s="110"/>
      <c r="AM193" s="110"/>
      <c r="AN193" s="110"/>
      <c r="AO193" s="110"/>
      <c r="AP193" s="110"/>
      <c r="AQ193" s="110"/>
      <c r="AR193" s="109"/>
    </row>
    <row r="194" spans="1:44" s="107" customFormat="1" ht="20.25">
      <c r="A194" s="45">
        <v>188</v>
      </c>
      <c r="B194" s="317">
        <v>439800</v>
      </c>
      <c r="C194" s="318" t="s">
        <v>443</v>
      </c>
      <c r="D194" s="319">
        <v>10</v>
      </c>
      <c r="E194" s="319">
        <v>11</v>
      </c>
      <c r="F194" s="319">
        <v>14</v>
      </c>
      <c r="G194" s="320">
        <v>12</v>
      </c>
      <c r="H194" s="320">
        <v>10</v>
      </c>
      <c r="I194" s="253">
        <f t="shared" si="40"/>
        <v>57</v>
      </c>
      <c r="J194" s="320">
        <f t="shared" si="26"/>
        <v>8.5499999999999989</v>
      </c>
      <c r="K194" s="321">
        <v>3.50</v>
      </c>
      <c r="L194" s="321">
        <v>4</v>
      </c>
      <c r="M194" s="321">
        <v>3</v>
      </c>
      <c r="N194" s="321">
        <v>2.50</v>
      </c>
      <c r="O194" s="321">
        <v>3</v>
      </c>
      <c r="P194" s="253">
        <f t="shared" si="27"/>
        <v>16</v>
      </c>
      <c r="Q194" s="321">
        <f t="shared" si="28"/>
        <v>0.80</v>
      </c>
      <c r="R194" s="322">
        <f t="shared" si="29"/>
        <v>1.675</v>
      </c>
      <c r="S194" s="322">
        <f t="shared" si="30"/>
        <v>1.85</v>
      </c>
      <c r="T194" s="322">
        <f t="shared" si="31"/>
        <v>2.25</v>
      </c>
      <c r="U194" s="322">
        <f t="shared" si="32"/>
        <v>1.9249999999999998</v>
      </c>
      <c r="V194" s="322">
        <f t="shared" si="33"/>
        <v>1.65</v>
      </c>
      <c r="W194" s="323">
        <f t="shared" si="38"/>
        <v>73</v>
      </c>
      <c r="X194" s="324">
        <f t="shared" si="39"/>
        <v>14.60</v>
      </c>
      <c r="Y194" s="318">
        <v>54</v>
      </c>
      <c r="Z194" s="325">
        <f t="shared" si="36"/>
        <v>43.20</v>
      </c>
      <c r="AA194" s="110"/>
      <c r="AB194" s="110"/>
      <c r="AC194" s="110"/>
      <c r="AD194" s="110"/>
      <c r="AE194" s="110"/>
      <c r="AF194" s="110"/>
      <c r="AG194" s="110"/>
      <c r="AH194" s="110"/>
      <c r="AI194" s="110"/>
      <c r="AJ194" s="110"/>
      <c r="AK194" s="110"/>
      <c r="AL194" s="110"/>
      <c r="AM194" s="110"/>
      <c r="AN194" s="110"/>
      <c r="AO194" s="110"/>
      <c r="AP194" s="110"/>
      <c r="AQ194" s="110"/>
      <c r="AR194" s="109"/>
    </row>
    <row r="195" spans="1:44" s="107" customFormat="1" ht="20.25">
      <c r="A195" s="45">
        <v>189</v>
      </c>
      <c r="B195" s="317">
        <v>439802</v>
      </c>
      <c r="C195" s="318" t="s">
        <v>444</v>
      </c>
      <c r="D195" s="319">
        <v>8</v>
      </c>
      <c r="E195" s="319">
        <v>13</v>
      </c>
      <c r="F195" s="319">
        <v>10</v>
      </c>
      <c r="G195" s="320">
        <v>14</v>
      </c>
      <c r="H195" s="320">
        <v>15</v>
      </c>
      <c r="I195" s="253">
        <f t="shared" si="40"/>
        <v>60</v>
      </c>
      <c r="J195" s="320">
        <f t="shared" si="26"/>
        <v>9</v>
      </c>
      <c r="K195" s="321">
        <v>5</v>
      </c>
      <c r="L195" s="321">
        <v>3</v>
      </c>
      <c r="M195" s="321">
        <v>2</v>
      </c>
      <c r="N195" s="321">
        <v>4</v>
      </c>
      <c r="O195" s="321">
        <v>3</v>
      </c>
      <c r="P195" s="253">
        <f t="shared" si="27"/>
        <v>17</v>
      </c>
      <c r="Q195" s="321">
        <f t="shared" si="28"/>
        <v>0.85000000000000009</v>
      </c>
      <c r="R195" s="322">
        <f t="shared" si="29"/>
        <v>1.45</v>
      </c>
      <c r="S195" s="322">
        <f t="shared" si="30"/>
        <v>2.10</v>
      </c>
      <c r="T195" s="322">
        <f t="shared" si="31"/>
        <v>1.60</v>
      </c>
      <c r="U195" s="322">
        <f t="shared" si="32"/>
        <v>2.3000000000000003</v>
      </c>
      <c r="V195" s="322">
        <f t="shared" si="33"/>
        <v>2.40</v>
      </c>
      <c r="W195" s="323">
        <f t="shared" si="38"/>
        <v>77</v>
      </c>
      <c r="X195" s="324">
        <f t="shared" si="39"/>
        <v>15.40</v>
      </c>
      <c r="Y195" s="318">
        <v>61</v>
      </c>
      <c r="Z195" s="325">
        <f t="shared" si="36"/>
        <v>48.80</v>
      </c>
      <c r="AA195" s="110"/>
      <c r="AB195" s="110"/>
      <c r="AC195" s="110"/>
      <c r="AD195" s="110"/>
      <c r="AE195" s="110"/>
      <c r="AF195" s="110"/>
      <c r="AG195" s="110"/>
      <c r="AH195" s="110"/>
      <c r="AI195" s="110"/>
      <c r="AJ195" s="110"/>
      <c r="AK195" s="110"/>
      <c r="AL195" s="110"/>
      <c r="AM195" s="110"/>
      <c r="AN195" s="110"/>
      <c r="AO195" s="110"/>
      <c r="AP195" s="110"/>
      <c r="AQ195" s="110"/>
      <c r="AR195" s="109"/>
    </row>
    <row r="196" spans="1:44" s="107" customFormat="1" ht="20.25">
      <c r="A196" s="45">
        <v>190</v>
      </c>
      <c r="B196" s="317">
        <v>439806</v>
      </c>
      <c r="C196" s="318" t="s">
        <v>529</v>
      </c>
      <c r="D196" s="319">
        <v>6</v>
      </c>
      <c r="E196" s="319">
        <v>7</v>
      </c>
      <c r="F196" s="319">
        <v>6</v>
      </c>
      <c r="G196" s="320">
        <v>12</v>
      </c>
      <c r="H196" s="320">
        <v>8</v>
      </c>
      <c r="I196" s="253">
        <f t="shared" si="40"/>
        <v>39</v>
      </c>
      <c r="J196" s="320">
        <f t="shared" si="26"/>
        <v>5.85</v>
      </c>
      <c r="K196" s="321">
        <v>2.50</v>
      </c>
      <c r="L196" s="321">
        <v>2</v>
      </c>
      <c r="M196" s="321">
        <v>1.50</v>
      </c>
      <c r="N196" s="321">
        <v>2</v>
      </c>
      <c r="O196" s="321">
        <v>3</v>
      </c>
      <c r="P196" s="253">
        <f t="shared" si="27"/>
        <v>11</v>
      </c>
      <c r="Q196" s="321">
        <f t="shared" si="28"/>
        <v>0.55000000000000004</v>
      </c>
      <c r="R196" s="322">
        <f t="shared" si="29"/>
        <v>1.0249999999999999</v>
      </c>
      <c r="S196" s="322">
        <f t="shared" si="30"/>
        <v>1.1500000000000001</v>
      </c>
      <c r="T196" s="322">
        <f t="shared" si="31"/>
        <v>0.97499999999999987</v>
      </c>
      <c r="U196" s="322">
        <f t="shared" si="32"/>
        <v>1.90</v>
      </c>
      <c r="V196" s="322">
        <f t="shared" si="33"/>
        <v>1.35</v>
      </c>
      <c r="W196" s="323">
        <f t="shared" si="38"/>
        <v>50</v>
      </c>
      <c r="X196" s="324">
        <f t="shared" si="39"/>
        <v>10</v>
      </c>
      <c r="Y196" s="318">
        <v>38</v>
      </c>
      <c r="Z196" s="325">
        <f t="shared" si="36"/>
        <v>30.40</v>
      </c>
      <c r="AA196" s="110"/>
      <c r="AB196" s="110"/>
      <c r="AC196" s="110"/>
      <c r="AD196" s="110"/>
      <c r="AE196" s="110"/>
      <c r="AF196" s="110"/>
      <c r="AG196" s="110"/>
      <c r="AH196" s="110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09"/>
    </row>
    <row r="197" spans="1:44" s="107" customFormat="1" ht="20.25">
      <c r="A197" s="45">
        <v>191</v>
      </c>
      <c r="B197" s="317">
        <v>439808</v>
      </c>
      <c r="C197" s="318" t="s">
        <v>446</v>
      </c>
      <c r="D197" s="319">
        <v>8</v>
      </c>
      <c r="E197" s="319">
        <v>7</v>
      </c>
      <c r="F197" s="319">
        <v>5</v>
      </c>
      <c r="G197" s="320">
        <v>6</v>
      </c>
      <c r="H197" s="320">
        <v>13</v>
      </c>
      <c r="I197" s="253">
        <f t="shared" si="40"/>
        <v>39</v>
      </c>
      <c r="J197" s="320">
        <f t="shared" si="26"/>
        <v>5.85</v>
      </c>
      <c r="K197" s="321">
        <v>2</v>
      </c>
      <c r="L197" s="321">
        <v>1.50</v>
      </c>
      <c r="M197" s="321">
        <v>2</v>
      </c>
      <c r="N197" s="321">
        <v>3.50</v>
      </c>
      <c r="O197" s="321">
        <v>2.50</v>
      </c>
      <c r="P197" s="253">
        <f t="shared" si="27"/>
        <v>11.50</v>
      </c>
      <c r="Q197" s="321">
        <f t="shared" si="28"/>
        <v>0.57500000000000007</v>
      </c>
      <c r="R197" s="322">
        <f t="shared" si="29"/>
        <v>1.30</v>
      </c>
      <c r="S197" s="322">
        <f t="shared" si="30"/>
        <v>1.125</v>
      </c>
      <c r="T197" s="322">
        <f t="shared" si="31"/>
        <v>0.85</v>
      </c>
      <c r="U197" s="322">
        <f t="shared" si="32"/>
        <v>1.075</v>
      </c>
      <c r="V197" s="322">
        <f t="shared" si="33"/>
        <v>2.0750000000000002</v>
      </c>
      <c r="W197" s="323">
        <f t="shared" si="38"/>
        <v>50.50</v>
      </c>
      <c r="X197" s="324">
        <f t="shared" si="39"/>
        <v>10.100000000000001</v>
      </c>
      <c r="Y197" s="318">
        <v>39</v>
      </c>
      <c r="Z197" s="325">
        <f t="shared" si="36"/>
        <v>31.200000000000003</v>
      </c>
      <c r="AA197" s="110"/>
      <c r="AB197" s="110"/>
      <c r="AC197" s="110"/>
      <c r="AD197" s="110"/>
      <c r="AE197" s="110"/>
      <c r="AF197" s="110"/>
      <c r="AG197" s="110"/>
      <c r="AH197" s="110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09"/>
    </row>
    <row r="198" spans="1:44" s="107" customFormat="1" ht="20.25">
      <c r="A198" s="45">
        <v>192</v>
      </c>
      <c r="B198" s="317">
        <v>439811</v>
      </c>
      <c r="C198" s="318" t="s">
        <v>447</v>
      </c>
      <c r="D198" s="319">
        <v>11</v>
      </c>
      <c r="E198" s="319">
        <v>8</v>
      </c>
      <c r="F198" s="319">
        <v>7</v>
      </c>
      <c r="G198" s="320">
        <v>5</v>
      </c>
      <c r="H198" s="320">
        <v>4</v>
      </c>
      <c r="I198" s="253">
        <f t="shared" si="40"/>
        <v>35</v>
      </c>
      <c r="J198" s="320">
        <f t="shared" si="26"/>
        <v>5.25</v>
      </c>
      <c r="K198" s="321">
        <v>1</v>
      </c>
      <c r="L198" s="321">
        <v>2.50</v>
      </c>
      <c r="M198" s="321">
        <v>3</v>
      </c>
      <c r="N198" s="321">
        <v>2.50</v>
      </c>
      <c r="O198" s="321">
        <v>4</v>
      </c>
      <c r="P198" s="253">
        <f t="shared" si="27"/>
        <v>13</v>
      </c>
      <c r="Q198" s="321">
        <f t="shared" si="28"/>
        <v>0.65</v>
      </c>
      <c r="R198" s="322">
        <f t="shared" si="29"/>
        <v>1.70</v>
      </c>
      <c r="S198" s="322">
        <f t="shared" si="30"/>
        <v>1.325</v>
      </c>
      <c r="T198" s="322">
        <f t="shared" si="31"/>
        <v>1.2000000000000002</v>
      </c>
      <c r="U198" s="322">
        <f t="shared" si="32"/>
        <v>0.875</v>
      </c>
      <c r="V198" s="322">
        <f t="shared" si="33"/>
        <v>0.80</v>
      </c>
      <c r="W198" s="323">
        <f t="shared" si="38"/>
        <v>48</v>
      </c>
      <c r="X198" s="324">
        <f t="shared" si="39"/>
        <v>9.6000000000000014</v>
      </c>
      <c r="Y198" s="318">
        <v>35</v>
      </c>
      <c r="Z198" s="325">
        <f t="shared" si="36"/>
        <v>28</v>
      </c>
      <c r="AA198" s="110"/>
      <c r="AB198" s="110"/>
      <c r="AC198" s="110"/>
      <c r="AD198" s="110"/>
      <c r="AE198" s="110"/>
      <c r="AF198" s="110"/>
      <c r="AG198" s="110"/>
      <c r="AH198" s="110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09"/>
    </row>
    <row r="199" spans="1:44" s="107" customFormat="1" ht="20.25">
      <c r="A199" s="45">
        <v>193</v>
      </c>
      <c r="B199" s="317">
        <v>439814</v>
      </c>
      <c r="C199" s="318" t="s">
        <v>550</v>
      </c>
      <c r="D199" s="319">
        <v>9</v>
      </c>
      <c r="E199" s="319">
        <v>7</v>
      </c>
      <c r="F199" s="319">
        <v>8</v>
      </c>
      <c r="G199" s="320">
        <v>10</v>
      </c>
      <c r="H199" s="320">
        <v>8</v>
      </c>
      <c r="I199" s="253">
        <f t="shared" si="40"/>
        <v>42</v>
      </c>
      <c r="J199" s="320">
        <f t="shared" si="26"/>
        <v>6.30</v>
      </c>
      <c r="K199" s="321">
        <v>3.50</v>
      </c>
      <c r="L199" s="321">
        <v>2</v>
      </c>
      <c r="M199" s="321">
        <v>1</v>
      </c>
      <c r="N199" s="321">
        <v>3.50</v>
      </c>
      <c r="O199" s="321">
        <v>3.50</v>
      </c>
      <c r="P199" s="253">
        <f t="shared" si="27"/>
        <v>13.50</v>
      </c>
      <c r="Q199" s="321">
        <f t="shared" si="28"/>
        <v>0.675</v>
      </c>
      <c r="R199" s="322">
        <f t="shared" si="29"/>
        <v>1.525</v>
      </c>
      <c r="S199" s="322">
        <f t="shared" si="30"/>
        <v>1.1500000000000001</v>
      </c>
      <c r="T199" s="322">
        <f t="shared" si="31"/>
        <v>1.25</v>
      </c>
      <c r="U199" s="322">
        <f t="shared" si="32"/>
        <v>1.675</v>
      </c>
      <c r="V199" s="322">
        <f t="shared" si="33"/>
        <v>1.375</v>
      </c>
      <c r="W199" s="323">
        <f t="shared" si="38"/>
        <v>55.50</v>
      </c>
      <c r="X199" s="324">
        <f t="shared" si="39"/>
        <v>11.10</v>
      </c>
      <c r="Y199" s="318">
        <v>44</v>
      </c>
      <c r="Z199" s="325">
        <f t="shared" si="36"/>
        <v>35.200000000000003</v>
      </c>
      <c r="AA199" s="110"/>
      <c r="AB199" s="110"/>
      <c r="AC199" s="110"/>
      <c r="AD199" s="110"/>
      <c r="AE199" s="110"/>
      <c r="AF199" s="110"/>
      <c r="AG199" s="110"/>
      <c r="AH199" s="110"/>
      <c r="AI199" s="110"/>
      <c r="AJ199" s="110"/>
      <c r="AK199" s="110"/>
      <c r="AL199" s="110"/>
      <c r="AM199" s="110"/>
      <c r="AN199" s="110"/>
      <c r="AO199" s="110"/>
      <c r="AP199" s="110"/>
      <c r="AQ199" s="110"/>
      <c r="AR199" s="109"/>
    </row>
    <row r="200" spans="1:44" s="107" customFormat="1" ht="20.25">
      <c r="A200" s="45">
        <v>194</v>
      </c>
      <c r="B200" s="317">
        <v>439817</v>
      </c>
      <c r="C200" s="318" t="s">
        <v>450</v>
      </c>
      <c r="D200" s="319">
        <v>11</v>
      </c>
      <c r="E200" s="319">
        <v>5</v>
      </c>
      <c r="F200" s="319">
        <v>12</v>
      </c>
      <c r="G200" s="320">
        <v>6</v>
      </c>
      <c r="H200" s="320">
        <v>7</v>
      </c>
      <c r="I200" s="253">
        <f t="shared" si="40"/>
        <v>41</v>
      </c>
      <c r="J200" s="320">
        <f t="shared" si="26"/>
        <v>6.15</v>
      </c>
      <c r="K200" s="321">
        <v>3</v>
      </c>
      <c r="L200" s="321">
        <v>2.50</v>
      </c>
      <c r="M200" s="321">
        <v>2</v>
      </c>
      <c r="N200" s="321">
        <v>2.50</v>
      </c>
      <c r="O200" s="321">
        <v>3</v>
      </c>
      <c r="P200" s="253">
        <f t="shared" si="27"/>
        <v>13</v>
      </c>
      <c r="Q200" s="321">
        <f t="shared" si="28"/>
        <v>0.65</v>
      </c>
      <c r="R200" s="322">
        <f t="shared" si="41" ref="R200:R263">D200*0.15+K200*0.05</f>
        <v>1.7999999999999998</v>
      </c>
      <c r="S200" s="322">
        <f t="shared" si="42" ref="S200:S263">E200*0.15+L200*0.05</f>
        <v>0.875</v>
      </c>
      <c r="T200" s="322">
        <f t="shared" si="43" ref="T200:T263">F200*0.15+M200*0.05</f>
        <v>1.90</v>
      </c>
      <c r="U200" s="322">
        <f t="shared" si="44" ref="U200:U263">G200*0.15+N200*0.05</f>
        <v>1.0249999999999999</v>
      </c>
      <c r="V200" s="322">
        <f t="shared" si="45" ref="V200:V263">H200*0.15+O200*0.05</f>
        <v>1.2000000000000002</v>
      </c>
      <c r="W200" s="323">
        <f t="shared" si="38"/>
        <v>54</v>
      </c>
      <c r="X200" s="324">
        <f t="shared" si="39"/>
        <v>10.80</v>
      </c>
      <c r="Y200" s="318">
        <v>36</v>
      </c>
      <c r="Z200" s="325">
        <f t="shared" si="46" ref="Z200:Z263">Y200*0.8</f>
        <v>28.80</v>
      </c>
      <c r="AA200" s="110"/>
      <c r="AB200" s="110"/>
      <c r="AC200" s="110"/>
      <c r="AD200" s="110"/>
      <c r="AE200" s="110"/>
      <c r="AF200" s="110"/>
      <c r="AG200" s="110"/>
      <c r="AH200" s="110"/>
      <c r="AI200" s="110"/>
      <c r="AJ200" s="110"/>
      <c r="AK200" s="110"/>
      <c r="AL200" s="110"/>
      <c r="AM200" s="110"/>
      <c r="AN200" s="110"/>
      <c r="AO200" s="110"/>
      <c r="AP200" s="110"/>
      <c r="AQ200" s="110"/>
      <c r="AR200" s="109"/>
    </row>
    <row r="201" spans="1:44" s="107" customFormat="1" ht="20.25">
      <c r="A201" s="45">
        <v>195</v>
      </c>
      <c r="B201" s="317">
        <v>439818</v>
      </c>
      <c r="C201" s="318" t="s">
        <v>451</v>
      </c>
      <c r="D201" s="319">
        <v>15</v>
      </c>
      <c r="E201" s="319">
        <v>9</v>
      </c>
      <c r="F201" s="319">
        <v>14</v>
      </c>
      <c r="G201" s="320">
        <v>11</v>
      </c>
      <c r="H201" s="320">
        <v>10</v>
      </c>
      <c r="I201" s="253">
        <f t="shared" si="40"/>
        <v>59</v>
      </c>
      <c r="J201" s="320">
        <f t="shared" si="26"/>
        <v>8.85</v>
      </c>
      <c r="K201" s="321">
        <v>3.50</v>
      </c>
      <c r="L201" s="321">
        <v>4</v>
      </c>
      <c r="M201" s="321">
        <v>2</v>
      </c>
      <c r="N201" s="321">
        <v>3.50</v>
      </c>
      <c r="O201" s="321">
        <v>4.50</v>
      </c>
      <c r="P201" s="253">
        <f t="shared" si="27"/>
        <v>17.50</v>
      </c>
      <c r="Q201" s="321">
        <f t="shared" si="28"/>
        <v>0.875</v>
      </c>
      <c r="R201" s="322">
        <f t="shared" si="41"/>
        <v>2.4249999999999998</v>
      </c>
      <c r="S201" s="322">
        <f t="shared" si="42"/>
        <v>1.5499999999999998</v>
      </c>
      <c r="T201" s="322">
        <f t="shared" si="43"/>
        <v>2.2000000000000002</v>
      </c>
      <c r="U201" s="322">
        <f t="shared" si="44"/>
        <v>1.825</v>
      </c>
      <c r="V201" s="322">
        <f t="shared" si="45"/>
        <v>1.725</v>
      </c>
      <c r="W201" s="323">
        <f t="shared" si="38"/>
        <v>76.50</v>
      </c>
      <c r="X201" s="324">
        <f t="shared" si="39"/>
        <v>15.30</v>
      </c>
      <c r="Y201" s="318">
        <v>60</v>
      </c>
      <c r="Z201" s="325">
        <f t="shared" si="46"/>
        <v>48</v>
      </c>
      <c r="AA201" s="110"/>
      <c r="AB201" s="110"/>
      <c r="AC201" s="110"/>
      <c r="AD201" s="110"/>
      <c r="AE201" s="110"/>
      <c r="AF201" s="110"/>
      <c r="AG201" s="110"/>
      <c r="AH201" s="110"/>
      <c r="AI201" s="110"/>
      <c r="AJ201" s="110"/>
      <c r="AK201" s="110"/>
      <c r="AL201" s="110"/>
      <c r="AM201" s="110"/>
      <c r="AN201" s="110"/>
      <c r="AO201" s="110"/>
      <c r="AP201" s="110"/>
      <c r="AQ201" s="110"/>
      <c r="AR201" s="109"/>
    </row>
    <row r="202" spans="1:44" s="107" customFormat="1" ht="20.25">
      <c r="A202" s="45">
        <v>196</v>
      </c>
      <c r="B202" s="317">
        <v>439821</v>
      </c>
      <c r="C202" s="318" t="s">
        <v>453</v>
      </c>
      <c r="D202" s="319">
        <v>14</v>
      </c>
      <c r="E202" s="319">
        <v>12</v>
      </c>
      <c r="F202" s="319">
        <v>11</v>
      </c>
      <c r="G202" s="320">
        <v>14</v>
      </c>
      <c r="H202" s="320">
        <v>16</v>
      </c>
      <c r="I202" s="253">
        <f t="shared" si="40"/>
        <v>67</v>
      </c>
      <c r="J202" s="320">
        <f t="shared" si="26"/>
        <v>10.049999999999999</v>
      </c>
      <c r="K202" s="321">
        <v>3.50</v>
      </c>
      <c r="L202" s="321">
        <v>4</v>
      </c>
      <c r="M202" s="321">
        <v>2.50</v>
      </c>
      <c r="N202" s="321">
        <v>5</v>
      </c>
      <c r="O202" s="321">
        <v>3</v>
      </c>
      <c r="P202" s="253">
        <f t="shared" si="27"/>
        <v>18</v>
      </c>
      <c r="Q202" s="321">
        <f t="shared" si="28"/>
        <v>0.90</v>
      </c>
      <c r="R202" s="322">
        <f t="shared" si="41"/>
        <v>2.275</v>
      </c>
      <c r="S202" s="322">
        <f t="shared" si="42"/>
        <v>1.9999999999999998</v>
      </c>
      <c r="T202" s="322">
        <f t="shared" si="43"/>
        <v>1.775</v>
      </c>
      <c r="U202" s="322">
        <f t="shared" si="44"/>
        <v>2.35</v>
      </c>
      <c r="V202" s="322">
        <f t="shared" si="45"/>
        <v>2.5499999999999998</v>
      </c>
      <c r="W202" s="323">
        <f t="shared" si="38"/>
        <v>85</v>
      </c>
      <c r="X202" s="324">
        <f t="shared" si="39"/>
        <v>17</v>
      </c>
      <c r="Y202" s="318">
        <v>60</v>
      </c>
      <c r="Z202" s="325">
        <f t="shared" si="46"/>
        <v>48</v>
      </c>
      <c r="AA202" s="110"/>
      <c r="AB202" s="110"/>
      <c r="AC202" s="110"/>
      <c r="AD202" s="110"/>
      <c r="AE202" s="110"/>
      <c r="AF202" s="110"/>
      <c r="AG202" s="110"/>
      <c r="AH202" s="110"/>
      <c r="AI202" s="110"/>
      <c r="AJ202" s="110"/>
      <c r="AK202" s="110"/>
      <c r="AL202" s="110"/>
      <c r="AM202" s="110"/>
      <c r="AN202" s="110"/>
      <c r="AO202" s="110"/>
      <c r="AP202" s="110"/>
      <c r="AQ202" s="110"/>
      <c r="AR202" s="109"/>
    </row>
    <row r="203" spans="1:44" s="107" customFormat="1" ht="20.25">
      <c r="A203" s="45">
        <v>197</v>
      </c>
      <c r="B203" s="317">
        <v>439822</v>
      </c>
      <c r="C203" s="318" t="s">
        <v>454</v>
      </c>
      <c r="D203" s="319">
        <v>14</v>
      </c>
      <c r="E203" s="319">
        <v>10</v>
      </c>
      <c r="F203" s="319">
        <v>11</v>
      </c>
      <c r="G203" s="320">
        <v>17</v>
      </c>
      <c r="H203" s="320">
        <v>4</v>
      </c>
      <c r="I203" s="253">
        <f t="shared" si="40"/>
        <v>56</v>
      </c>
      <c r="J203" s="320">
        <f t="shared" si="26"/>
        <v>8.40</v>
      </c>
      <c r="K203" s="321">
        <v>3</v>
      </c>
      <c r="L203" s="321">
        <v>4</v>
      </c>
      <c r="M203" s="321">
        <v>5</v>
      </c>
      <c r="N203" s="321">
        <v>2</v>
      </c>
      <c r="O203" s="321">
        <v>2.50</v>
      </c>
      <c r="P203" s="253">
        <f t="shared" si="27"/>
        <v>16.50</v>
      </c>
      <c r="Q203" s="321">
        <f t="shared" si="28"/>
        <v>0.825</v>
      </c>
      <c r="R203" s="322">
        <f t="shared" si="41"/>
        <v>2.25</v>
      </c>
      <c r="S203" s="322">
        <f t="shared" si="42"/>
        <v>1.70</v>
      </c>
      <c r="T203" s="322">
        <f t="shared" si="43"/>
        <v>1.90</v>
      </c>
      <c r="U203" s="322">
        <f t="shared" si="44"/>
        <v>2.65</v>
      </c>
      <c r="V203" s="322">
        <f t="shared" si="45"/>
        <v>0.725</v>
      </c>
      <c r="W203" s="323">
        <f t="shared" si="38"/>
        <v>72.50</v>
      </c>
      <c r="X203" s="324">
        <f t="shared" si="39"/>
        <v>14.50</v>
      </c>
      <c r="Y203" s="318">
        <v>50</v>
      </c>
      <c r="Z203" s="325">
        <f t="shared" si="46"/>
        <v>40</v>
      </c>
      <c r="AA203" s="110"/>
      <c r="AB203" s="110"/>
      <c r="AC203" s="110"/>
      <c r="AD203" s="110"/>
      <c r="AE203" s="110"/>
      <c r="AF203" s="110"/>
      <c r="AG203" s="110"/>
      <c r="AH203" s="110"/>
      <c r="AI203" s="110"/>
      <c r="AJ203" s="110"/>
      <c r="AK203" s="110"/>
      <c r="AL203" s="110"/>
      <c r="AM203" s="110"/>
      <c r="AN203" s="110"/>
      <c r="AO203" s="110"/>
      <c r="AP203" s="110"/>
      <c r="AQ203" s="110"/>
      <c r="AR203" s="109"/>
    </row>
    <row r="204" spans="1:44" s="107" customFormat="1" ht="20.25">
      <c r="A204" s="45">
        <v>198</v>
      </c>
      <c r="B204" s="317">
        <v>439825</v>
      </c>
      <c r="C204" s="318" t="s">
        <v>455</v>
      </c>
      <c r="D204" s="319">
        <v>3</v>
      </c>
      <c r="E204" s="319">
        <v>14</v>
      </c>
      <c r="F204" s="319">
        <v>13</v>
      </c>
      <c r="G204" s="320">
        <v>11</v>
      </c>
      <c r="H204" s="320">
        <v>4</v>
      </c>
      <c r="I204" s="253">
        <f t="shared" si="40"/>
        <v>45</v>
      </c>
      <c r="J204" s="320">
        <f t="shared" si="26"/>
        <v>6.75</v>
      </c>
      <c r="K204" s="321">
        <v>2.50</v>
      </c>
      <c r="L204" s="321">
        <v>1</v>
      </c>
      <c r="M204" s="321">
        <v>2</v>
      </c>
      <c r="N204" s="321">
        <v>1.50</v>
      </c>
      <c r="O204" s="321">
        <v>2.50</v>
      </c>
      <c r="P204" s="253">
        <f t="shared" si="27"/>
        <v>9.50</v>
      </c>
      <c r="Q204" s="321">
        <f t="shared" si="28"/>
        <v>0.475</v>
      </c>
      <c r="R204" s="322">
        <f t="shared" si="41"/>
        <v>0.57499999999999996</v>
      </c>
      <c r="S204" s="322">
        <f t="shared" si="42"/>
        <v>2.15</v>
      </c>
      <c r="T204" s="322">
        <f t="shared" si="43"/>
        <v>2.0499999999999998</v>
      </c>
      <c r="U204" s="322">
        <f t="shared" si="44"/>
        <v>1.725</v>
      </c>
      <c r="V204" s="322">
        <f t="shared" si="45"/>
        <v>0.725</v>
      </c>
      <c r="W204" s="323">
        <f t="shared" si="38"/>
        <v>54.50</v>
      </c>
      <c r="X204" s="324">
        <f t="shared" si="39"/>
        <v>10.90</v>
      </c>
      <c r="Y204" s="318">
        <v>48</v>
      </c>
      <c r="Z204" s="325">
        <f t="shared" si="46"/>
        <v>38.400000000000006</v>
      </c>
      <c r="AA204" s="110"/>
      <c r="AB204" s="110"/>
      <c r="AC204" s="110"/>
      <c r="AD204" s="110"/>
      <c r="AE204" s="110"/>
      <c r="AF204" s="110"/>
      <c r="AG204" s="110"/>
      <c r="AH204" s="110"/>
      <c r="AI204" s="110"/>
      <c r="AJ204" s="110"/>
      <c r="AK204" s="110"/>
      <c r="AL204" s="110"/>
      <c r="AM204" s="110"/>
      <c r="AN204" s="110"/>
      <c r="AO204" s="110"/>
      <c r="AP204" s="110"/>
      <c r="AQ204" s="110"/>
      <c r="AR204" s="109"/>
    </row>
    <row r="205" spans="1:44" s="107" customFormat="1" ht="20.25">
      <c r="A205" s="45">
        <v>199</v>
      </c>
      <c r="B205" s="317">
        <v>439826</v>
      </c>
      <c r="C205" s="318" t="s">
        <v>140</v>
      </c>
      <c r="D205" s="319">
        <v>11</v>
      </c>
      <c r="E205" s="319">
        <v>12</v>
      </c>
      <c r="F205" s="319">
        <v>14</v>
      </c>
      <c r="G205" s="320">
        <v>16</v>
      </c>
      <c r="H205" s="320">
        <v>8</v>
      </c>
      <c r="I205" s="253">
        <f t="shared" si="40"/>
        <v>61</v>
      </c>
      <c r="J205" s="320">
        <f t="shared" si="26"/>
        <v>9.15</v>
      </c>
      <c r="K205" s="321">
        <v>3.50</v>
      </c>
      <c r="L205" s="321">
        <v>2</v>
      </c>
      <c r="M205" s="321">
        <v>4</v>
      </c>
      <c r="N205" s="321">
        <v>3</v>
      </c>
      <c r="O205" s="321">
        <v>5</v>
      </c>
      <c r="P205" s="253">
        <f t="shared" si="27"/>
        <v>17.50</v>
      </c>
      <c r="Q205" s="321">
        <f t="shared" si="28"/>
        <v>0.875</v>
      </c>
      <c r="R205" s="322">
        <f t="shared" si="41"/>
        <v>1.825</v>
      </c>
      <c r="S205" s="322">
        <f t="shared" si="42"/>
        <v>1.90</v>
      </c>
      <c r="T205" s="322">
        <f t="shared" si="43"/>
        <v>2.3000000000000003</v>
      </c>
      <c r="U205" s="322">
        <f t="shared" si="44"/>
        <v>2.5499999999999998</v>
      </c>
      <c r="V205" s="322">
        <f t="shared" si="45"/>
        <v>1.45</v>
      </c>
      <c r="W205" s="323">
        <f t="shared" si="38"/>
        <v>78.50</v>
      </c>
      <c r="X205" s="324">
        <f t="shared" si="39"/>
        <v>15.70</v>
      </c>
      <c r="Y205" s="318">
        <v>56</v>
      </c>
      <c r="Z205" s="325">
        <f t="shared" si="46"/>
        <v>44.80</v>
      </c>
      <c r="AA205" s="110"/>
      <c r="AB205" s="110"/>
      <c r="AC205" s="110"/>
      <c r="AD205" s="110"/>
      <c r="AE205" s="110"/>
      <c r="AF205" s="110"/>
      <c r="AG205" s="110"/>
      <c r="AH205" s="110"/>
      <c r="AI205" s="110"/>
      <c r="AJ205" s="110"/>
      <c r="AK205" s="110"/>
      <c r="AL205" s="110"/>
      <c r="AM205" s="110"/>
      <c r="AN205" s="110"/>
      <c r="AO205" s="110"/>
      <c r="AP205" s="110"/>
      <c r="AQ205" s="110"/>
      <c r="AR205" s="109"/>
    </row>
    <row r="206" spans="1:44" s="107" customFormat="1" ht="20.25">
      <c r="A206" s="45">
        <v>200</v>
      </c>
      <c r="B206" s="317">
        <v>439834</v>
      </c>
      <c r="C206" s="318" t="s">
        <v>456</v>
      </c>
      <c r="D206" s="319">
        <v>16</v>
      </c>
      <c r="E206" s="319">
        <v>7</v>
      </c>
      <c r="F206" s="319">
        <v>14</v>
      </c>
      <c r="G206" s="320">
        <v>17</v>
      </c>
      <c r="H206" s="320">
        <v>9</v>
      </c>
      <c r="I206" s="253">
        <f t="shared" si="40"/>
        <v>63</v>
      </c>
      <c r="J206" s="320">
        <f t="shared" si="26"/>
        <v>9.4499999999999993</v>
      </c>
      <c r="K206" s="321">
        <v>3</v>
      </c>
      <c r="L206" s="321">
        <v>5</v>
      </c>
      <c r="M206" s="321">
        <v>4</v>
      </c>
      <c r="N206" s="321">
        <v>2</v>
      </c>
      <c r="O206" s="321">
        <v>2.50</v>
      </c>
      <c r="P206" s="253">
        <f t="shared" si="27"/>
        <v>16.50</v>
      </c>
      <c r="Q206" s="321">
        <f t="shared" si="28"/>
        <v>0.825</v>
      </c>
      <c r="R206" s="322">
        <f t="shared" si="41"/>
        <v>2.5499999999999998</v>
      </c>
      <c r="S206" s="322">
        <f t="shared" si="42"/>
        <v>1.30</v>
      </c>
      <c r="T206" s="322">
        <f t="shared" si="43"/>
        <v>2.3000000000000003</v>
      </c>
      <c r="U206" s="322">
        <f t="shared" si="44"/>
        <v>2.65</v>
      </c>
      <c r="V206" s="322">
        <f t="shared" si="45"/>
        <v>1.475</v>
      </c>
      <c r="W206" s="323">
        <f t="shared" si="38"/>
        <v>79.50</v>
      </c>
      <c r="X206" s="324">
        <f t="shared" si="39"/>
        <v>15.90</v>
      </c>
      <c r="Y206" s="318">
        <v>73</v>
      </c>
      <c r="Z206" s="325">
        <f t="shared" si="46"/>
        <v>58.400000000000006</v>
      </c>
      <c r="AA206" s="110"/>
      <c r="AB206" s="110"/>
      <c r="AC206" s="110"/>
      <c r="AD206" s="110"/>
      <c r="AE206" s="110"/>
      <c r="AF206" s="110"/>
      <c r="AG206" s="110"/>
      <c r="AH206" s="110"/>
      <c r="AI206" s="110"/>
      <c r="AJ206" s="110"/>
      <c r="AK206" s="110"/>
      <c r="AL206" s="110"/>
      <c r="AM206" s="110"/>
      <c r="AN206" s="110"/>
      <c r="AO206" s="110"/>
      <c r="AP206" s="110"/>
      <c r="AQ206" s="110"/>
      <c r="AR206" s="109"/>
    </row>
    <row r="207" spans="1:44" s="107" customFormat="1" ht="20.25">
      <c r="A207" s="45">
        <v>201</v>
      </c>
      <c r="B207" s="317">
        <v>439835</v>
      </c>
      <c r="C207" s="318" t="s">
        <v>457</v>
      </c>
      <c r="D207" s="319">
        <v>8</v>
      </c>
      <c r="E207" s="319">
        <v>9</v>
      </c>
      <c r="F207" s="319">
        <v>6</v>
      </c>
      <c r="G207" s="320">
        <v>7</v>
      </c>
      <c r="H207" s="320">
        <v>5</v>
      </c>
      <c r="I207" s="253">
        <f t="shared" si="40"/>
        <v>35</v>
      </c>
      <c r="J207" s="320">
        <f t="shared" si="26"/>
        <v>5.25</v>
      </c>
      <c r="K207" s="321">
        <v>1</v>
      </c>
      <c r="L207" s="321">
        <v>2</v>
      </c>
      <c r="M207" s="321">
        <v>2.50</v>
      </c>
      <c r="N207" s="321">
        <v>3</v>
      </c>
      <c r="O207" s="321">
        <v>2</v>
      </c>
      <c r="P207" s="253">
        <f t="shared" si="27"/>
        <v>10.50</v>
      </c>
      <c r="Q207" s="321">
        <f t="shared" si="28"/>
        <v>0.525</v>
      </c>
      <c r="R207" s="322">
        <f t="shared" si="41"/>
        <v>1.25</v>
      </c>
      <c r="S207" s="322">
        <f t="shared" si="42"/>
        <v>1.45</v>
      </c>
      <c r="T207" s="322">
        <f t="shared" si="43"/>
        <v>1.0249999999999999</v>
      </c>
      <c r="U207" s="322">
        <f t="shared" si="44"/>
        <v>1.2000000000000002</v>
      </c>
      <c r="V207" s="322">
        <f t="shared" si="45"/>
        <v>0.85</v>
      </c>
      <c r="W207" s="323">
        <f t="shared" si="38"/>
        <v>45.50</v>
      </c>
      <c r="X207" s="324">
        <f t="shared" si="39"/>
        <v>9.10</v>
      </c>
      <c r="Y207" s="318">
        <v>28</v>
      </c>
      <c r="Z207" s="325">
        <f t="shared" si="46"/>
        <v>22.40</v>
      </c>
      <c r="AA207" s="110"/>
      <c r="AB207" s="110"/>
      <c r="AC207" s="110"/>
      <c r="AD207" s="110"/>
      <c r="AE207" s="110"/>
      <c r="AF207" s="110"/>
      <c r="AG207" s="110"/>
      <c r="AH207" s="110"/>
      <c r="AI207" s="110"/>
      <c r="AJ207" s="110"/>
      <c r="AK207" s="110"/>
      <c r="AL207" s="110"/>
      <c r="AM207" s="110"/>
      <c r="AN207" s="110"/>
      <c r="AO207" s="110"/>
      <c r="AP207" s="110"/>
      <c r="AQ207" s="110"/>
      <c r="AR207" s="109"/>
    </row>
    <row r="208" spans="1:44" s="107" customFormat="1" ht="20.25">
      <c r="A208" s="45">
        <v>202</v>
      </c>
      <c r="B208" s="317">
        <v>439837</v>
      </c>
      <c r="C208" s="318" t="s">
        <v>458</v>
      </c>
      <c r="D208" s="319">
        <v>14</v>
      </c>
      <c r="E208" s="319">
        <v>12</v>
      </c>
      <c r="F208" s="319">
        <v>14</v>
      </c>
      <c r="G208" s="320">
        <v>15</v>
      </c>
      <c r="H208" s="320">
        <v>10</v>
      </c>
      <c r="I208" s="253">
        <f t="shared" si="40"/>
        <v>65</v>
      </c>
      <c r="J208" s="320">
        <f t="shared" si="26"/>
        <v>9.75</v>
      </c>
      <c r="K208" s="321">
        <v>3.50</v>
      </c>
      <c r="L208" s="321">
        <v>3</v>
      </c>
      <c r="M208" s="321">
        <v>4</v>
      </c>
      <c r="N208" s="321">
        <v>2</v>
      </c>
      <c r="O208" s="321">
        <v>3.50</v>
      </c>
      <c r="P208" s="253">
        <f t="shared" si="27"/>
        <v>16</v>
      </c>
      <c r="Q208" s="321">
        <f t="shared" si="28"/>
        <v>0.80</v>
      </c>
      <c r="R208" s="322">
        <f t="shared" si="41"/>
        <v>2.275</v>
      </c>
      <c r="S208" s="322">
        <f t="shared" si="42"/>
        <v>1.9499999999999997</v>
      </c>
      <c r="T208" s="322">
        <f t="shared" si="43"/>
        <v>2.3000000000000003</v>
      </c>
      <c r="U208" s="322">
        <f t="shared" si="44"/>
        <v>2.35</v>
      </c>
      <c r="V208" s="322">
        <f t="shared" si="45"/>
        <v>1.675</v>
      </c>
      <c r="W208" s="323">
        <f t="shared" si="38"/>
        <v>81</v>
      </c>
      <c r="X208" s="324">
        <f t="shared" si="39"/>
        <v>16.20</v>
      </c>
      <c r="Y208" s="318">
        <v>66</v>
      </c>
      <c r="Z208" s="325">
        <f t="shared" si="46"/>
        <v>52.80</v>
      </c>
      <c r="AA208" s="110"/>
      <c r="AB208" s="110"/>
      <c r="AC208" s="110"/>
      <c r="AD208" s="110"/>
      <c r="AE208" s="110"/>
      <c r="AF208" s="110"/>
      <c r="AG208" s="110"/>
      <c r="AH208" s="110"/>
      <c r="AI208" s="110"/>
      <c r="AJ208" s="110"/>
      <c r="AK208" s="110"/>
      <c r="AL208" s="110"/>
      <c r="AM208" s="110"/>
      <c r="AN208" s="110"/>
      <c r="AO208" s="110"/>
      <c r="AP208" s="110"/>
      <c r="AQ208" s="110"/>
      <c r="AR208" s="109"/>
    </row>
    <row r="209" spans="1:44" s="107" customFormat="1" ht="20.25">
      <c r="A209" s="45">
        <v>203</v>
      </c>
      <c r="B209" s="317">
        <v>439838</v>
      </c>
      <c r="C209" s="318" t="s">
        <v>141</v>
      </c>
      <c r="D209" s="319">
        <v>10</v>
      </c>
      <c r="E209" s="319">
        <v>12</v>
      </c>
      <c r="F209" s="319">
        <v>10</v>
      </c>
      <c r="G209" s="320">
        <v>11</v>
      </c>
      <c r="H209" s="320">
        <v>17</v>
      </c>
      <c r="I209" s="253">
        <f t="shared" si="40"/>
        <v>60</v>
      </c>
      <c r="J209" s="320">
        <f t="shared" si="26"/>
        <v>9</v>
      </c>
      <c r="K209" s="321">
        <v>4</v>
      </c>
      <c r="L209" s="321">
        <v>5</v>
      </c>
      <c r="M209" s="321">
        <v>4</v>
      </c>
      <c r="N209" s="321">
        <v>2.50</v>
      </c>
      <c r="O209" s="321">
        <v>2</v>
      </c>
      <c r="P209" s="253">
        <f t="shared" si="27"/>
        <v>17.50</v>
      </c>
      <c r="Q209" s="321">
        <f t="shared" si="28"/>
        <v>0.875</v>
      </c>
      <c r="R209" s="322">
        <f t="shared" si="41"/>
        <v>1.70</v>
      </c>
      <c r="S209" s="322">
        <f t="shared" si="42"/>
        <v>2.0499999999999998</v>
      </c>
      <c r="T209" s="322">
        <f t="shared" si="43"/>
        <v>1.70</v>
      </c>
      <c r="U209" s="322">
        <f t="shared" si="44"/>
        <v>1.775</v>
      </c>
      <c r="V209" s="322">
        <f t="shared" si="45"/>
        <v>2.65</v>
      </c>
      <c r="W209" s="323">
        <f t="shared" si="38"/>
        <v>77.50</v>
      </c>
      <c r="X209" s="324">
        <f t="shared" si="39"/>
        <v>15.50</v>
      </c>
      <c r="Y209" s="318">
        <v>61</v>
      </c>
      <c r="Z209" s="325">
        <f t="shared" si="46"/>
        <v>48.80</v>
      </c>
      <c r="AA209" s="110"/>
      <c r="AB209" s="110"/>
      <c r="AC209" s="110"/>
      <c r="AD209" s="110"/>
      <c r="AE209" s="110"/>
      <c r="AF209" s="110"/>
      <c r="AG209" s="110"/>
      <c r="AH209" s="110"/>
      <c r="AI209" s="110"/>
      <c r="AJ209" s="110"/>
      <c r="AK209" s="110"/>
      <c r="AL209" s="110"/>
      <c r="AM209" s="110"/>
      <c r="AN209" s="110"/>
      <c r="AO209" s="110"/>
      <c r="AP209" s="110"/>
      <c r="AQ209" s="110"/>
      <c r="AR209" s="109"/>
    </row>
    <row r="210" spans="1:44" s="107" customFormat="1" ht="20.25">
      <c r="A210" s="45">
        <v>204</v>
      </c>
      <c r="B210" s="317">
        <v>439839</v>
      </c>
      <c r="C210" s="318" t="s">
        <v>459</v>
      </c>
      <c r="D210" s="319"/>
      <c r="E210" s="319"/>
      <c r="F210" s="319"/>
      <c r="G210" s="320"/>
      <c r="H210" s="320"/>
      <c r="I210" s="253">
        <f t="shared" si="40"/>
        <v>0</v>
      </c>
      <c r="J210" s="320">
        <f t="shared" si="26"/>
        <v>0</v>
      </c>
      <c r="K210" s="321"/>
      <c r="L210" s="321"/>
      <c r="M210" s="321"/>
      <c r="N210" s="321"/>
      <c r="O210" s="321"/>
      <c r="P210" s="253">
        <f t="shared" si="27"/>
        <v>0</v>
      </c>
      <c r="Q210" s="321">
        <f t="shared" si="28"/>
        <v>0</v>
      </c>
      <c r="R210" s="322">
        <f t="shared" si="41"/>
        <v>0</v>
      </c>
      <c r="S210" s="322">
        <f t="shared" si="42"/>
        <v>0</v>
      </c>
      <c r="T210" s="322">
        <f t="shared" si="43"/>
        <v>0</v>
      </c>
      <c r="U210" s="322">
        <f t="shared" si="44"/>
        <v>0</v>
      </c>
      <c r="V210" s="322">
        <f t="shared" si="45"/>
        <v>0</v>
      </c>
      <c r="W210" s="323">
        <f t="shared" si="38"/>
        <v>0</v>
      </c>
      <c r="X210" s="324">
        <f t="shared" si="39"/>
        <v>0</v>
      </c>
      <c r="Y210" s="318" t="s">
        <v>147</v>
      </c>
      <c r="Z210" s="325" t="e">
        <f t="shared" si="46"/>
        <v>#VALUE!</v>
      </c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110"/>
      <c r="AK210" s="110"/>
      <c r="AL210" s="110"/>
      <c r="AM210" s="110"/>
      <c r="AN210" s="110"/>
      <c r="AO210" s="110"/>
      <c r="AP210" s="110"/>
      <c r="AQ210" s="110"/>
      <c r="AR210" s="109"/>
    </row>
    <row r="211" spans="1:44" s="107" customFormat="1" ht="20.25">
      <c r="A211" s="45">
        <v>205</v>
      </c>
      <c r="B211" s="317">
        <v>439844</v>
      </c>
      <c r="C211" s="318" t="s">
        <v>460</v>
      </c>
      <c r="D211" s="319"/>
      <c r="E211" s="319"/>
      <c r="F211" s="319"/>
      <c r="G211" s="320"/>
      <c r="H211" s="320"/>
      <c r="I211" s="253">
        <f t="shared" si="40"/>
        <v>0</v>
      </c>
      <c r="J211" s="320">
        <f t="shared" si="26"/>
        <v>0</v>
      </c>
      <c r="K211" s="321"/>
      <c r="L211" s="321"/>
      <c r="M211" s="321"/>
      <c r="N211" s="321"/>
      <c r="O211" s="321"/>
      <c r="P211" s="253">
        <f t="shared" si="27"/>
        <v>0</v>
      </c>
      <c r="Q211" s="321">
        <f t="shared" si="28"/>
        <v>0</v>
      </c>
      <c r="R211" s="322">
        <f t="shared" si="41"/>
        <v>0</v>
      </c>
      <c r="S211" s="322">
        <f t="shared" si="42"/>
        <v>0</v>
      </c>
      <c r="T211" s="322">
        <f t="shared" si="43"/>
        <v>0</v>
      </c>
      <c r="U211" s="322">
        <f t="shared" si="44"/>
        <v>0</v>
      </c>
      <c r="V211" s="322">
        <f t="shared" si="45"/>
        <v>0</v>
      </c>
      <c r="W211" s="323">
        <f t="shared" si="38"/>
        <v>0</v>
      </c>
      <c r="X211" s="324">
        <f t="shared" si="39"/>
        <v>0</v>
      </c>
      <c r="Y211" s="318" t="s">
        <v>147</v>
      </c>
      <c r="Z211" s="325" t="e">
        <f t="shared" si="46"/>
        <v>#VALUE!</v>
      </c>
      <c r="AA211" s="110"/>
      <c r="AB211" s="110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10"/>
      <c r="AN211" s="110"/>
      <c r="AO211" s="110"/>
      <c r="AP211" s="110"/>
      <c r="AQ211" s="110"/>
      <c r="AR211" s="109"/>
    </row>
    <row r="212" spans="1:44" s="107" customFormat="1" ht="20.25">
      <c r="A212" s="45">
        <v>206</v>
      </c>
      <c r="B212" s="317">
        <v>439846</v>
      </c>
      <c r="C212" s="318" t="s">
        <v>461</v>
      </c>
      <c r="D212" s="319">
        <v>9</v>
      </c>
      <c r="E212" s="319">
        <v>14</v>
      </c>
      <c r="F212" s="319">
        <v>15</v>
      </c>
      <c r="G212" s="320">
        <v>11</v>
      </c>
      <c r="H212" s="320">
        <v>8</v>
      </c>
      <c r="I212" s="253">
        <f t="shared" si="40"/>
        <v>57</v>
      </c>
      <c r="J212" s="320">
        <f t="shared" si="26"/>
        <v>8.5499999999999989</v>
      </c>
      <c r="K212" s="321">
        <v>4</v>
      </c>
      <c r="L212" s="321">
        <v>3</v>
      </c>
      <c r="M212" s="321">
        <v>4</v>
      </c>
      <c r="N212" s="321">
        <v>3</v>
      </c>
      <c r="O212" s="321">
        <v>2.50</v>
      </c>
      <c r="P212" s="253">
        <f t="shared" si="27"/>
        <v>16.50</v>
      </c>
      <c r="Q212" s="321">
        <f t="shared" si="28"/>
        <v>0.825</v>
      </c>
      <c r="R212" s="322">
        <f t="shared" si="41"/>
        <v>1.5499999999999998</v>
      </c>
      <c r="S212" s="322">
        <f t="shared" si="42"/>
        <v>2.25</v>
      </c>
      <c r="T212" s="322">
        <f t="shared" si="43"/>
        <v>2.4500000000000002</v>
      </c>
      <c r="U212" s="322">
        <f t="shared" si="44"/>
        <v>1.7999999999999998</v>
      </c>
      <c r="V212" s="322">
        <f t="shared" si="45"/>
        <v>1.325</v>
      </c>
      <c r="W212" s="323">
        <f t="shared" si="38"/>
        <v>73.50</v>
      </c>
      <c r="X212" s="324">
        <f t="shared" si="39"/>
        <v>14.70</v>
      </c>
      <c r="Y212" s="318">
        <v>58</v>
      </c>
      <c r="Z212" s="325">
        <f t="shared" si="46"/>
        <v>46.400000000000006</v>
      </c>
      <c r="AA212" s="110"/>
      <c r="AB212" s="110"/>
      <c r="AC212" s="110"/>
      <c r="AD212" s="110"/>
      <c r="AE212" s="110"/>
      <c r="AF212" s="110"/>
      <c r="AG212" s="110"/>
      <c r="AH212" s="110"/>
      <c r="AI212" s="110"/>
      <c r="AJ212" s="110"/>
      <c r="AK212" s="110"/>
      <c r="AL212" s="110"/>
      <c r="AM212" s="110"/>
      <c r="AN212" s="110"/>
      <c r="AO212" s="110"/>
      <c r="AP212" s="110"/>
      <c r="AQ212" s="110"/>
      <c r="AR212" s="109"/>
    </row>
    <row r="213" spans="1:44" s="107" customFormat="1" ht="20.25">
      <c r="A213" s="45">
        <v>207</v>
      </c>
      <c r="B213" s="317">
        <v>439847</v>
      </c>
      <c r="C213" s="318" t="s">
        <v>462</v>
      </c>
      <c r="D213" s="319">
        <v>11</v>
      </c>
      <c r="E213" s="319">
        <v>10</v>
      </c>
      <c r="F213" s="319">
        <v>14</v>
      </c>
      <c r="G213" s="320">
        <v>15</v>
      </c>
      <c r="H213" s="320">
        <v>9</v>
      </c>
      <c r="I213" s="253">
        <f t="shared" si="40"/>
        <v>59</v>
      </c>
      <c r="J213" s="320">
        <f t="shared" si="26"/>
        <v>8.85</v>
      </c>
      <c r="K213" s="321">
        <v>3</v>
      </c>
      <c r="L213" s="321">
        <v>2.50</v>
      </c>
      <c r="M213" s="321">
        <v>3</v>
      </c>
      <c r="N213" s="321">
        <v>4</v>
      </c>
      <c r="O213" s="321">
        <v>3.50</v>
      </c>
      <c r="P213" s="253">
        <f t="shared" si="27"/>
        <v>16</v>
      </c>
      <c r="Q213" s="321">
        <f t="shared" si="28"/>
        <v>0.80</v>
      </c>
      <c r="R213" s="322">
        <f t="shared" si="41"/>
        <v>1.7999999999999998</v>
      </c>
      <c r="S213" s="322">
        <f t="shared" si="42"/>
        <v>1.625</v>
      </c>
      <c r="T213" s="322">
        <f t="shared" si="43"/>
        <v>2.25</v>
      </c>
      <c r="U213" s="322">
        <f t="shared" si="44"/>
        <v>2.4500000000000002</v>
      </c>
      <c r="V213" s="322">
        <f t="shared" si="45"/>
        <v>1.525</v>
      </c>
      <c r="W213" s="323">
        <f t="shared" si="38"/>
        <v>75</v>
      </c>
      <c r="X213" s="324">
        <f t="shared" si="39"/>
        <v>15</v>
      </c>
      <c r="Y213" s="318">
        <v>67</v>
      </c>
      <c r="Z213" s="325">
        <f t="shared" si="46"/>
        <v>53.60</v>
      </c>
      <c r="AA213" s="110"/>
      <c r="AB213" s="110"/>
      <c r="AC213" s="110"/>
      <c r="AD213" s="110"/>
      <c r="AE213" s="110"/>
      <c r="AF213" s="110"/>
      <c r="AG213" s="110"/>
      <c r="AH213" s="110"/>
      <c r="AI213" s="110"/>
      <c r="AJ213" s="110"/>
      <c r="AK213" s="110"/>
      <c r="AL213" s="110"/>
      <c r="AM213" s="110"/>
      <c r="AN213" s="110"/>
      <c r="AO213" s="110"/>
      <c r="AP213" s="110"/>
      <c r="AQ213" s="110"/>
      <c r="AR213" s="109"/>
    </row>
    <row r="214" spans="1:44" s="107" customFormat="1" ht="20.25">
      <c r="A214" s="45">
        <v>208</v>
      </c>
      <c r="B214" s="317">
        <v>439848</v>
      </c>
      <c r="C214" s="318" t="s">
        <v>463</v>
      </c>
      <c r="D214" s="319">
        <v>15</v>
      </c>
      <c r="E214" s="319">
        <v>9</v>
      </c>
      <c r="F214" s="319">
        <v>12</v>
      </c>
      <c r="G214" s="320">
        <v>12</v>
      </c>
      <c r="H214" s="320">
        <v>8</v>
      </c>
      <c r="I214" s="253">
        <f t="shared" si="40"/>
        <v>56</v>
      </c>
      <c r="J214" s="320">
        <f t="shared" si="26"/>
        <v>8.40</v>
      </c>
      <c r="K214" s="321">
        <v>3</v>
      </c>
      <c r="L214" s="321">
        <v>2.50</v>
      </c>
      <c r="M214" s="321">
        <v>3</v>
      </c>
      <c r="N214" s="321">
        <v>4</v>
      </c>
      <c r="O214" s="321">
        <v>2.50</v>
      </c>
      <c r="P214" s="253">
        <f t="shared" si="27"/>
        <v>15</v>
      </c>
      <c r="Q214" s="321">
        <f t="shared" si="28"/>
        <v>0.75</v>
      </c>
      <c r="R214" s="322">
        <f t="shared" si="41"/>
        <v>2.40</v>
      </c>
      <c r="S214" s="322">
        <f t="shared" si="42"/>
        <v>1.475</v>
      </c>
      <c r="T214" s="322">
        <f t="shared" si="43"/>
        <v>1.9499999999999997</v>
      </c>
      <c r="U214" s="322">
        <f t="shared" si="44"/>
        <v>1.9999999999999998</v>
      </c>
      <c r="V214" s="322">
        <f t="shared" si="45"/>
        <v>1.325</v>
      </c>
      <c r="W214" s="323">
        <f t="shared" si="38"/>
        <v>71</v>
      </c>
      <c r="X214" s="324">
        <f t="shared" si="39"/>
        <v>14.20</v>
      </c>
      <c r="Y214" s="318">
        <v>58</v>
      </c>
      <c r="Z214" s="325">
        <f t="shared" si="46"/>
        <v>46.400000000000006</v>
      </c>
      <c r="AA214" s="110"/>
      <c r="AB214" s="110"/>
      <c r="AC214" s="110"/>
      <c r="AD214" s="110"/>
      <c r="AE214" s="110"/>
      <c r="AF214" s="110"/>
      <c r="AG214" s="110"/>
      <c r="AH214" s="110"/>
      <c r="AI214" s="110"/>
      <c r="AJ214" s="110"/>
      <c r="AK214" s="110"/>
      <c r="AL214" s="110"/>
      <c r="AM214" s="110"/>
      <c r="AN214" s="110"/>
      <c r="AO214" s="110"/>
      <c r="AP214" s="110"/>
      <c r="AQ214" s="110"/>
      <c r="AR214" s="109"/>
    </row>
    <row r="215" spans="1:44" s="107" customFormat="1" ht="20.25">
      <c r="A215" s="45">
        <v>209</v>
      </c>
      <c r="B215" s="317">
        <v>439853</v>
      </c>
      <c r="C215" s="318" t="s">
        <v>466</v>
      </c>
      <c r="D215" s="319">
        <v>16</v>
      </c>
      <c r="E215" s="319">
        <v>10</v>
      </c>
      <c r="F215" s="319">
        <v>5</v>
      </c>
      <c r="G215" s="320">
        <v>7</v>
      </c>
      <c r="H215" s="320">
        <v>12</v>
      </c>
      <c r="I215" s="253">
        <f t="shared" si="40"/>
        <v>50</v>
      </c>
      <c r="J215" s="320">
        <f t="shared" si="26"/>
        <v>7.50</v>
      </c>
      <c r="K215" s="321">
        <v>4</v>
      </c>
      <c r="L215" s="321">
        <v>3.50</v>
      </c>
      <c r="M215" s="321">
        <v>2.50</v>
      </c>
      <c r="N215" s="321">
        <v>2</v>
      </c>
      <c r="O215" s="321">
        <v>3.50</v>
      </c>
      <c r="P215" s="253">
        <f t="shared" si="27"/>
        <v>15.50</v>
      </c>
      <c r="Q215" s="321">
        <f t="shared" si="28"/>
        <v>0.775</v>
      </c>
      <c r="R215" s="322">
        <f t="shared" si="41"/>
        <v>2.60</v>
      </c>
      <c r="S215" s="322">
        <f t="shared" si="42"/>
        <v>1.675</v>
      </c>
      <c r="T215" s="322">
        <f t="shared" si="43"/>
        <v>0.875</v>
      </c>
      <c r="U215" s="322">
        <f t="shared" si="44"/>
        <v>1.1500000000000001</v>
      </c>
      <c r="V215" s="322">
        <f t="shared" si="45"/>
        <v>1.975</v>
      </c>
      <c r="W215" s="323">
        <f t="shared" si="38"/>
        <v>65.50</v>
      </c>
      <c r="X215" s="324">
        <f t="shared" si="39"/>
        <v>13.10</v>
      </c>
      <c r="Y215" s="318">
        <v>53</v>
      </c>
      <c r="Z215" s="325">
        <f t="shared" si="46"/>
        <v>42.400000000000006</v>
      </c>
      <c r="AA215" s="110"/>
      <c r="AB215" s="110"/>
      <c r="AC215" s="110"/>
      <c r="AD215" s="110"/>
      <c r="AE215" s="110"/>
      <c r="AF215" s="110"/>
      <c r="AG215" s="110"/>
      <c r="AH215" s="110"/>
      <c r="AI215" s="110"/>
      <c r="AJ215" s="110"/>
      <c r="AK215" s="110"/>
      <c r="AL215" s="110"/>
      <c r="AM215" s="110"/>
      <c r="AN215" s="110"/>
      <c r="AO215" s="110"/>
      <c r="AP215" s="110"/>
      <c r="AQ215" s="110"/>
      <c r="AR215" s="109"/>
    </row>
    <row r="216" spans="1:44" s="107" customFormat="1" ht="20.25">
      <c r="A216" s="45">
        <v>210</v>
      </c>
      <c r="B216" s="317">
        <v>439854</v>
      </c>
      <c r="C216" s="318" t="s">
        <v>467</v>
      </c>
      <c r="D216" s="319">
        <v>7</v>
      </c>
      <c r="E216" s="319">
        <v>8</v>
      </c>
      <c r="F216" s="319">
        <v>5</v>
      </c>
      <c r="G216" s="320">
        <v>4</v>
      </c>
      <c r="H216" s="320">
        <v>6</v>
      </c>
      <c r="I216" s="253">
        <f t="shared" si="40"/>
        <v>30</v>
      </c>
      <c r="J216" s="320">
        <f t="shared" si="26"/>
        <v>4.50</v>
      </c>
      <c r="K216" s="321">
        <v>3.50</v>
      </c>
      <c r="L216" s="321">
        <v>2</v>
      </c>
      <c r="M216" s="321">
        <v>1</v>
      </c>
      <c r="N216" s="321">
        <v>4</v>
      </c>
      <c r="O216" s="321">
        <v>2</v>
      </c>
      <c r="P216" s="253">
        <f t="shared" si="27"/>
        <v>12.50</v>
      </c>
      <c r="Q216" s="321">
        <f t="shared" si="28"/>
        <v>0.625</v>
      </c>
      <c r="R216" s="322">
        <f t="shared" si="41"/>
        <v>1.2250000000000001</v>
      </c>
      <c r="S216" s="322">
        <f t="shared" si="42"/>
        <v>1.30</v>
      </c>
      <c r="T216" s="322">
        <f t="shared" si="43"/>
        <v>0.80</v>
      </c>
      <c r="U216" s="322">
        <f t="shared" si="44"/>
        <v>0.80</v>
      </c>
      <c r="V216" s="322">
        <f t="shared" si="45"/>
        <v>0.99999999999999989</v>
      </c>
      <c r="W216" s="323">
        <f t="shared" si="38"/>
        <v>42.50</v>
      </c>
      <c r="X216" s="324">
        <f t="shared" si="39"/>
        <v>8.50</v>
      </c>
      <c r="Y216" s="318">
        <v>28</v>
      </c>
      <c r="Z216" s="325">
        <f t="shared" si="46"/>
        <v>22.40</v>
      </c>
      <c r="AA216" s="110"/>
      <c r="AB216" s="110"/>
      <c r="AC216" s="110"/>
      <c r="AD216" s="110"/>
      <c r="AE216" s="110"/>
      <c r="AF216" s="110"/>
      <c r="AG216" s="110"/>
      <c r="AH216" s="110"/>
      <c r="AI216" s="110"/>
      <c r="AJ216" s="110"/>
      <c r="AK216" s="110"/>
      <c r="AL216" s="110"/>
      <c r="AM216" s="110"/>
      <c r="AN216" s="110"/>
      <c r="AO216" s="110"/>
      <c r="AP216" s="110"/>
      <c r="AQ216" s="110"/>
      <c r="AR216" s="109"/>
    </row>
    <row r="217" spans="1:44" s="107" customFormat="1" ht="20.25">
      <c r="A217" s="45">
        <v>211</v>
      </c>
      <c r="B217" s="317">
        <v>439855</v>
      </c>
      <c r="C217" s="318" t="s">
        <v>530</v>
      </c>
      <c r="D217" s="319">
        <v>10</v>
      </c>
      <c r="E217" s="319">
        <v>12</v>
      </c>
      <c r="F217" s="319">
        <v>7</v>
      </c>
      <c r="G217" s="320">
        <v>8</v>
      </c>
      <c r="H217" s="320">
        <v>7</v>
      </c>
      <c r="I217" s="253">
        <f t="shared" si="47" ref="I217:I248">SUM(D217:H217)</f>
        <v>44</v>
      </c>
      <c r="J217" s="320">
        <f t="shared" si="26"/>
        <v>6.60</v>
      </c>
      <c r="K217" s="321">
        <v>3</v>
      </c>
      <c r="L217" s="321">
        <v>3.50</v>
      </c>
      <c r="M217" s="321">
        <v>4.50</v>
      </c>
      <c r="N217" s="321">
        <v>3</v>
      </c>
      <c r="O217" s="321">
        <v>1.50</v>
      </c>
      <c r="P217" s="253">
        <f t="shared" si="27"/>
        <v>15.50</v>
      </c>
      <c r="Q217" s="321">
        <f t="shared" si="28"/>
        <v>0.775</v>
      </c>
      <c r="R217" s="322">
        <f t="shared" si="41"/>
        <v>1.65</v>
      </c>
      <c r="S217" s="322">
        <f t="shared" si="42"/>
        <v>1.975</v>
      </c>
      <c r="T217" s="322">
        <f t="shared" si="43"/>
        <v>1.2750000000000001</v>
      </c>
      <c r="U217" s="322">
        <f t="shared" si="44"/>
        <v>1.35</v>
      </c>
      <c r="V217" s="322">
        <f t="shared" si="45"/>
        <v>1.125</v>
      </c>
      <c r="W217" s="323">
        <f t="shared" si="38"/>
        <v>59.50</v>
      </c>
      <c r="X217" s="324">
        <f t="shared" si="39"/>
        <v>11.90</v>
      </c>
      <c r="Y217" s="318">
        <v>45</v>
      </c>
      <c r="Z217" s="325">
        <f t="shared" si="46"/>
        <v>36</v>
      </c>
      <c r="AA217" s="110"/>
      <c r="AB217" s="110"/>
      <c r="AC217" s="110"/>
      <c r="AD217" s="110"/>
      <c r="AE217" s="110"/>
      <c r="AF217" s="110"/>
      <c r="AG217" s="110"/>
      <c r="AH217" s="110"/>
      <c r="AI217" s="110"/>
      <c r="AJ217" s="110"/>
      <c r="AK217" s="110"/>
      <c r="AL217" s="110"/>
      <c r="AM217" s="110"/>
      <c r="AN217" s="110"/>
      <c r="AO217" s="110"/>
      <c r="AP217" s="110"/>
      <c r="AQ217" s="110"/>
      <c r="AR217" s="109"/>
    </row>
    <row r="218" spans="1:44" s="107" customFormat="1" ht="20.25">
      <c r="A218" s="45">
        <v>212</v>
      </c>
      <c r="B218" s="317">
        <v>439856</v>
      </c>
      <c r="C218" s="318" t="s">
        <v>468</v>
      </c>
      <c r="D218" s="319">
        <v>8</v>
      </c>
      <c r="E218" s="319">
        <v>6</v>
      </c>
      <c r="F218" s="319">
        <v>8</v>
      </c>
      <c r="G218" s="320">
        <v>8.50</v>
      </c>
      <c r="H218" s="320">
        <v>14</v>
      </c>
      <c r="I218" s="253">
        <f t="shared" si="47"/>
        <v>44.50</v>
      </c>
      <c r="J218" s="320">
        <f t="shared" si="26"/>
        <v>6.675</v>
      </c>
      <c r="K218" s="321">
        <v>3</v>
      </c>
      <c r="L218" s="321">
        <v>3.50</v>
      </c>
      <c r="M218" s="321">
        <v>3.50</v>
      </c>
      <c r="N218" s="321">
        <v>4</v>
      </c>
      <c r="O218" s="321">
        <v>3</v>
      </c>
      <c r="P218" s="253">
        <f t="shared" si="27"/>
        <v>17</v>
      </c>
      <c r="Q218" s="321">
        <f t="shared" si="28"/>
        <v>0.85000000000000009</v>
      </c>
      <c r="R218" s="322">
        <f t="shared" si="41"/>
        <v>1.35</v>
      </c>
      <c r="S218" s="322">
        <f t="shared" si="42"/>
        <v>1.075</v>
      </c>
      <c r="T218" s="322">
        <f t="shared" si="43"/>
        <v>1.375</v>
      </c>
      <c r="U218" s="322">
        <f t="shared" si="44"/>
        <v>1.475</v>
      </c>
      <c r="V218" s="322">
        <f t="shared" si="45"/>
        <v>2.25</v>
      </c>
      <c r="W218" s="323">
        <f t="shared" si="38"/>
        <v>61.50</v>
      </c>
      <c r="X218" s="324">
        <f t="shared" si="39"/>
        <v>12.30</v>
      </c>
      <c r="Y218" s="318">
        <v>40</v>
      </c>
      <c r="Z218" s="325">
        <f t="shared" si="46"/>
        <v>32</v>
      </c>
      <c r="AA218" s="110"/>
      <c r="AB218" s="110"/>
      <c r="AC218" s="110"/>
      <c r="AD218" s="110"/>
      <c r="AE218" s="110"/>
      <c r="AF218" s="110"/>
      <c r="AG218" s="110"/>
      <c r="AH218" s="110"/>
      <c r="AI218" s="110"/>
      <c r="AJ218" s="110"/>
      <c r="AK218" s="110"/>
      <c r="AL218" s="110"/>
      <c r="AM218" s="110"/>
      <c r="AN218" s="110"/>
      <c r="AO218" s="110"/>
      <c r="AP218" s="110"/>
      <c r="AQ218" s="110"/>
      <c r="AR218" s="109"/>
    </row>
    <row r="219" spans="1:44" s="107" customFormat="1" ht="20.25">
      <c r="A219" s="45">
        <v>213</v>
      </c>
      <c r="B219" s="317">
        <v>439857</v>
      </c>
      <c r="C219" s="318" t="s">
        <v>469</v>
      </c>
      <c r="D219" s="319">
        <v>11</v>
      </c>
      <c r="E219" s="319">
        <v>14</v>
      </c>
      <c r="F219" s="319">
        <v>12</v>
      </c>
      <c r="G219" s="320">
        <v>5</v>
      </c>
      <c r="H219" s="320">
        <v>6</v>
      </c>
      <c r="I219" s="253">
        <f t="shared" si="47"/>
        <v>48</v>
      </c>
      <c r="J219" s="320">
        <f t="shared" si="26"/>
        <v>7.1999999999999993</v>
      </c>
      <c r="K219" s="321">
        <v>2</v>
      </c>
      <c r="L219" s="321">
        <v>2.50</v>
      </c>
      <c r="M219" s="321">
        <v>3</v>
      </c>
      <c r="N219" s="321">
        <v>2.50</v>
      </c>
      <c r="O219" s="321">
        <v>4.50</v>
      </c>
      <c r="P219" s="253">
        <f t="shared" si="27"/>
        <v>14.50</v>
      </c>
      <c r="Q219" s="321">
        <f t="shared" si="28"/>
        <v>0.72500000000000009</v>
      </c>
      <c r="R219" s="322">
        <f t="shared" si="41"/>
        <v>1.75</v>
      </c>
      <c r="S219" s="322">
        <f t="shared" si="42"/>
        <v>2.225</v>
      </c>
      <c r="T219" s="322">
        <f t="shared" si="43"/>
        <v>1.9499999999999997</v>
      </c>
      <c r="U219" s="322">
        <f t="shared" si="44"/>
        <v>0.875</v>
      </c>
      <c r="V219" s="322">
        <f t="shared" si="45"/>
        <v>1.125</v>
      </c>
      <c r="W219" s="323">
        <f t="shared" si="38"/>
        <v>62.50</v>
      </c>
      <c r="X219" s="324">
        <f t="shared" si="39"/>
        <v>12.50</v>
      </c>
      <c r="Y219" s="318">
        <v>45</v>
      </c>
      <c r="Z219" s="325">
        <f t="shared" si="46"/>
        <v>36</v>
      </c>
      <c r="AA219" s="110"/>
      <c r="AB219" s="110"/>
      <c r="AC219" s="110"/>
      <c r="AD219" s="110"/>
      <c r="AE219" s="110"/>
      <c r="AF219" s="110"/>
      <c r="AG219" s="110"/>
      <c r="AH219" s="110"/>
      <c r="AI219" s="110"/>
      <c r="AJ219" s="110"/>
      <c r="AK219" s="110"/>
      <c r="AL219" s="110"/>
      <c r="AM219" s="110"/>
      <c r="AN219" s="110"/>
      <c r="AO219" s="110"/>
      <c r="AP219" s="110"/>
      <c r="AQ219" s="110"/>
      <c r="AR219" s="109"/>
    </row>
    <row r="220" spans="1:44" s="107" customFormat="1" ht="20.25">
      <c r="A220" s="45">
        <v>214</v>
      </c>
      <c r="B220" s="317">
        <v>439860</v>
      </c>
      <c r="C220" s="318" t="s">
        <v>472</v>
      </c>
      <c r="D220" s="319">
        <v>14</v>
      </c>
      <c r="E220" s="319">
        <v>12</v>
      </c>
      <c r="F220" s="319">
        <v>3</v>
      </c>
      <c r="G220" s="320">
        <v>11</v>
      </c>
      <c r="H220" s="320">
        <v>12</v>
      </c>
      <c r="I220" s="253">
        <f t="shared" si="47"/>
        <v>52</v>
      </c>
      <c r="J220" s="320">
        <f t="shared" si="26"/>
        <v>7.80</v>
      </c>
      <c r="K220" s="321">
        <v>3</v>
      </c>
      <c r="L220" s="321">
        <v>3.50</v>
      </c>
      <c r="M220" s="321">
        <v>1.50</v>
      </c>
      <c r="N220" s="321">
        <v>4</v>
      </c>
      <c r="O220" s="321">
        <v>3</v>
      </c>
      <c r="P220" s="253">
        <f t="shared" si="27"/>
        <v>15</v>
      </c>
      <c r="Q220" s="321">
        <f t="shared" si="28"/>
        <v>0.75</v>
      </c>
      <c r="R220" s="322">
        <f t="shared" si="41"/>
        <v>2.25</v>
      </c>
      <c r="S220" s="322">
        <f t="shared" si="42"/>
        <v>1.975</v>
      </c>
      <c r="T220" s="322">
        <f t="shared" si="43"/>
        <v>0.52499999999999991</v>
      </c>
      <c r="U220" s="322">
        <f t="shared" si="44"/>
        <v>1.85</v>
      </c>
      <c r="V220" s="322">
        <f t="shared" si="45"/>
        <v>1.9499999999999997</v>
      </c>
      <c r="W220" s="323">
        <f t="shared" si="38"/>
        <v>67</v>
      </c>
      <c r="X220" s="324">
        <f t="shared" si="39"/>
        <v>13.40</v>
      </c>
      <c r="Y220" s="318">
        <v>50</v>
      </c>
      <c r="Z220" s="325">
        <f t="shared" si="46"/>
        <v>40</v>
      </c>
      <c r="AA220" s="110"/>
      <c r="AB220" s="110"/>
      <c r="AC220" s="110"/>
      <c r="AD220" s="110"/>
      <c r="AE220" s="110"/>
      <c r="AF220" s="110"/>
      <c r="AG220" s="110"/>
      <c r="AH220" s="110"/>
      <c r="AI220" s="110"/>
      <c r="AJ220" s="110"/>
      <c r="AK220" s="110"/>
      <c r="AL220" s="110"/>
      <c r="AM220" s="110"/>
      <c r="AN220" s="110"/>
      <c r="AO220" s="110"/>
      <c r="AP220" s="110"/>
      <c r="AQ220" s="110"/>
      <c r="AR220" s="109"/>
    </row>
    <row r="221" spans="1:44" s="107" customFormat="1" ht="20.25">
      <c r="A221" s="45">
        <v>215</v>
      </c>
      <c r="B221" s="326">
        <v>439861</v>
      </c>
      <c r="C221" s="327" t="s">
        <v>473</v>
      </c>
      <c r="D221" s="319">
        <v>10</v>
      </c>
      <c r="E221" s="319">
        <v>11</v>
      </c>
      <c r="F221" s="319">
        <v>16</v>
      </c>
      <c r="G221" s="320">
        <v>12</v>
      </c>
      <c r="H221" s="320">
        <v>12</v>
      </c>
      <c r="I221" s="253">
        <f t="shared" si="47"/>
        <v>61</v>
      </c>
      <c r="J221" s="320">
        <f t="shared" si="26"/>
        <v>9.15</v>
      </c>
      <c r="K221" s="321">
        <v>4</v>
      </c>
      <c r="L221" s="321">
        <v>2.50</v>
      </c>
      <c r="M221" s="321">
        <v>3</v>
      </c>
      <c r="N221" s="321">
        <v>5</v>
      </c>
      <c r="O221" s="321">
        <v>2</v>
      </c>
      <c r="P221" s="253">
        <f t="shared" si="27"/>
        <v>16.50</v>
      </c>
      <c r="Q221" s="321">
        <f t="shared" si="28"/>
        <v>0.825</v>
      </c>
      <c r="R221" s="322">
        <f t="shared" si="41"/>
        <v>1.70</v>
      </c>
      <c r="S221" s="322">
        <f t="shared" si="42"/>
        <v>1.775</v>
      </c>
      <c r="T221" s="322">
        <f t="shared" si="43"/>
        <v>2.5499999999999998</v>
      </c>
      <c r="U221" s="322">
        <f t="shared" si="44"/>
        <v>2.0499999999999998</v>
      </c>
      <c r="V221" s="322">
        <f t="shared" si="45"/>
        <v>1.90</v>
      </c>
      <c r="W221" s="323">
        <f t="shared" si="38"/>
        <v>77.50</v>
      </c>
      <c r="X221" s="324">
        <f t="shared" si="39"/>
        <v>15.50</v>
      </c>
      <c r="Y221" s="327">
        <v>60</v>
      </c>
      <c r="Z221" s="325">
        <f t="shared" si="46"/>
        <v>48</v>
      </c>
      <c r="AA221" s="110"/>
      <c r="AB221" s="110"/>
      <c r="AC221" s="110"/>
      <c r="AD221" s="110"/>
      <c r="AE221" s="110"/>
      <c r="AF221" s="110"/>
      <c r="AG221" s="110"/>
      <c r="AH221" s="110"/>
      <c r="AI221" s="110"/>
      <c r="AJ221" s="110"/>
      <c r="AK221" s="110"/>
      <c r="AL221" s="110"/>
      <c r="AM221" s="110"/>
      <c r="AN221" s="110"/>
      <c r="AO221" s="110"/>
      <c r="AP221" s="110"/>
      <c r="AQ221" s="110"/>
      <c r="AR221" s="109"/>
    </row>
    <row r="222" spans="1:44" s="107" customFormat="1" ht="20.25">
      <c r="A222" s="45">
        <v>216</v>
      </c>
      <c r="B222" s="317">
        <v>439862</v>
      </c>
      <c r="C222" s="318" t="s">
        <v>474</v>
      </c>
      <c r="D222" s="319">
        <v>12</v>
      </c>
      <c r="E222" s="319">
        <v>15</v>
      </c>
      <c r="F222" s="319">
        <v>14</v>
      </c>
      <c r="G222" s="320">
        <v>5</v>
      </c>
      <c r="H222" s="320">
        <v>2</v>
      </c>
      <c r="I222" s="253">
        <f t="shared" si="47"/>
        <v>48</v>
      </c>
      <c r="J222" s="320">
        <f t="shared" si="26"/>
        <v>7.1999999999999993</v>
      </c>
      <c r="K222" s="321">
        <v>2</v>
      </c>
      <c r="L222" s="321">
        <v>2.50</v>
      </c>
      <c r="M222" s="321">
        <v>2.50</v>
      </c>
      <c r="N222" s="321">
        <v>3</v>
      </c>
      <c r="O222" s="321">
        <v>2.50</v>
      </c>
      <c r="P222" s="253">
        <f t="shared" si="27"/>
        <v>12.50</v>
      </c>
      <c r="Q222" s="321">
        <f t="shared" si="28"/>
        <v>0.625</v>
      </c>
      <c r="R222" s="322">
        <f t="shared" si="41"/>
        <v>1.90</v>
      </c>
      <c r="S222" s="322">
        <f t="shared" si="42"/>
        <v>2.375</v>
      </c>
      <c r="T222" s="322">
        <f t="shared" si="43"/>
        <v>2.225</v>
      </c>
      <c r="U222" s="322">
        <f t="shared" si="44"/>
        <v>0.90</v>
      </c>
      <c r="V222" s="322">
        <f t="shared" si="45"/>
        <v>0.425</v>
      </c>
      <c r="W222" s="323">
        <f t="shared" si="38"/>
        <v>60.50</v>
      </c>
      <c r="X222" s="324">
        <f t="shared" si="39"/>
        <v>12.10</v>
      </c>
      <c r="Y222" s="318">
        <v>53</v>
      </c>
      <c r="Z222" s="325">
        <f t="shared" si="46"/>
        <v>42.400000000000006</v>
      </c>
      <c r="AA222" s="110"/>
      <c r="AB222" s="110"/>
      <c r="AC222" s="110"/>
      <c r="AD222" s="110"/>
      <c r="AE222" s="110"/>
      <c r="AF222" s="110"/>
      <c r="AG222" s="110"/>
      <c r="AH222" s="110"/>
      <c r="AI222" s="110"/>
      <c r="AJ222" s="110"/>
      <c r="AK222" s="110"/>
      <c r="AL222" s="110"/>
      <c r="AM222" s="110"/>
      <c r="AN222" s="110"/>
      <c r="AO222" s="110"/>
      <c r="AP222" s="110"/>
      <c r="AQ222" s="110"/>
      <c r="AR222" s="109"/>
    </row>
    <row r="223" spans="1:44" s="107" customFormat="1" ht="20.25">
      <c r="A223" s="45">
        <v>217</v>
      </c>
      <c r="B223" s="326">
        <v>439863</v>
      </c>
      <c r="C223" s="327" t="s">
        <v>475</v>
      </c>
      <c r="D223" s="319"/>
      <c r="E223" s="319"/>
      <c r="F223" s="319"/>
      <c r="G223" s="320"/>
      <c r="H223" s="320"/>
      <c r="I223" s="253">
        <v>0</v>
      </c>
      <c r="J223" s="320">
        <f t="shared" si="26"/>
        <v>0</v>
      </c>
      <c r="K223" s="321"/>
      <c r="L223" s="321"/>
      <c r="M223" s="321"/>
      <c r="N223" s="321"/>
      <c r="O223" s="321"/>
      <c r="P223" s="253">
        <f t="shared" si="27"/>
        <v>0</v>
      </c>
      <c r="Q223" s="321">
        <f t="shared" si="28"/>
        <v>0</v>
      </c>
      <c r="R223" s="322">
        <f t="shared" si="41"/>
        <v>0</v>
      </c>
      <c r="S223" s="322">
        <f t="shared" si="42"/>
        <v>0</v>
      </c>
      <c r="T223" s="322">
        <f t="shared" si="43"/>
        <v>0</v>
      </c>
      <c r="U223" s="322">
        <f t="shared" si="44"/>
        <v>0</v>
      </c>
      <c r="V223" s="322">
        <f t="shared" si="45"/>
        <v>0</v>
      </c>
      <c r="W223" s="323">
        <f t="shared" si="38"/>
        <v>0</v>
      </c>
      <c r="X223" s="324">
        <f t="shared" si="39"/>
        <v>0</v>
      </c>
      <c r="Y223" s="327" t="s">
        <v>343</v>
      </c>
      <c r="Z223" s="325" t="e">
        <f t="shared" si="46"/>
        <v>#VALUE!</v>
      </c>
      <c r="AA223" s="110"/>
      <c r="AB223" s="110"/>
      <c r="AC223" s="110"/>
      <c r="AD223" s="110"/>
      <c r="AE223" s="110"/>
      <c r="AF223" s="110"/>
      <c r="AG223" s="110"/>
      <c r="AH223" s="110"/>
      <c r="AI223" s="110"/>
      <c r="AJ223" s="110"/>
      <c r="AK223" s="110"/>
      <c r="AL223" s="110"/>
      <c r="AM223" s="110"/>
      <c r="AN223" s="110"/>
      <c r="AO223" s="110"/>
      <c r="AP223" s="110"/>
      <c r="AQ223" s="110"/>
      <c r="AR223" s="109"/>
    </row>
    <row r="224" spans="1:44" s="107" customFormat="1" ht="20.25">
      <c r="A224" s="45">
        <v>218</v>
      </c>
      <c r="B224" s="317">
        <v>439869</v>
      </c>
      <c r="C224" s="318" t="s">
        <v>477</v>
      </c>
      <c r="D224" s="319">
        <v>3</v>
      </c>
      <c r="E224" s="319">
        <v>12</v>
      </c>
      <c r="F224" s="319">
        <v>14</v>
      </c>
      <c r="G224" s="320">
        <v>15</v>
      </c>
      <c r="H224" s="320">
        <v>15</v>
      </c>
      <c r="I224" s="253">
        <f t="shared" si="47"/>
        <v>59</v>
      </c>
      <c r="J224" s="320">
        <f t="shared" si="26"/>
        <v>8.85</v>
      </c>
      <c r="K224" s="321">
        <v>3</v>
      </c>
      <c r="L224" s="321">
        <v>0.50</v>
      </c>
      <c r="M224" s="321">
        <v>4</v>
      </c>
      <c r="N224" s="321">
        <v>4.50</v>
      </c>
      <c r="O224" s="321">
        <v>3</v>
      </c>
      <c r="P224" s="253">
        <f t="shared" si="27"/>
        <v>15</v>
      </c>
      <c r="Q224" s="321">
        <f t="shared" si="28"/>
        <v>0.75</v>
      </c>
      <c r="R224" s="322">
        <f t="shared" si="41"/>
        <v>0.60</v>
      </c>
      <c r="S224" s="322">
        <f t="shared" si="42"/>
        <v>1.8249999999999997</v>
      </c>
      <c r="T224" s="322">
        <f t="shared" si="43"/>
        <v>2.3000000000000003</v>
      </c>
      <c r="U224" s="322">
        <f t="shared" si="44"/>
        <v>2.475</v>
      </c>
      <c r="V224" s="322">
        <f t="shared" si="45"/>
        <v>2.40</v>
      </c>
      <c r="W224" s="323">
        <f t="shared" si="38"/>
        <v>74</v>
      </c>
      <c r="X224" s="324">
        <f t="shared" si="39"/>
        <v>14.80</v>
      </c>
      <c r="Y224" s="318">
        <v>57</v>
      </c>
      <c r="Z224" s="325">
        <f t="shared" si="46"/>
        <v>45.60</v>
      </c>
      <c r="AA224" s="110"/>
      <c r="AB224" s="110"/>
      <c r="AC224" s="110"/>
      <c r="AD224" s="110"/>
      <c r="AE224" s="110"/>
      <c r="AF224" s="110"/>
      <c r="AG224" s="110"/>
      <c r="AH224" s="110"/>
      <c r="AI224" s="110"/>
      <c r="AJ224" s="110"/>
      <c r="AK224" s="110"/>
      <c r="AL224" s="110"/>
      <c r="AM224" s="110"/>
      <c r="AN224" s="110"/>
      <c r="AO224" s="110"/>
      <c r="AP224" s="110"/>
      <c r="AQ224" s="110"/>
      <c r="AR224" s="109"/>
    </row>
    <row r="225" spans="1:44" s="107" customFormat="1" ht="20.25">
      <c r="A225" s="45">
        <v>219</v>
      </c>
      <c r="B225" s="317">
        <v>439870</v>
      </c>
      <c r="C225" s="318" t="s">
        <v>478</v>
      </c>
      <c r="D225" s="319">
        <v>2</v>
      </c>
      <c r="E225" s="319">
        <v>10</v>
      </c>
      <c r="F225" s="319">
        <v>11</v>
      </c>
      <c r="G225" s="320">
        <v>8</v>
      </c>
      <c r="H225" s="320">
        <v>9</v>
      </c>
      <c r="I225" s="253">
        <f t="shared" si="47"/>
        <v>40</v>
      </c>
      <c r="J225" s="320">
        <f t="shared" si="26"/>
        <v>6</v>
      </c>
      <c r="K225" s="321">
        <v>4</v>
      </c>
      <c r="L225" s="321">
        <v>3</v>
      </c>
      <c r="M225" s="321">
        <v>1.50</v>
      </c>
      <c r="N225" s="321">
        <v>2</v>
      </c>
      <c r="O225" s="321">
        <v>2.50</v>
      </c>
      <c r="P225" s="253">
        <f t="shared" si="27"/>
        <v>13</v>
      </c>
      <c r="Q225" s="321">
        <f t="shared" si="28"/>
        <v>0.65</v>
      </c>
      <c r="R225" s="322">
        <f t="shared" si="41"/>
        <v>0.50</v>
      </c>
      <c r="S225" s="322">
        <f t="shared" si="42"/>
        <v>1.65</v>
      </c>
      <c r="T225" s="322">
        <f t="shared" si="43"/>
        <v>1.725</v>
      </c>
      <c r="U225" s="322">
        <f t="shared" si="44"/>
        <v>1.30</v>
      </c>
      <c r="V225" s="322">
        <f t="shared" si="45"/>
        <v>1.475</v>
      </c>
      <c r="W225" s="323">
        <f t="shared" si="38"/>
        <v>53</v>
      </c>
      <c r="X225" s="324">
        <f t="shared" si="39"/>
        <v>10.60</v>
      </c>
      <c r="Y225" s="318">
        <v>44</v>
      </c>
      <c r="Z225" s="325">
        <f t="shared" si="46"/>
        <v>35.200000000000003</v>
      </c>
      <c r="AA225" s="110"/>
      <c r="AB225" s="110"/>
      <c r="AC225" s="110"/>
      <c r="AD225" s="110"/>
      <c r="AE225" s="110"/>
      <c r="AF225" s="110"/>
      <c r="AG225" s="110"/>
      <c r="AH225" s="110"/>
      <c r="AI225" s="110"/>
      <c r="AJ225" s="110"/>
      <c r="AK225" s="110"/>
      <c r="AL225" s="110"/>
      <c r="AM225" s="110"/>
      <c r="AN225" s="110"/>
      <c r="AO225" s="110"/>
      <c r="AP225" s="110"/>
      <c r="AQ225" s="110"/>
      <c r="AR225" s="109"/>
    </row>
    <row r="226" spans="1:44" s="107" customFormat="1" ht="20.25">
      <c r="A226" s="45">
        <v>220</v>
      </c>
      <c r="B226" s="317">
        <v>439871</v>
      </c>
      <c r="C226" s="318" t="s">
        <v>479</v>
      </c>
      <c r="D226" s="319">
        <v>10</v>
      </c>
      <c r="E226" s="319">
        <v>13</v>
      </c>
      <c r="F226" s="319">
        <v>5</v>
      </c>
      <c r="G226" s="320">
        <v>14</v>
      </c>
      <c r="H226" s="320">
        <v>6</v>
      </c>
      <c r="I226" s="253">
        <f t="shared" si="47"/>
        <v>48</v>
      </c>
      <c r="J226" s="320">
        <f t="shared" si="26"/>
        <v>7.1999999999999993</v>
      </c>
      <c r="K226" s="321">
        <v>3</v>
      </c>
      <c r="L226" s="321">
        <v>4</v>
      </c>
      <c r="M226" s="321">
        <v>2</v>
      </c>
      <c r="N226" s="321">
        <v>2.50</v>
      </c>
      <c r="O226" s="321">
        <v>1</v>
      </c>
      <c r="P226" s="253">
        <f t="shared" si="27"/>
        <v>12.50</v>
      </c>
      <c r="Q226" s="321">
        <f t="shared" si="28"/>
        <v>0.625</v>
      </c>
      <c r="R226" s="322">
        <f t="shared" si="41"/>
        <v>1.65</v>
      </c>
      <c r="S226" s="322">
        <f t="shared" si="42"/>
        <v>2.15</v>
      </c>
      <c r="T226" s="322">
        <f t="shared" si="43"/>
        <v>0.85</v>
      </c>
      <c r="U226" s="322">
        <f t="shared" si="44"/>
        <v>2.225</v>
      </c>
      <c r="V226" s="322">
        <f t="shared" si="45"/>
        <v>0.95</v>
      </c>
      <c r="W226" s="323">
        <f t="shared" si="38"/>
        <v>60.50</v>
      </c>
      <c r="X226" s="324">
        <f t="shared" si="39"/>
        <v>12.10</v>
      </c>
      <c r="Y226" s="318">
        <v>43</v>
      </c>
      <c r="Z226" s="325">
        <f t="shared" si="46"/>
        <v>34.40</v>
      </c>
      <c r="AA226" s="110"/>
      <c r="AB226" s="110"/>
      <c r="AC226" s="110"/>
      <c r="AD226" s="110"/>
      <c r="AE226" s="110"/>
      <c r="AF226" s="110"/>
      <c r="AG226" s="110"/>
      <c r="AH226" s="110"/>
      <c r="AI226" s="110"/>
      <c r="AJ226" s="110"/>
      <c r="AK226" s="110"/>
      <c r="AL226" s="110"/>
      <c r="AM226" s="110"/>
      <c r="AN226" s="110"/>
      <c r="AO226" s="110"/>
      <c r="AP226" s="110"/>
      <c r="AQ226" s="110"/>
      <c r="AR226" s="109"/>
    </row>
    <row r="227" spans="1:44" s="107" customFormat="1" ht="20.25">
      <c r="A227" s="45">
        <v>221</v>
      </c>
      <c r="B227" s="317">
        <v>439874</v>
      </c>
      <c r="C227" s="318" t="s">
        <v>142</v>
      </c>
      <c r="D227" s="319">
        <v>8</v>
      </c>
      <c r="E227" s="319">
        <v>10</v>
      </c>
      <c r="F227" s="319">
        <v>14</v>
      </c>
      <c r="G227" s="320">
        <v>6</v>
      </c>
      <c r="H227" s="320">
        <v>10</v>
      </c>
      <c r="I227" s="253">
        <f t="shared" si="47"/>
        <v>48</v>
      </c>
      <c r="J227" s="320">
        <f t="shared" si="26"/>
        <v>7.1999999999999993</v>
      </c>
      <c r="K227" s="321">
        <v>4</v>
      </c>
      <c r="L227" s="321">
        <v>1</v>
      </c>
      <c r="M227" s="321">
        <v>3.50</v>
      </c>
      <c r="N227" s="321">
        <v>1</v>
      </c>
      <c r="O227" s="321">
        <v>4.50</v>
      </c>
      <c r="P227" s="253">
        <f t="shared" si="27"/>
        <v>14</v>
      </c>
      <c r="Q227" s="321">
        <f t="shared" si="28"/>
        <v>0.70</v>
      </c>
      <c r="R227" s="322">
        <f t="shared" si="41"/>
        <v>1.40</v>
      </c>
      <c r="S227" s="322">
        <f t="shared" si="42"/>
        <v>1.55</v>
      </c>
      <c r="T227" s="322">
        <f t="shared" si="43"/>
        <v>2.275</v>
      </c>
      <c r="U227" s="322">
        <f t="shared" si="44"/>
        <v>0.95</v>
      </c>
      <c r="V227" s="322">
        <f t="shared" si="45"/>
        <v>1.725</v>
      </c>
      <c r="W227" s="323">
        <f t="shared" si="38"/>
        <v>62</v>
      </c>
      <c r="X227" s="324">
        <f t="shared" si="39"/>
        <v>12.40</v>
      </c>
      <c r="Y227" s="318">
        <v>45</v>
      </c>
      <c r="Z227" s="325">
        <f t="shared" si="46"/>
        <v>36</v>
      </c>
      <c r="AA227" s="110"/>
      <c r="AB227" s="110"/>
      <c r="AC227" s="110"/>
      <c r="AD227" s="110"/>
      <c r="AE227" s="110"/>
      <c r="AF227" s="110"/>
      <c r="AG227" s="110"/>
      <c r="AH227" s="110"/>
      <c r="AI227" s="110"/>
      <c r="AJ227" s="110"/>
      <c r="AK227" s="110"/>
      <c r="AL227" s="110"/>
      <c r="AM227" s="110"/>
      <c r="AN227" s="110"/>
      <c r="AO227" s="110"/>
      <c r="AP227" s="110"/>
      <c r="AQ227" s="110"/>
      <c r="AR227" s="109"/>
    </row>
    <row r="228" spans="1:44" s="107" customFormat="1" ht="20.25">
      <c r="A228" s="45">
        <v>222</v>
      </c>
      <c r="B228" s="317">
        <v>439875</v>
      </c>
      <c r="C228" s="318" t="s">
        <v>143</v>
      </c>
      <c r="D228" s="319">
        <v>10</v>
      </c>
      <c r="E228" s="319">
        <v>9</v>
      </c>
      <c r="F228" s="319">
        <v>7</v>
      </c>
      <c r="G228" s="320">
        <v>6</v>
      </c>
      <c r="H228" s="320">
        <v>6</v>
      </c>
      <c r="I228" s="253">
        <f t="shared" si="47"/>
        <v>38</v>
      </c>
      <c r="J228" s="320">
        <f t="shared" si="26"/>
        <v>5.70</v>
      </c>
      <c r="K228" s="321">
        <v>3.50</v>
      </c>
      <c r="L228" s="321">
        <v>2.50</v>
      </c>
      <c r="M228" s="321">
        <v>3</v>
      </c>
      <c r="N228" s="321">
        <v>3.50</v>
      </c>
      <c r="O228" s="321">
        <v>1</v>
      </c>
      <c r="P228" s="253">
        <f t="shared" si="27"/>
        <v>13.50</v>
      </c>
      <c r="Q228" s="321">
        <f t="shared" si="28"/>
        <v>0.675</v>
      </c>
      <c r="R228" s="322">
        <f t="shared" si="41"/>
        <v>1.675</v>
      </c>
      <c r="S228" s="322">
        <f t="shared" si="42"/>
        <v>1.475</v>
      </c>
      <c r="T228" s="322">
        <f t="shared" si="43"/>
        <v>1.2000000000000002</v>
      </c>
      <c r="U228" s="322">
        <f t="shared" si="44"/>
        <v>1.075</v>
      </c>
      <c r="V228" s="322">
        <f t="shared" si="45"/>
        <v>0.95</v>
      </c>
      <c r="W228" s="323">
        <f t="shared" si="38"/>
        <v>51.50</v>
      </c>
      <c r="X228" s="324">
        <f t="shared" si="39"/>
        <v>10.30</v>
      </c>
      <c r="Y228" s="318">
        <v>36</v>
      </c>
      <c r="Z228" s="325">
        <f t="shared" si="46"/>
        <v>28.80</v>
      </c>
      <c r="AA228" s="110"/>
      <c r="AB228" s="110"/>
      <c r="AC228" s="110"/>
      <c r="AD228" s="110"/>
      <c r="AE228" s="110"/>
      <c r="AF228" s="110"/>
      <c r="AG228" s="110"/>
      <c r="AH228" s="110"/>
      <c r="AI228" s="110"/>
      <c r="AJ228" s="110"/>
      <c r="AK228" s="110"/>
      <c r="AL228" s="110"/>
      <c r="AM228" s="110"/>
      <c r="AN228" s="110"/>
      <c r="AO228" s="110"/>
      <c r="AP228" s="110"/>
      <c r="AQ228" s="110"/>
      <c r="AR228" s="109"/>
    </row>
    <row r="229" spans="1:44" s="107" customFormat="1" ht="20.25">
      <c r="A229" s="45">
        <v>223</v>
      </c>
      <c r="B229" s="317">
        <v>439877</v>
      </c>
      <c r="C229" s="318" t="s">
        <v>551</v>
      </c>
      <c r="D229" s="319">
        <v>11</v>
      </c>
      <c r="E229" s="319">
        <v>7</v>
      </c>
      <c r="F229" s="319">
        <v>9</v>
      </c>
      <c r="G229" s="320">
        <v>8</v>
      </c>
      <c r="H229" s="320">
        <v>6</v>
      </c>
      <c r="I229" s="253">
        <f t="shared" si="47"/>
        <v>41</v>
      </c>
      <c r="J229" s="320">
        <f t="shared" si="26"/>
        <v>6.15</v>
      </c>
      <c r="K229" s="321">
        <v>3</v>
      </c>
      <c r="L229" s="321">
        <v>2</v>
      </c>
      <c r="M229" s="321">
        <v>2.50</v>
      </c>
      <c r="N229" s="321">
        <v>1.50</v>
      </c>
      <c r="O229" s="321">
        <v>3</v>
      </c>
      <c r="P229" s="253">
        <f t="shared" si="27"/>
        <v>12</v>
      </c>
      <c r="Q229" s="321">
        <f t="shared" si="28"/>
        <v>0.60000000000000009</v>
      </c>
      <c r="R229" s="322">
        <f t="shared" si="41"/>
        <v>1.7999999999999998</v>
      </c>
      <c r="S229" s="322">
        <f t="shared" si="42"/>
        <v>1.1500000000000001</v>
      </c>
      <c r="T229" s="322">
        <f t="shared" si="43"/>
        <v>1.475</v>
      </c>
      <c r="U229" s="322">
        <f t="shared" si="44"/>
        <v>1.2749999999999999</v>
      </c>
      <c r="V229" s="322">
        <f t="shared" si="45"/>
        <v>1.0499999999999998</v>
      </c>
      <c r="W229" s="323">
        <f t="shared" si="38"/>
        <v>53</v>
      </c>
      <c r="X229" s="324">
        <f t="shared" si="39"/>
        <v>10.60</v>
      </c>
      <c r="Y229" s="318">
        <v>40</v>
      </c>
      <c r="Z229" s="325">
        <f t="shared" si="46"/>
        <v>32</v>
      </c>
      <c r="AA229" s="110"/>
      <c r="AB229" s="110"/>
      <c r="AC229" s="110"/>
      <c r="AD229" s="110"/>
      <c r="AE229" s="110"/>
      <c r="AF229" s="110"/>
      <c r="AG229" s="110"/>
      <c r="AH229" s="110"/>
      <c r="AI229" s="110"/>
      <c r="AJ229" s="110"/>
      <c r="AK229" s="110"/>
      <c r="AL229" s="110"/>
      <c r="AM229" s="110"/>
      <c r="AN229" s="110"/>
      <c r="AO229" s="110"/>
      <c r="AP229" s="110"/>
      <c r="AQ229" s="110"/>
      <c r="AR229" s="109"/>
    </row>
    <row r="230" spans="1:44" s="107" customFormat="1" ht="20.25">
      <c r="A230" s="45">
        <v>224</v>
      </c>
      <c r="B230" s="317">
        <v>439878</v>
      </c>
      <c r="C230" s="318" t="s">
        <v>144</v>
      </c>
      <c r="D230" s="319">
        <v>7</v>
      </c>
      <c r="E230" s="319">
        <v>7</v>
      </c>
      <c r="F230" s="319">
        <v>6</v>
      </c>
      <c r="G230" s="320">
        <v>5</v>
      </c>
      <c r="H230" s="320">
        <v>6</v>
      </c>
      <c r="I230" s="253">
        <f t="shared" si="47"/>
        <v>31</v>
      </c>
      <c r="J230" s="320">
        <f t="shared" si="26"/>
        <v>4.6499999999999995</v>
      </c>
      <c r="K230" s="321">
        <v>1.50</v>
      </c>
      <c r="L230" s="321">
        <v>3.50</v>
      </c>
      <c r="M230" s="321">
        <v>1.50</v>
      </c>
      <c r="N230" s="321">
        <v>1</v>
      </c>
      <c r="O230" s="321">
        <v>2.50</v>
      </c>
      <c r="P230" s="253">
        <f t="shared" si="27"/>
        <v>10</v>
      </c>
      <c r="Q230" s="321">
        <f t="shared" si="28"/>
        <v>0.50</v>
      </c>
      <c r="R230" s="322">
        <f t="shared" si="41"/>
        <v>1.125</v>
      </c>
      <c r="S230" s="322">
        <f t="shared" si="42"/>
        <v>1.2250000000000001</v>
      </c>
      <c r="T230" s="322">
        <f t="shared" si="43"/>
        <v>0.97499999999999987</v>
      </c>
      <c r="U230" s="322">
        <f t="shared" si="44"/>
        <v>0.80</v>
      </c>
      <c r="V230" s="322">
        <f t="shared" si="45"/>
        <v>1.0249999999999999</v>
      </c>
      <c r="W230" s="323">
        <f t="shared" si="38"/>
        <v>41</v>
      </c>
      <c r="X230" s="324">
        <f t="shared" si="39"/>
        <v>8.2000000000000011</v>
      </c>
      <c r="Y230" s="318">
        <v>28</v>
      </c>
      <c r="Z230" s="325">
        <f t="shared" si="46"/>
        <v>22.40</v>
      </c>
      <c r="AA230" s="110"/>
      <c r="AB230" s="110"/>
      <c r="AC230" s="110"/>
      <c r="AD230" s="110"/>
      <c r="AE230" s="110"/>
      <c r="AF230" s="110"/>
      <c r="AG230" s="110"/>
      <c r="AH230" s="110"/>
      <c r="AI230" s="110"/>
      <c r="AJ230" s="110"/>
      <c r="AK230" s="110"/>
      <c r="AL230" s="110"/>
      <c r="AM230" s="110"/>
      <c r="AN230" s="110"/>
      <c r="AO230" s="110"/>
      <c r="AP230" s="110"/>
      <c r="AQ230" s="110"/>
      <c r="AR230" s="109"/>
    </row>
    <row r="231" spans="1:44" s="107" customFormat="1" ht="20.25">
      <c r="A231" s="45">
        <v>225</v>
      </c>
      <c r="B231" s="317">
        <v>439879</v>
      </c>
      <c r="C231" s="318" t="s">
        <v>480</v>
      </c>
      <c r="D231" s="319">
        <v>10</v>
      </c>
      <c r="E231" s="319">
        <v>11</v>
      </c>
      <c r="F231" s="319">
        <v>14</v>
      </c>
      <c r="G231" s="320">
        <v>12</v>
      </c>
      <c r="H231" s="320">
        <v>8</v>
      </c>
      <c r="I231" s="253">
        <f t="shared" si="47"/>
        <v>55</v>
      </c>
      <c r="J231" s="320">
        <f t="shared" si="26"/>
        <v>8.25</v>
      </c>
      <c r="K231" s="321">
        <v>4</v>
      </c>
      <c r="L231" s="321">
        <v>5</v>
      </c>
      <c r="M231" s="321">
        <v>2.50</v>
      </c>
      <c r="N231" s="321">
        <v>2</v>
      </c>
      <c r="O231" s="321">
        <v>3</v>
      </c>
      <c r="P231" s="253">
        <f t="shared" si="27"/>
        <v>16.50</v>
      </c>
      <c r="Q231" s="321">
        <f t="shared" si="28"/>
        <v>0.825</v>
      </c>
      <c r="R231" s="322">
        <f t="shared" si="41"/>
        <v>1.70</v>
      </c>
      <c r="S231" s="322">
        <f t="shared" si="42"/>
        <v>1.90</v>
      </c>
      <c r="T231" s="322">
        <f t="shared" si="43"/>
        <v>2.225</v>
      </c>
      <c r="U231" s="322">
        <f t="shared" si="44"/>
        <v>1.90</v>
      </c>
      <c r="V231" s="322">
        <f t="shared" si="45"/>
        <v>1.35</v>
      </c>
      <c r="W231" s="323">
        <f t="shared" si="38"/>
        <v>71.50</v>
      </c>
      <c r="X231" s="324">
        <f t="shared" si="39"/>
        <v>14.30</v>
      </c>
      <c r="Y231" s="318">
        <v>58</v>
      </c>
      <c r="Z231" s="325">
        <f t="shared" si="46"/>
        <v>46.400000000000006</v>
      </c>
      <c r="AA231" s="110"/>
      <c r="AB231" s="110"/>
      <c r="AC231" s="110"/>
      <c r="AD231" s="110"/>
      <c r="AE231" s="110"/>
      <c r="AF231" s="110"/>
      <c r="AG231" s="110"/>
      <c r="AH231" s="110"/>
      <c r="AI231" s="110"/>
      <c r="AJ231" s="110"/>
      <c r="AK231" s="110"/>
      <c r="AL231" s="110"/>
      <c r="AM231" s="110"/>
      <c r="AN231" s="110"/>
      <c r="AO231" s="110"/>
      <c r="AP231" s="110"/>
      <c r="AQ231" s="110"/>
      <c r="AR231" s="109"/>
    </row>
    <row r="232" spans="1:44" s="107" customFormat="1" ht="20.25">
      <c r="A232" s="45">
        <v>226</v>
      </c>
      <c r="B232" s="317">
        <v>439880</v>
      </c>
      <c r="C232" s="318" t="s">
        <v>481</v>
      </c>
      <c r="D232" s="319">
        <v>12</v>
      </c>
      <c r="E232" s="319">
        <v>6</v>
      </c>
      <c r="F232" s="319">
        <v>8</v>
      </c>
      <c r="G232" s="320">
        <v>7</v>
      </c>
      <c r="H232" s="320">
        <v>5</v>
      </c>
      <c r="I232" s="253">
        <f t="shared" si="47"/>
        <v>38</v>
      </c>
      <c r="J232" s="320">
        <f t="shared" si="26"/>
        <v>5.70</v>
      </c>
      <c r="K232" s="321">
        <v>3.50</v>
      </c>
      <c r="L232" s="321">
        <v>2.50</v>
      </c>
      <c r="M232" s="321">
        <v>1</v>
      </c>
      <c r="N232" s="321">
        <v>3</v>
      </c>
      <c r="O232" s="321">
        <v>2.50</v>
      </c>
      <c r="P232" s="253">
        <f t="shared" si="27"/>
        <v>12.50</v>
      </c>
      <c r="Q232" s="321">
        <f t="shared" si="28"/>
        <v>0.625</v>
      </c>
      <c r="R232" s="322">
        <f t="shared" si="41"/>
        <v>1.975</v>
      </c>
      <c r="S232" s="322">
        <f t="shared" si="42"/>
        <v>1.0249999999999999</v>
      </c>
      <c r="T232" s="322">
        <f t="shared" si="43"/>
        <v>1.25</v>
      </c>
      <c r="U232" s="322">
        <f t="shared" si="44"/>
        <v>1.2000000000000002</v>
      </c>
      <c r="V232" s="322">
        <f t="shared" si="45"/>
        <v>0.875</v>
      </c>
      <c r="W232" s="323">
        <f t="shared" si="38"/>
        <v>50.50</v>
      </c>
      <c r="X232" s="324">
        <f t="shared" si="39"/>
        <v>10.100000000000001</v>
      </c>
      <c r="Y232" s="318">
        <v>37</v>
      </c>
      <c r="Z232" s="325">
        <f t="shared" si="46"/>
        <v>29.60</v>
      </c>
      <c r="AA232" s="110"/>
      <c r="AB232" s="110"/>
      <c r="AC232" s="110"/>
      <c r="AD232" s="110"/>
      <c r="AE232" s="110"/>
      <c r="AF232" s="110"/>
      <c r="AG232" s="110"/>
      <c r="AH232" s="110"/>
      <c r="AI232" s="110"/>
      <c r="AJ232" s="110"/>
      <c r="AK232" s="110"/>
      <c r="AL232" s="110"/>
      <c r="AM232" s="110"/>
      <c r="AN232" s="110"/>
      <c r="AO232" s="110"/>
      <c r="AP232" s="110"/>
      <c r="AQ232" s="110"/>
      <c r="AR232" s="109"/>
    </row>
    <row r="233" spans="1:44" s="107" customFormat="1" ht="20.25">
      <c r="A233" s="45">
        <v>227</v>
      </c>
      <c r="B233" s="317">
        <v>439881</v>
      </c>
      <c r="C233" s="318" t="s">
        <v>531</v>
      </c>
      <c r="D233" s="319">
        <v>4</v>
      </c>
      <c r="E233" s="319">
        <v>5</v>
      </c>
      <c r="F233" s="319">
        <v>4</v>
      </c>
      <c r="G233" s="320">
        <v>11</v>
      </c>
      <c r="H233" s="320">
        <v>8</v>
      </c>
      <c r="I233" s="253">
        <f t="shared" si="47"/>
        <v>32</v>
      </c>
      <c r="J233" s="320">
        <f t="shared" si="26"/>
        <v>4.80</v>
      </c>
      <c r="K233" s="321">
        <v>2.50</v>
      </c>
      <c r="L233" s="321">
        <v>2</v>
      </c>
      <c r="M233" s="321">
        <v>3</v>
      </c>
      <c r="N233" s="321">
        <v>1</v>
      </c>
      <c r="O233" s="321">
        <v>1.50</v>
      </c>
      <c r="P233" s="253">
        <f t="shared" si="27"/>
        <v>10</v>
      </c>
      <c r="Q233" s="321">
        <f t="shared" si="28"/>
        <v>0.50</v>
      </c>
      <c r="R233" s="322">
        <f t="shared" si="41"/>
        <v>0.725</v>
      </c>
      <c r="S233" s="322">
        <f t="shared" si="42"/>
        <v>0.85</v>
      </c>
      <c r="T233" s="322">
        <f t="shared" si="43"/>
        <v>0.75</v>
      </c>
      <c r="U233" s="322">
        <f t="shared" si="44"/>
        <v>1.70</v>
      </c>
      <c r="V233" s="322">
        <f t="shared" si="45"/>
        <v>1.2749999999999999</v>
      </c>
      <c r="W233" s="323">
        <f t="shared" si="38"/>
        <v>42</v>
      </c>
      <c r="X233" s="324">
        <f t="shared" si="39"/>
        <v>8.40</v>
      </c>
      <c r="Y233" s="318">
        <v>36</v>
      </c>
      <c r="Z233" s="325">
        <f t="shared" si="46"/>
        <v>28.80</v>
      </c>
      <c r="AA233" s="110"/>
      <c r="AB233" s="110"/>
      <c r="AC233" s="110"/>
      <c r="AD233" s="110"/>
      <c r="AE233" s="110"/>
      <c r="AF233" s="110"/>
      <c r="AG233" s="110"/>
      <c r="AH233" s="110"/>
      <c r="AI233" s="110"/>
      <c r="AJ233" s="110"/>
      <c r="AK233" s="110"/>
      <c r="AL233" s="110"/>
      <c r="AM233" s="110"/>
      <c r="AN233" s="110"/>
      <c r="AO233" s="110"/>
      <c r="AP233" s="110"/>
      <c r="AQ233" s="110"/>
      <c r="AR233" s="109"/>
    </row>
    <row r="234" spans="1:44" s="107" customFormat="1" ht="20.25">
      <c r="A234" s="45">
        <v>228</v>
      </c>
      <c r="B234" s="317">
        <v>439882</v>
      </c>
      <c r="C234" s="318" t="s">
        <v>145</v>
      </c>
      <c r="D234" s="319">
        <v>10</v>
      </c>
      <c r="E234" s="319">
        <v>9</v>
      </c>
      <c r="F234" s="319">
        <v>7</v>
      </c>
      <c r="G234" s="320">
        <v>8</v>
      </c>
      <c r="H234" s="320">
        <v>7</v>
      </c>
      <c r="I234" s="253">
        <f t="shared" si="47"/>
        <v>41</v>
      </c>
      <c r="J234" s="320">
        <f t="shared" si="26"/>
        <v>6.15</v>
      </c>
      <c r="K234" s="321">
        <v>1.50</v>
      </c>
      <c r="L234" s="321">
        <v>2.50</v>
      </c>
      <c r="M234" s="321">
        <v>1</v>
      </c>
      <c r="N234" s="321">
        <v>3.50</v>
      </c>
      <c r="O234" s="321">
        <v>1</v>
      </c>
      <c r="P234" s="253">
        <f t="shared" si="27"/>
        <v>9.50</v>
      </c>
      <c r="Q234" s="321">
        <f t="shared" si="28"/>
        <v>0.475</v>
      </c>
      <c r="R234" s="322">
        <f t="shared" si="41"/>
        <v>1.575</v>
      </c>
      <c r="S234" s="322">
        <f t="shared" si="42"/>
        <v>1.475</v>
      </c>
      <c r="T234" s="322">
        <f t="shared" si="43"/>
        <v>1.1000000000000001</v>
      </c>
      <c r="U234" s="322">
        <f t="shared" si="44"/>
        <v>1.375</v>
      </c>
      <c r="V234" s="322">
        <f t="shared" si="45"/>
        <v>1.1000000000000001</v>
      </c>
      <c r="W234" s="323">
        <f t="shared" si="38"/>
        <v>50.50</v>
      </c>
      <c r="X234" s="324">
        <f t="shared" si="39"/>
        <v>10.100000000000001</v>
      </c>
      <c r="Y234" s="318">
        <v>45</v>
      </c>
      <c r="Z234" s="325">
        <f t="shared" si="46"/>
        <v>36</v>
      </c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110"/>
      <c r="AK234" s="110"/>
      <c r="AL234" s="110"/>
      <c r="AM234" s="110"/>
      <c r="AN234" s="110"/>
      <c r="AO234" s="110"/>
      <c r="AP234" s="110"/>
      <c r="AQ234" s="110"/>
      <c r="AR234" s="109"/>
    </row>
    <row r="235" spans="1:44" s="107" customFormat="1" ht="20.25">
      <c r="A235" s="45">
        <v>229</v>
      </c>
      <c r="B235" s="317">
        <v>439884</v>
      </c>
      <c r="C235" s="318" t="s">
        <v>482</v>
      </c>
      <c r="D235" s="319">
        <v>12</v>
      </c>
      <c r="E235" s="319">
        <v>5</v>
      </c>
      <c r="F235" s="319">
        <v>6</v>
      </c>
      <c r="G235" s="320">
        <v>4</v>
      </c>
      <c r="H235" s="320">
        <v>11</v>
      </c>
      <c r="I235" s="253">
        <f t="shared" si="47"/>
        <v>38</v>
      </c>
      <c r="J235" s="320">
        <f t="shared" si="26"/>
        <v>5.70</v>
      </c>
      <c r="K235" s="321">
        <v>3</v>
      </c>
      <c r="L235" s="321">
        <v>2.50</v>
      </c>
      <c r="M235" s="321">
        <v>3</v>
      </c>
      <c r="N235" s="321">
        <v>1</v>
      </c>
      <c r="O235" s="321">
        <v>3</v>
      </c>
      <c r="P235" s="253">
        <f t="shared" si="27"/>
        <v>12.50</v>
      </c>
      <c r="Q235" s="321">
        <f t="shared" si="28"/>
        <v>0.625</v>
      </c>
      <c r="R235" s="322">
        <f t="shared" si="41"/>
        <v>1.9499999999999997</v>
      </c>
      <c r="S235" s="322">
        <f t="shared" si="42"/>
        <v>0.875</v>
      </c>
      <c r="T235" s="322">
        <f t="shared" si="43"/>
        <v>1.0499999999999998</v>
      </c>
      <c r="U235" s="322">
        <f t="shared" si="44"/>
        <v>0.65</v>
      </c>
      <c r="V235" s="322">
        <f t="shared" si="45"/>
        <v>1.7999999999999998</v>
      </c>
      <c r="W235" s="323">
        <f t="shared" si="38"/>
        <v>50.50</v>
      </c>
      <c r="X235" s="324">
        <f t="shared" si="39"/>
        <v>10.100000000000001</v>
      </c>
      <c r="Y235" s="318">
        <v>44</v>
      </c>
      <c r="Z235" s="325">
        <f t="shared" si="46"/>
        <v>35.200000000000003</v>
      </c>
      <c r="AA235" s="110"/>
      <c r="AB235" s="110"/>
      <c r="AC235" s="110"/>
      <c r="AD235" s="110"/>
      <c r="AE235" s="110"/>
      <c r="AF235" s="110"/>
      <c r="AG235" s="110"/>
      <c r="AH235" s="110"/>
      <c r="AI235" s="110"/>
      <c r="AJ235" s="110"/>
      <c r="AK235" s="110"/>
      <c r="AL235" s="110"/>
      <c r="AM235" s="110"/>
      <c r="AN235" s="110"/>
      <c r="AO235" s="110"/>
      <c r="AP235" s="110"/>
      <c r="AQ235" s="110"/>
      <c r="AR235" s="109"/>
    </row>
    <row r="236" spans="1:44" s="107" customFormat="1" ht="20.25">
      <c r="A236" s="45">
        <v>230</v>
      </c>
      <c r="B236" s="317">
        <v>439885</v>
      </c>
      <c r="C236" s="318" t="s">
        <v>483</v>
      </c>
      <c r="D236" s="319">
        <v>11</v>
      </c>
      <c r="E236" s="319">
        <v>7</v>
      </c>
      <c r="F236" s="319">
        <v>8</v>
      </c>
      <c r="G236" s="320">
        <v>7</v>
      </c>
      <c r="H236" s="320">
        <v>6</v>
      </c>
      <c r="I236" s="253">
        <f t="shared" si="47"/>
        <v>39</v>
      </c>
      <c r="J236" s="320">
        <f t="shared" si="26"/>
        <v>5.85</v>
      </c>
      <c r="K236" s="321">
        <v>2</v>
      </c>
      <c r="L236" s="321">
        <v>2.50</v>
      </c>
      <c r="M236" s="321">
        <v>2</v>
      </c>
      <c r="N236" s="321">
        <v>1</v>
      </c>
      <c r="O236" s="321">
        <v>2</v>
      </c>
      <c r="P236" s="253">
        <f t="shared" si="27"/>
        <v>9.50</v>
      </c>
      <c r="Q236" s="321">
        <f t="shared" si="28"/>
        <v>0.475</v>
      </c>
      <c r="R236" s="322">
        <f t="shared" si="41"/>
        <v>1.75</v>
      </c>
      <c r="S236" s="322">
        <f t="shared" si="42"/>
        <v>1.175</v>
      </c>
      <c r="T236" s="322">
        <f t="shared" si="43"/>
        <v>1.30</v>
      </c>
      <c r="U236" s="322">
        <f t="shared" si="44"/>
        <v>1.1000000000000001</v>
      </c>
      <c r="V236" s="322">
        <f t="shared" si="45"/>
        <v>0.99999999999999989</v>
      </c>
      <c r="W236" s="323">
        <f t="shared" si="38"/>
        <v>48.50</v>
      </c>
      <c r="X236" s="324">
        <f t="shared" si="39"/>
        <v>9.7000000000000011</v>
      </c>
      <c r="Y236" s="318">
        <v>36</v>
      </c>
      <c r="Z236" s="325">
        <f t="shared" si="46"/>
        <v>28.80</v>
      </c>
      <c r="AA236" s="110"/>
      <c r="AB236" s="110"/>
      <c r="AC236" s="110"/>
      <c r="AD236" s="110"/>
      <c r="AE236" s="110"/>
      <c r="AF236" s="110"/>
      <c r="AG236" s="110"/>
      <c r="AH236" s="110"/>
      <c r="AI236" s="110"/>
      <c r="AJ236" s="110"/>
      <c r="AK236" s="110"/>
      <c r="AL236" s="110"/>
      <c r="AM236" s="110"/>
      <c r="AN236" s="110"/>
      <c r="AO236" s="110"/>
      <c r="AP236" s="110"/>
      <c r="AQ236" s="110"/>
      <c r="AR236" s="109"/>
    </row>
    <row r="237" spans="1:44" s="107" customFormat="1" ht="20.25">
      <c r="A237" s="45">
        <v>231</v>
      </c>
      <c r="B237" s="317">
        <v>439886</v>
      </c>
      <c r="C237" s="318" t="s">
        <v>484</v>
      </c>
      <c r="D237" s="319">
        <v>7</v>
      </c>
      <c r="E237" s="319">
        <v>9</v>
      </c>
      <c r="F237" s="319">
        <v>8</v>
      </c>
      <c r="G237" s="320">
        <v>18</v>
      </c>
      <c r="H237" s="320">
        <v>15</v>
      </c>
      <c r="I237" s="253">
        <f t="shared" si="47"/>
        <v>57</v>
      </c>
      <c r="J237" s="320">
        <f t="shared" si="26"/>
        <v>8.5499999999999989</v>
      </c>
      <c r="K237" s="321">
        <v>4</v>
      </c>
      <c r="L237" s="321">
        <v>2</v>
      </c>
      <c r="M237" s="321">
        <v>2.50</v>
      </c>
      <c r="N237" s="321">
        <v>5</v>
      </c>
      <c r="O237" s="321">
        <v>3.50</v>
      </c>
      <c r="P237" s="253">
        <f t="shared" si="27"/>
        <v>17</v>
      </c>
      <c r="Q237" s="321">
        <f t="shared" si="28"/>
        <v>0.85000000000000009</v>
      </c>
      <c r="R237" s="322">
        <f t="shared" si="41"/>
        <v>1.25</v>
      </c>
      <c r="S237" s="322">
        <f t="shared" si="42"/>
        <v>1.45</v>
      </c>
      <c r="T237" s="322">
        <f t="shared" si="43"/>
        <v>1.325</v>
      </c>
      <c r="U237" s="322">
        <f t="shared" si="44"/>
        <v>2.9499999999999997</v>
      </c>
      <c r="V237" s="322">
        <f t="shared" si="45"/>
        <v>2.4249999999999998</v>
      </c>
      <c r="W237" s="323">
        <f t="shared" si="38"/>
        <v>74</v>
      </c>
      <c r="X237" s="324">
        <f t="shared" si="39"/>
        <v>14.80</v>
      </c>
      <c r="Y237" s="318">
        <v>56</v>
      </c>
      <c r="Z237" s="325">
        <f t="shared" si="46"/>
        <v>44.80</v>
      </c>
      <c r="AA237" s="110"/>
      <c r="AB237" s="110"/>
      <c r="AC237" s="110"/>
      <c r="AD237" s="110"/>
      <c r="AE237" s="110"/>
      <c r="AF237" s="110"/>
      <c r="AG237" s="110"/>
      <c r="AH237" s="110"/>
      <c r="AI237" s="110"/>
      <c r="AJ237" s="110"/>
      <c r="AK237" s="110"/>
      <c r="AL237" s="110"/>
      <c r="AM237" s="110"/>
      <c r="AN237" s="110"/>
      <c r="AO237" s="110"/>
      <c r="AP237" s="110"/>
      <c r="AQ237" s="110"/>
      <c r="AR237" s="109"/>
    </row>
    <row r="238" spans="1:44" s="107" customFormat="1" ht="20.25">
      <c r="A238" s="45">
        <v>232</v>
      </c>
      <c r="B238" s="317">
        <v>439888</v>
      </c>
      <c r="C238" s="318" t="s">
        <v>146</v>
      </c>
      <c r="D238" s="319">
        <v>9</v>
      </c>
      <c r="E238" s="319">
        <v>6</v>
      </c>
      <c r="F238" s="319">
        <v>9</v>
      </c>
      <c r="G238" s="320">
        <v>8</v>
      </c>
      <c r="H238" s="320">
        <v>11</v>
      </c>
      <c r="I238" s="253">
        <f t="shared" si="47"/>
        <v>43</v>
      </c>
      <c r="J238" s="320">
        <f t="shared" si="26"/>
        <v>6.45</v>
      </c>
      <c r="K238" s="321">
        <v>1</v>
      </c>
      <c r="L238" s="321">
        <v>3.50</v>
      </c>
      <c r="M238" s="321">
        <v>3</v>
      </c>
      <c r="N238" s="321">
        <v>3.50</v>
      </c>
      <c r="O238" s="321">
        <v>4</v>
      </c>
      <c r="P238" s="253">
        <f t="shared" si="27"/>
        <v>15</v>
      </c>
      <c r="Q238" s="321">
        <f t="shared" si="28"/>
        <v>0.75</v>
      </c>
      <c r="R238" s="322">
        <f t="shared" si="41"/>
        <v>1.40</v>
      </c>
      <c r="S238" s="322">
        <f t="shared" si="42"/>
        <v>1.075</v>
      </c>
      <c r="T238" s="322">
        <f t="shared" si="43"/>
        <v>1.50</v>
      </c>
      <c r="U238" s="322">
        <f t="shared" si="44"/>
        <v>1.375</v>
      </c>
      <c r="V238" s="322">
        <f t="shared" si="45"/>
        <v>1.85</v>
      </c>
      <c r="W238" s="323">
        <f t="shared" si="38"/>
        <v>58</v>
      </c>
      <c r="X238" s="324">
        <f t="shared" si="39"/>
        <v>11.60</v>
      </c>
      <c r="Y238" s="318">
        <v>46</v>
      </c>
      <c r="Z238" s="325">
        <f t="shared" si="46"/>
        <v>36.800000000000004</v>
      </c>
      <c r="AA238" s="110"/>
      <c r="AB238" s="110"/>
      <c r="AC238" s="110"/>
      <c r="AD238" s="110"/>
      <c r="AE238" s="110"/>
      <c r="AF238" s="110"/>
      <c r="AG238" s="110"/>
      <c r="AH238" s="110"/>
      <c r="AI238" s="110"/>
      <c r="AJ238" s="110"/>
      <c r="AK238" s="110"/>
      <c r="AL238" s="110"/>
      <c r="AM238" s="110"/>
      <c r="AN238" s="110"/>
      <c r="AO238" s="110"/>
      <c r="AP238" s="110"/>
      <c r="AQ238" s="110"/>
      <c r="AR238" s="109"/>
    </row>
    <row r="239" spans="1:44" s="107" customFormat="1" ht="20.25">
      <c r="A239" s="45">
        <v>233</v>
      </c>
      <c r="B239" s="317">
        <v>439889</v>
      </c>
      <c r="C239" s="318" t="s">
        <v>486</v>
      </c>
      <c r="D239" s="319">
        <v>10</v>
      </c>
      <c r="E239" s="319">
        <v>14</v>
      </c>
      <c r="F239" s="319">
        <v>12</v>
      </c>
      <c r="G239" s="320">
        <v>14</v>
      </c>
      <c r="H239" s="320">
        <v>15</v>
      </c>
      <c r="I239" s="253">
        <f t="shared" si="47"/>
        <v>65</v>
      </c>
      <c r="J239" s="320">
        <f t="shared" si="26"/>
        <v>9.75</v>
      </c>
      <c r="K239" s="321">
        <v>4</v>
      </c>
      <c r="L239" s="321">
        <v>2.50</v>
      </c>
      <c r="M239" s="321">
        <v>3</v>
      </c>
      <c r="N239" s="321">
        <v>3</v>
      </c>
      <c r="O239" s="321">
        <v>3.50</v>
      </c>
      <c r="P239" s="253">
        <f t="shared" si="27"/>
        <v>16</v>
      </c>
      <c r="Q239" s="321">
        <f t="shared" si="28"/>
        <v>0.80</v>
      </c>
      <c r="R239" s="322">
        <f t="shared" si="41"/>
        <v>1.70</v>
      </c>
      <c r="S239" s="322">
        <f t="shared" si="42"/>
        <v>2.225</v>
      </c>
      <c r="T239" s="322">
        <f t="shared" si="43"/>
        <v>1.9499999999999997</v>
      </c>
      <c r="U239" s="322">
        <f t="shared" si="44"/>
        <v>2.25</v>
      </c>
      <c r="V239" s="322">
        <f t="shared" si="45"/>
        <v>2.4249999999999998</v>
      </c>
      <c r="W239" s="323">
        <f t="shared" si="38"/>
        <v>81</v>
      </c>
      <c r="X239" s="324">
        <f t="shared" si="39"/>
        <v>16.20</v>
      </c>
      <c r="Y239" s="318">
        <v>60</v>
      </c>
      <c r="Z239" s="325">
        <f t="shared" si="46"/>
        <v>48</v>
      </c>
      <c r="AA239" s="110"/>
      <c r="AB239" s="110"/>
      <c r="AC239" s="110"/>
      <c r="AD239" s="110"/>
      <c r="AE239" s="110"/>
      <c r="AF239" s="110"/>
      <c r="AG239" s="110"/>
      <c r="AH239" s="110"/>
      <c r="AI239" s="110"/>
      <c r="AJ239" s="110"/>
      <c r="AK239" s="110"/>
      <c r="AL239" s="110"/>
      <c r="AM239" s="110"/>
      <c r="AN239" s="110"/>
      <c r="AO239" s="110"/>
      <c r="AP239" s="110"/>
      <c r="AQ239" s="110"/>
      <c r="AR239" s="109"/>
    </row>
    <row r="240" spans="1:44" s="107" customFormat="1" ht="20.25">
      <c r="A240" s="45">
        <v>234</v>
      </c>
      <c r="B240" s="317">
        <v>439891</v>
      </c>
      <c r="C240" s="318" t="s">
        <v>488</v>
      </c>
      <c r="D240" s="319">
        <v>12</v>
      </c>
      <c r="E240" s="319">
        <v>6</v>
      </c>
      <c r="F240" s="319">
        <v>13</v>
      </c>
      <c r="G240" s="320">
        <v>8</v>
      </c>
      <c r="H240" s="320">
        <v>12</v>
      </c>
      <c r="I240" s="253">
        <f t="shared" si="47"/>
        <v>51</v>
      </c>
      <c r="J240" s="320">
        <f t="shared" si="26"/>
        <v>7.65</v>
      </c>
      <c r="K240" s="321">
        <v>3</v>
      </c>
      <c r="L240" s="321">
        <v>2</v>
      </c>
      <c r="M240" s="321">
        <v>3</v>
      </c>
      <c r="N240" s="321">
        <v>1.50</v>
      </c>
      <c r="O240" s="321">
        <v>4</v>
      </c>
      <c r="P240" s="253">
        <f t="shared" si="27"/>
        <v>13.50</v>
      </c>
      <c r="Q240" s="321">
        <f t="shared" si="28"/>
        <v>0.675</v>
      </c>
      <c r="R240" s="322">
        <f t="shared" si="41"/>
        <v>1.9499999999999997</v>
      </c>
      <c r="S240" s="322">
        <f t="shared" si="42"/>
        <v>0.99999999999999989</v>
      </c>
      <c r="T240" s="322">
        <f t="shared" si="43"/>
        <v>2.10</v>
      </c>
      <c r="U240" s="322">
        <f t="shared" si="44"/>
        <v>1.2749999999999999</v>
      </c>
      <c r="V240" s="322">
        <f t="shared" si="45"/>
        <v>1.9999999999999998</v>
      </c>
      <c r="W240" s="323">
        <f t="shared" si="38"/>
        <v>64.50</v>
      </c>
      <c r="X240" s="324">
        <f t="shared" si="39"/>
        <v>12.90</v>
      </c>
      <c r="Y240" s="318">
        <v>53</v>
      </c>
      <c r="Z240" s="325">
        <f t="shared" si="46"/>
        <v>42.400000000000006</v>
      </c>
      <c r="AA240" s="110"/>
      <c r="AB240" s="110"/>
      <c r="AC240" s="110"/>
      <c r="AD240" s="110"/>
      <c r="AE240" s="110"/>
      <c r="AF240" s="110"/>
      <c r="AG240" s="110"/>
      <c r="AH240" s="110"/>
      <c r="AI240" s="110"/>
      <c r="AJ240" s="110"/>
      <c r="AK240" s="110"/>
      <c r="AL240" s="110"/>
      <c r="AM240" s="110"/>
      <c r="AN240" s="110"/>
      <c r="AO240" s="110"/>
      <c r="AP240" s="110"/>
      <c r="AQ240" s="110"/>
      <c r="AR240" s="109"/>
    </row>
    <row r="241" spans="1:44" s="107" customFormat="1" ht="20.25">
      <c r="A241" s="45">
        <v>235</v>
      </c>
      <c r="B241" s="317">
        <v>439893</v>
      </c>
      <c r="C241" s="318" t="s">
        <v>552</v>
      </c>
      <c r="D241" s="319"/>
      <c r="E241" s="319"/>
      <c r="F241" s="319"/>
      <c r="G241" s="320"/>
      <c r="H241" s="320"/>
      <c r="I241" s="253">
        <f t="shared" si="47"/>
        <v>0</v>
      </c>
      <c r="J241" s="320">
        <f t="shared" si="26"/>
        <v>0</v>
      </c>
      <c r="K241" s="321"/>
      <c r="L241" s="321"/>
      <c r="M241" s="321"/>
      <c r="N241" s="321"/>
      <c r="O241" s="321"/>
      <c r="P241" s="253">
        <f t="shared" si="27"/>
        <v>0</v>
      </c>
      <c r="Q241" s="321">
        <f t="shared" si="28"/>
        <v>0</v>
      </c>
      <c r="R241" s="322">
        <f t="shared" si="41"/>
        <v>0</v>
      </c>
      <c r="S241" s="322">
        <f t="shared" si="42"/>
        <v>0</v>
      </c>
      <c r="T241" s="322">
        <f t="shared" si="43"/>
        <v>0</v>
      </c>
      <c r="U241" s="322">
        <f t="shared" si="44"/>
        <v>0</v>
      </c>
      <c r="V241" s="322">
        <f t="shared" si="45"/>
        <v>0</v>
      </c>
      <c r="W241" s="323">
        <f t="shared" si="38"/>
        <v>0</v>
      </c>
      <c r="X241" s="324">
        <f t="shared" si="39"/>
        <v>0</v>
      </c>
      <c r="Y241" s="318" t="s">
        <v>147</v>
      </c>
      <c r="Z241" s="325" t="e">
        <f t="shared" si="46"/>
        <v>#VALUE!</v>
      </c>
      <c r="AA241" s="110"/>
      <c r="AB241" s="110"/>
      <c r="AC241" s="110"/>
      <c r="AD241" s="110"/>
      <c r="AE241" s="110"/>
      <c r="AF241" s="110"/>
      <c r="AG241" s="110"/>
      <c r="AH241" s="110"/>
      <c r="AI241" s="110"/>
      <c r="AJ241" s="110"/>
      <c r="AK241" s="110"/>
      <c r="AL241" s="110"/>
      <c r="AM241" s="110"/>
      <c r="AN241" s="110"/>
      <c r="AO241" s="110"/>
      <c r="AP241" s="110"/>
      <c r="AQ241" s="110"/>
      <c r="AR241" s="109"/>
    </row>
    <row r="242" spans="1:44" s="107" customFormat="1" ht="20.25">
      <c r="A242" s="45">
        <v>236</v>
      </c>
      <c r="B242" s="317">
        <v>439896</v>
      </c>
      <c r="C242" s="318" t="s">
        <v>271</v>
      </c>
      <c r="D242" s="319">
        <v>6</v>
      </c>
      <c r="E242" s="319">
        <v>5</v>
      </c>
      <c r="F242" s="319">
        <v>7</v>
      </c>
      <c r="G242" s="320">
        <v>8</v>
      </c>
      <c r="H242" s="320">
        <v>9</v>
      </c>
      <c r="I242" s="253">
        <f t="shared" si="47"/>
        <v>35</v>
      </c>
      <c r="J242" s="320">
        <f t="shared" si="26"/>
        <v>5.25</v>
      </c>
      <c r="K242" s="321">
        <v>3.50</v>
      </c>
      <c r="L242" s="321">
        <v>4</v>
      </c>
      <c r="M242" s="321">
        <v>2</v>
      </c>
      <c r="N242" s="321">
        <v>3.50</v>
      </c>
      <c r="O242" s="321">
        <v>1</v>
      </c>
      <c r="P242" s="253">
        <f t="shared" si="27"/>
        <v>14</v>
      </c>
      <c r="Q242" s="321">
        <f t="shared" si="28"/>
        <v>0.70</v>
      </c>
      <c r="R242" s="322">
        <f t="shared" si="41"/>
        <v>1.075</v>
      </c>
      <c r="S242" s="322">
        <f t="shared" si="42"/>
        <v>0.95</v>
      </c>
      <c r="T242" s="322">
        <f t="shared" si="43"/>
        <v>1.1500000000000001</v>
      </c>
      <c r="U242" s="322">
        <f t="shared" si="44"/>
        <v>1.375</v>
      </c>
      <c r="V242" s="322">
        <f t="shared" si="45"/>
        <v>1.40</v>
      </c>
      <c r="W242" s="323">
        <f t="shared" si="38"/>
        <v>49</v>
      </c>
      <c r="X242" s="324">
        <f t="shared" si="39"/>
        <v>9.8000000000000007</v>
      </c>
      <c r="Y242" s="318">
        <v>36</v>
      </c>
      <c r="Z242" s="325">
        <f t="shared" si="46"/>
        <v>28.80</v>
      </c>
      <c r="AA242" s="110"/>
      <c r="AB242" s="110"/>
      <c r="AC242" s="110"/>
      <c r="AD242" s="110"/>
      <c r="AE242" s="110"/>
      <c r="AF242" s="110"/>
      <c r="AG242" s="110"/>
      <c r="AH242" s="110"/>
      <c r="AI242" s="110"/>
      <c r="AJ242" s="110"/>
      <c r="AK242" s="110"/>
      <c r="AL242" s="110"/>
      <c r="AM242" s="110"/>
      <c r="AN242" s="110"/>
      <c r="AO242" s="110"/>
      <c r="AP242" s="110"/>
      <c r="AQ242" s="110"/>
      <c r="AR242" s="109"/>
    </row>
    <row r="243" spans="1:44" s="107" customFormat="1" ht="20.25">
      <c r="A243" s="45">
        <v>237</v>
      </c>
      <c r="B243" s="317">
        <v>439897</v>
      </c>
      <c r="C243" s="318" t="s">
        <v>489</v>
      </c>
      <c r="D243" s="319">
        <v>9</v>
      </c>
      <c r="E243" s="319">
        <v>3</v>
      </c>
      <c r="F243" s="319">
        <v>2</v>
      </c>
      <c r="G243" s="320">
        <v>9</v>
      </c>
      <c r="H243" s="320">
        <v>8.50</v>
      </c>
      <c r="I243" s="253">
        <f t="shared" si="47"/>
        <v>31.50</v>
      </c>
      <c r="J243" s="320">
        <f t="shared" si="26"/>
        <v>4.7249999999999996</v>
      </c>
      <c r="K243" s="321">
        <v>2</v>
      </c>
      <c r="L243" s="321">
        <v>1</v>
      </c>
      <c r="M243" s="321">
        <v>2.50</v>
      </c>
      <c r="N243" s="321">
        <v>2.50</v>
      </c>
      <c r="O243" s="321">
        <v>3</v>
      </c>
      <c r="P243" s="253">
        <f t="shared" si="27"/>
        <v>11</v>
      </c>
      <c r="Q243" s="321">
        <f t="shared" si="28"/>
        <v>0.55000000000000004</v>
      </c>
      <c r="R243" s="322">
        <f t="shared" si="41"/>
        <v>1.45</v>
      </c>
      <c r="S243" s="322">
        <f t="shared" si="42"/>
        <v>0.49999999999999994</v>
      </c>
      <c r="T243" s="322">
        <f t="shared" si="43"/>
        <v>0.425</v>
      </c>
      <c r="U243" s="322">
        <f t="shared" si="44"/>
        <v>1.475</v>
      </c>
      <c r="V243" s="322">
        <f t="shared" si="45"/>
        <v>1.4249999999999998</v>
      </c>
      <c r="W243" s="323">
        <f t="shared" si="38"/>
        <v>42.50</v>
      </c>
      <c r="X243" s="324">
        <f t="shared" si="39"/>
        <v>8.50</v>
      </c>
      <c r="Y243" s="318">
        <v>18</v>
      </c>
      <c r="Z243" s="325">
        <f t="shared" si="46"/>
        <v>14.40</v>
      </c>
      <c r="AA243" s="110"/>
      <c r="AB243" s="110"/>
      <c r="AC243" s="110"/>
      <c r="AD243" s="110"/>
      <c r="AE243" s="110"/>
      <c r="AF243" s="110"/>
      <c r="AG243" s="110"/>
      <c r="AH243" s="110"/>
      <c r="AI243" s="110"/>
      <c r="AJ243" s="110"/>
      <c r="AK243" s="110"/>
      <c r="AL243" s="110"/>
      <c r="AM243" s="110"/>
      <c r="AN243" s="110"/>
      <c r="AO243" s="110"/>
      <c r="AP243" s="110"/>
      <c r="AQ243" s="110"/>
      <c r="AR243" s="109"/>
    </row>
    <row r="244" spans="1:44" s="107" customFormat="1" ht="20.25">
      <c r="A244" s="45">
        <v>238</v>
      </c>
      <c r="B244" s="317">
        <v>439474</v>
      </c>
      <c r="C244" s="318" t="s">
        <v>152</v>
      </c>
      <c r="D244" s="319">
        <v>12</v>
      </c>
      <c r="E244" s="319">
        <v>14</v>
      </c>
      <c r="F244" s="319">
        <v>11</v>
      </c>
      <c r="G244" s="320">
        <v>8</v>
      </c>
      <c r="H244" s="320">
        <v>9</v>
      </c>
      <c r="I244" s="253">
        <f t="shared" si="47"/>
        <v>54</v>
      </c>
      <c r="J244" s="320">
        <f t="shared" si="26"/>
        <v>8.10</v>
      </c>
      <c r="K244" s="321">
        <v>3</v>
      </c>
      <c r="L244" s="321">
        <v>4</v>
      </c>
      <c r="M244" s="321">
        <v>5</v>
      </c>
      <c r="N244" s="321">
        <v>2</v>
      </c>
      <c r="O244" s="321">
        <v>2.50</v>
      </c>
      <c r="P244" s="253">
        <f t="shared" si="27"/>
        <v>16.50</v>
      </c>
      <c r="Q244" s="321">
        <f t="shared" si="28"/>
        <v>0.825</v>
      </c>
      <c r="R244" s="322">
        <f t="shared" si="41"/>
        <v>1.9499999999999997</v>
      </c>
      <c r="S244" s="322">
        <f t="shared" si="42"/>
        <v>2.3000000000000003</v>
      </c>
      <c r="T244" s="322">
        <f t="shared" si="43"/>
        <v>1.90</v>
      </c>
      <c r="U244" s="322">
        <f t="shared" si="44"/>
        <v>1.30</v>
      </c>
      <c r="V244" s="322">
        <f t="shared" si="45"/>
        <v>1.475</v>
      </c>
      <c r="W244" s="323">
        <f t="shared" si="38"/>
        <v>70.50</v>
      </c>
      <c r="X244" s="324">
        <f t="shared" si="39"/>
        <v>14.10</v>
      </c>
      <c r="Y244" s="318">
        <v>45</v>
      </c>
      <c r="Z244" s="325">
        <f t="shared" si="46"/>
        <v>36</v>
      </c>
      <c r="AA244" s="110"/>
      <c r="AB244" s="110"/>
      <c r="AC244" s="110"/>
      <c r="AD244" s="110"/>
      <c r="AE244" s="110"/>
      <c r="AF244" s="110"/>
      <c r="AG244" s="110"/>
      <c r="AH244" s="110"/>
      <c r="AI244" s="110"/>
      <c r="AJ244" s="110"/>
      <c r="AK244" s="110"/>
      <c r="AL244" s="110"/>
      <c r="AM244" s="110"/>
      <c r="AN244" s="110"/>
      <c r="AO244" s="110"/>
      <c r="AP244" s="110"/>
      <c r="AQ244" s="110"/>
      <c r="AR244" s="109"/>
    </row>
    <row r="245" spans="1:44" s="107" customFormat="1" ht="20.25">
      <c r="A245" s="45">
        <v>239</v>
      </c>
      <c r="B245" s="317">
        <v>439478</v>
      </c>
      <c r="C245" s="318" t="s">
        <v>153</v>
      </c>
      <c r="D245" s="319">
        <v>8</v>
      </c>
      <c r="E245" s="319">
        <v>9</v>
      </c>
      <c r="F245" s="319">
        <v>10</v>
      </c>
      <c r="G245" s="320">
        <v>11</v>
      </c>
      <c r="H245" s="320">
        <v>12</v>
      </c>
      <c r="I245" s="253">
        <f t="shared" si="47"/>
        <v>50</v>
      </c>
      <c r="J245" s="320">
        <f t="shared" si="26"/>
        <v>7.50</v>
      </c>
      <c r="K245" s="321">
        <v>2</v>
      </c>
      <c r="L245" s="321">
        <v>3</v>
      </c>
      <c r="M245" s="321">
        <v>2</v>
      </c>
      <c r="N245" s="321">
        <v>4</v>
      </c>
      <c r="O245" s="321">
        <v>4.50</v>
      </c>
      <c r="P245" s="253">
        <f t="shared" si="27"/>
        <v>15.50</v>
      </c>
      <c r="Q245" s="321">
        <f t="shared" si="28"/>
        <v>0.775</v>
      </c>
      <c r="R245" s="322">
        <f t="shared" si="41"/>
        <v>1.30</v>
      </c>
      <c r="S245" s="322">
        <f t="shared" si="42"/>
        <v>1.50</v>
      </c>
      <c r="T245" s="322">
        <f t="shared" si="43"/>
        <v>1.60</v>
      </c>
      <c r="U245" s="322">
        <f t="shared" si="44"/>
        <v>1.85</v>
      </c>
      <c r="V245" s="322">
        <f t="shared" si="45"/>
        <v>2.025</v>
      </c>
      <c r="W245" s="323">
        <f t="shared" si="38"/>
        <v>65.50</v>
      </c>
      <c r="X245" s="324">
        <f t="shared" si="39"/>
        <v>13.10</v>
      </c>
      <c r="Y245" s="318">
        <v>56</v>
      </c>
      <c r="Z245" s="325">
        <f t="shared" si="46"/>
        <v>44.80</v>
      </c>
      <c r="AA245" s="110"/>
      <c r="AB245" s="110"/>
      <c r="AC245" s="110"/>
      <c r="AD245" s="110"/>
      <c r="AE245" s="110"/>
      <c r="AF245" s="110"/>
      <c r="AG245" s="110"/>
      <c r="AH245" s="110"/>
      <c r="AI245" s="110"/>
      <c r="AJ245" s="110"/>
      <c r="AK245" s="110"/>
      <c r="AL245" s="110"/>
      <c r="AM245" s="110"/>
      <c r="AN245" s="110"/>
      <c r="AO245" s="110"/>
      <c r="AP245" s="110"/>
      <c r="AQ245" s="110"/>
      <c r="AR245" s="109"/>
    </row>
    <row r="246" spans="1:44" s="107" customFormat="1" ht="20.25">
      <c r="A246" s="45">
        <v>240</v>
      </c>
      <c r="B246" s="317">
        <v>439479</v>
      </c>
      <c r="C246" s="318" t="s">
        <v>154</v>
      </c>
      <c r="D246" s="319">
        <v>14</v>
      </c>
      <c r="E246" s="319">
        <v>6</v>
      </c>
      <c r="F246" s="319">
        <v>8</v>
      </c>
      <c r="G246" s="320">
        <v>13</v>
      </c>
      <c r="H246" s="320">
        <v>10</v>
      </c>
      <c r="I246" s="253">
        <f t="shared" si="47"/>
        <v>51</v>
      </c>
      <c r="J246" s="320">
        <f t="shared" si="26"/>
        <v>7.65</v>
      </c>
      <c r="K246" s="321">
        <v>4</v>
      </c>
      <c r="L246" s="321">
        <v>3.50</v>
      </c>
      <c r="M246" s="321">
        <v>1.50</v>
      </c>
      <c r="N246" s="321">
        <v>3</v>
      </c>
      <c r="O246" s="321">
        <v>3.50</v>
      </c>
      <c r="P246" s="253">
        <f t="shared" si="27"/>
        <v>15.50</v>
      </c>
      <c r="Q246" s="321">
        <f t="shared" si="28"/>
        <v>0.775</v>
      </c>
      <c r="R246" s="322">
        <f t="shared" si="41"/>
        <v>2.3000000000000003</v>
      </c>
      <c r="S246" s="322">
        <f t="shared" si="42"/>
        <v>1.075</v>
      </c>
      <c r="T246" s="322">
        <f t="shared" si="43"/>
        <v>1.2749999999999999</v>
      </c>
      <c r="U246" s="322">
        <f t="shared" si="44"/>
        <v>2.10</v>
      </c>
      <c r="V246" s="322">
        <f t="shared" si="45"/>
        <v>1.675</v>
      </c>
      <c r="W246" s="323">
        <f t="shared" si="38"/>
        <v>66.50</v>
      </c>
      <c r="X246" s="324">
        <f t="shared" si="39"/>
        <v>13.30</v>
      </c>
      <c r="Y246" s="318">
        <v>50</v>
      </c>
      <c r="Z246" s="325">
        <f t="shared" si="46"/>
        <v>40</v>
      </c>
      <c r="AA246" s="110"/>
      <c r="AB246" s="110"/>
      <c r="AC246" s="110"/>
      <c r="AD246" s="110"/>
      <c r="AE246" s="110"/>
      <c r="AF246" s="110"/>
      <c r="AG246" s="110"/>
      <c r="AH246" s="110"/>
      <c r="AI246" s="110"/>
      <c r="AJ246" s="110"/>
      <c r="AK246" s="110"/>
      <c r="AL246" s="110"/>
      <c r="AM246" s="110"/>
      <c r="AN246" s="110"/>
      <c r="AO246" s="110"/>
      <c r="AP246" s="110"/>
      <c r="AQ246" s="110"/>
      <c r="AR246" s="109"/>
    </row>
    <row r="247" spans="1:44" s="107" customFormat="1" ht="20.25">
      <c r="A247" s="45">
        <v>241</v>
      </c>
      <c r="B247" s="317">
        <v>439490</v>
      </c>
      <c r="C247" s="318" t="s">
        <v>156</v>
      </c>
      <c r="D247" s="319">
        <v>11</v>
      </c>
      <c r="E247" s="319">
        <v>12</v>
      </c>
      <c r="F247" s="319">
        <v>8</v>
      </c>
      <c r="G247" s="320">
        <v>7</v>
      </c>
      <c r="H247" s="320">
        <v>9</v>
      </c>
      <c r="I247" s="253">
        <f t="shared" si="47"/>
        <v>47</v>
      </c>
      <c r="J247" s="320">
        <f t="shared" si="26"/>
        <v>7.05</v>
      </c>
      <c r="K247" s="321">
        <v>1</v>
      </c>
      <c r="L247" s="321">
        <v>2.50</v>
      </c>
      <c r="M247" s="321">
        <v>3</v>
      </c>
      <c r="N247" s="321">
        <v>2</v>
      </c>
      <c r="O247" s="321">
        <v>2.50</v>
      </c>
      <c r="P247" s="253">
        <f t="shared" si="27"/>
        <v>11</v>
      </c>
      <c r="Q247" s="321">
        <f t="shared" si="28"/>
        <v>0.55000000000000004</v>
      </c>
      <c r="R247" s="322">
        <f t="shared" si="41"/>
        <v>1.70</v>
      </c>
      <c r="S247" s="322">
        <f t="shared" si="42"/>
        <v>1.9249999999999998</v>
      </c>
      <c r="T247" s="322">
        <f t="shared" si="43"/>
        <v>1.35</v>
      </c>
      <c r="U247" s="322">
        <f t="shared" si="44"/>
        <v>1.1500000000000001</v>
      </c>
      <c r="V247" s="322">
        <f t="shared" si="45"/>
        <v>1.475</v>
      </c>
      <c r="W247" s="323">
        <f t="shared" si="38"/>
        <v>58</v>
      </c>
      <c r="X247" s="324">
        <f t="shared" si="39"/>
        <v>11.60</v>
      </c>
      <c r="Y247" s="318">
        <v>45</v>
      </c>
      <c r="Z247" s="325">
        <f t="shared" si="46"/>
        <v>36</v>
      </c>
      <c r="AA247" s="110"/>
      <c r="AB247" s="110"/>
      <c r="AC247" s="110"/>
      <c r="AD247" s="110"/>
      <c r="AE247" s="110"/>
      <c r="AF247" s="110"/>
      <c r="AG247" s="110"/>
      <c r="AH247" s="110"/>
      <c r="AI247" s="110"/>
      <c r="AJ247" s="110"/>
      <c r="AK247" s="110"/>
      <c r="AL247" s="110"/>
      <c r="AM247" s="110"/>
      <c r="AN247" s="110"/>
      <c r="AO247" s="110"/>
      <c r="AP247" s="110"/>
      <c r="AQ247" s="110"/>
      <c r="AR247" s="109"/>
    </row>
    <row r="248" spans="1:44" s="107" customFormat="1" ht="20.25">
      <c r="A248" s="45">
        <v>242</v>
      </c>
      <c r="B248" s="317">
        <v>439507</v>
      </c>
      <c r="C248" s="318" t="s">
        <v>161</v>
      </c>
      <c r="D248" s="319">
        <v>9</v>
      </c>
      <c r="E248" s="319">
        <v>6</v>
      </c>
      <c r="F248" s="319">
        <v>0</v>
      </c>
      <c r="G248" s="320">
        <v>7</v>
      </c>
      <c r="H248" s="320">
        <v>5</v>
      </c>
      <c r="I248" s="253">
        <f t="shared" si="47"/>
        <v>27</v>
      </c>
      <c r="J248" s="320">
        <f t="shared" si="26"/>
        <v>4.05</v>
      </c>
      <c r="K248" s="321">
        <v>2</v>
      </c>
      <c r="L248" s="321">
        <v>1</v>
      </c>
      <c r="M248" s="321">
        <v>2.50</v>
      </c>
      <c r="N248" s="321">
        <v>1</v>
      </c>
      <c r="O248" s="321">
        <v>1.50</v>
      </c>
      <c r="P248" s="253">
        <f t="shared" si="27"/>
        <v>8</v>
      </c>
      <c r="Q248" s="321">
        <f t="shared" si="28"/>
        <v>0.40</v>
      </c>
      <c r="R248" s="322">
        <f t="shared" si="41"/>
        <v>1.45</v>
      </c>
      <c r="S248" s="322">
        <f t="shared" si="42"/>
        <v>0.95</v>
      </c>
      <c r="T248" s="322">
        <f t="shared" si="43"/>
        <v>0.125</v>
      </c>
      <c r="U248" s="322">
        <f t="shared" si="44"/>
        <v>1.1000000000000001</v>
      </c>
      <c r="V248" s="322">
        <f t="shared" si="45"/>
        <v>0.825</v>
      </c>
      <c r="W248" s="323">
        <f t="shared" si="48" ref="W248:W311">I248+P248</f>
        <v>35</v>
      </c>
      <c r="X248" s="324">
        <f t="shared" si="49" ref="X248:X311">W248*0.2</f>
        <v>7</v>
      </c>
      <c r="Y248" s="318">
        <v>15</v>
      </c>
      <c r="Z248" s="325">
        <f t="shared" si="46"/>
        <v>12</v>
      </c>
      <c r="AA248" s="110"/>
      <c r="AB248" s="110"/>
      <c r="AC248" s="110"/>
      <c r="AD248" s="110"/>
      <c r="AE248" s="110"/>
      <c r="AF248" s="110"/>
      <c r="AG248" s="110"/>
      <c r="AH248" s="110"/>
      <c r="AI248" s="110"/>
      <c r="AJ248" s="110"/>
      <c r="AK248" s="110"/>
      <c r="AL248" s="110"/>
      <c r="AM248" s="110"/>
      <c r="AN248" s="110"/>
      <c r="AO248" s="110"/>
      <c r="AP248" s="110"/>
      <c r="AQ248" s="110"/>
      <c r="AR248" s="109"/>
    </row>
    <row r="249" spans="1:44" s="107" customFormat="1" ht="20.25">
      <c r="A249" s="45">
        <v>243</v>
      </c>
      <c r="B249" s="317">
        <v>439511</v>
      </c>
      <c r="C249" s="318" t="s">
        <v>162</v>
      </c>
      <c r="D249" s="319">
        <v>8</v>
      </c>
      <c r="E249" s="319">
        <v>9</v>
      </c>
      <c r="F249" s="319">
        <v>7</v>
      </c>
      <c r="G249" s="320">
        <v>8</v>
      </c>
      <c r="H249" s="320">
        <v>15</v>
      </c>
      <c r="I249" s="253">
        <f t="shared" si="50" ref="I249:I280">SUM(D249:H249)</f>
        <v>47</v>
      </c>
      <c r="J249" s="320">
        <f t="shared" si="26"/>
        <v>7.05</v>
      </c>
      <c r="K249" s="321">
        <v>2.50</v>
      </c>
      <c r="L249" s="321">
        <v>3</v>
      </c>
      <c r="M249" s="321">
        <v>3</v>
      </c>
      <c r="N249" s="321">
        <v>1.50</v>
      </c>
      <c r="O249" s="321">
        <v>3.50</v>
      </c>
      <c r="P249" s="253">
        <f t="shared" si="27"/>
        <v>13.50</v>
      </c>
      <c r="Q249" s="321">
        <f t="shared" si="28"/>
        <v>0.675</v>
      </c>
      <c r="R249" s="322">
        <f t="shared" si="41"/>
        <v>1.325</v>
      </c>
      <c r="S249" s="322">
        <f t="shared" si="42"/>
        <v>1.50</v>
      </c>
      <c r="T249" s="322">
        <f t="shared" si="43"/>
        <v>1.2000000000000002</v>
      </c>
      <c r="U249" s="322">
        <f t="shared" si="44"/>
        <v>1.2749999999999999</v>
      </c>
      <c r="V249" s="322">
        <f t="shared" si="45"/>
        <v>2.4249999999999998</v>
      </c>
      <c r="W249" s="323">
        <f t="shared" si="48"/>
        <v>60.50</v>
      </c>
      <c r="X249" s="324">
        <f t="shared" si="49"/>
        <v>12.10</v>
      </c>
      <c r="Y249" s="318">
        <v>44</v>
      </c>
      <c r="Z249" s="325">
        <f t="shared" si="46"/>
        <v>35.200000000000003</v>
      </c>
      <c r="AA249" s="110"/>
      <c r="AB249" s="110"/>
      <c r="AC249" s="110"/>
      <c r="AD249" s="110"/>
      <c r="AE249" s="110"/>
      <c r="AF249" s="110"/>
      <c r="AG249" s="110"/>
      <c r="AH249" s="110"/>
      <c r="AI249" s="110"/>
      <c r="AJ249" s="110"/>
      <c r="AK249" s="110"/>
      <c r="AL249" s="110"/>
      <c r="AM249" s="110"/>
      <c r="AN249" s="110"/>
      <c r="AO249" s="110"/>
      <c r="AP249" s="110"/>
      <c r="AQ249" s="110"/>
      <c r="AR249" s="109"/>
    </row>
    <row r="250" spans="1:44" s="107" customFormat="1" ht="20.25">
      <c r="A250" s="45">
        <v>244</v>
      </c>
      <c r="B250" s="317">
        <v>439512</v>
      </c>
      <c r="C250" s="318" t="s">
        <v>163</v>
      </c>
      <c r="D250" s="319">
        <v>8</v>
      </c>
      <c r="E250" s="319">
        <v>16</v>
      </c>
      <c r="F250" s="319">
        <v>10</v>
      </c>
      <c r="G250" s="320">
        <v>9</v>
      </c>
      <c r="H250" s="320">
        <v>12</v>
      </c>
      <c r="I250" s="253">
        <f t="shared" si="50"/>
        <v>55</v>
      </c>
      <c r="J250" s="320">
        <f t="shared" si="26"/>
        <v>8.25</v>
      </c>
      <c r="K250" s="321">
        <v>3</v>
      </c>
      <c r="L250" s="321">
        <v>2</v>
      </c>
      <c r="M250" s="321">
        <v>4</v>
      </c>
      <c r="N250" s="321">
        <v>2</v>
      </c>
      <c r="O250" s="321">
        <v>4</v>
      </c>
      <c r="P250" s="253">
        <f t="shared" si="27"/>
        <v>15</v>
      </c>
      <c r="Q250" s="321">
        <f t="shared" si="28"/>
        <v>0.75</v>
      </c>
      <c r="R250" s="322">
        <f t="shared" si="41"/>
        <v>1.35</v>
      </c>
      <c r="S250" s="322">
        <f t="shared" si="42"/>
        <v>2.50</v>
      </c>
      <c r="T250" s="322">
        <f t="shared" si="43"/>
        <v>1.70</v>
      </c>
      <c r="U250" s="322">
        <f t="shared" si="44"/>
        <v>1.45</v>
      </c>
      <c r="V250" s="322">
        <f t="shared" si="45"/>
        <v>1.9999999999999998</v>
      </c>
      <c r="W250" s="323">
        <f t="shared" si="48"/>
        <v>70</v>
      </c>
      <c r="X250" s="324">
        <f t="shared" si="49"/>
        <v>14</v>
      </c>
      <c r="Y250" s="318">
        <v>53</v>
      </c>
      <c r="Z250" s="325">
        <f t="shared" si="46"/>
        <v>42.400000000000006</v>
      </c>
      <c r="AA250" s="110"/>
      <c r="AB250" s="110"/>
      <c r="AC250" s="110"/>
      <c r="AD250" s="110"/>
      <c r="AE250" s="110"/>
      <c r="AF250" s="110"/>
      <c r="AG250" s="110"/>
      <c r="AH250" s="110"/>
      <c r="AI250" s="110"/>
      <c r="AJ250" s="110"/>
      <c r="AK250" s="110"/>
      <c r="AL250" s="110"/>
      <c r="AM250" s="110"/>
      <c r="AN250" s="110"/>
      <c r="AO250" s="110"/>
      <c r="AP250" s="110"/>
      <c r="AQ250" s="110"/>
      <c r="AR250" s="109"/>
    </row>
    <row r="251" spans="1:44" s="107" customFormat="1" ht="20.25">
      <c r="A251" s="45">
        <v>245</v>
      </c>
      <c r="B251" s="317">
        <v>439513</v>
      </c>
      <c r="C251" s="318" t="s">
        <v>164</v>
      </c>
      <c r="D251" s="319">
        <v>4</v>
      </c>
      <c r="E251" s="319">
        <v>5</v>
      </c>
      <c r="F251" s="319">
        <v>6</v>
      </c>
      <c r="G251" s="320">
        <v>8.50</v>
      </c>
      <c r="H251" s="320">
        <v>5</v>
      </c>
      <c r="I251" s="253">
        <f t="shared" si="50"/>
        <v>28.50</v>
      </c>
      <c r="J251" s="320">
        <f t="shared" si="26"/>
        <v>4.2749999999999995</v>
      </c>
      <c r="K251" s="321">
        <v>2</v>
      </c>
      <c r="L251" s="321">
        <v>3</v>
      </c>
      <c r="M251" s="321">
        <v>1</v>
      </c>
      <c r="N251" s="321">
        <v>2.50</v>
      </c>
      <c r="O251" s="321">
        <v>1</v>
      </c>
      <c r="P251" s="253">
        <f t="shared" si="27"/>
        <v>9.50</v>
      </c>
      <c r="Q251" s="321">
        <f t="shared" si="28"/>
        <v>0.475</v>
      </c>
      <c r="R251" s="322">
        <f t="shared" si="41"/>
        <v>0.70</v>
      </c>
      <c r="S251" s="322">
        <f t="shared" si="42"/>
        <v>0.90</v>
      </c>
      <c r="T251" s="322">
        <f t="shared" si="43"/>
        <v>0.95</v>
      </c>
      <c r="U251" s="322">
        <f t="shared" si="44"/>
        <v>1.40</v>
      </c>
      <c r="V251" s="322">
        <f t="shared" si="45"/>
        <v>0.80</v>
      </c>
      <c r="W251" s="323">
        <f t="shared" si="48"/>
        <v>38</v>
      </c>
      <c r="X251" s="324">
        <f t="shared" si="49"/>
        <v>7.60</v>
      </c>
      <c r="Y251" s="318">
        <v>22</v>
      </c>
      <c r="Z251" s="325">
        <f t="shared" si="46"/>
        <v>17.60</v>
      </c>
      <c r="AA251" s="110"/>
      <c r="AB251" s="110"/>
      <c r="AC251" s="110"/>
      <c r="AD251" s="110"/>
      <c r="AE251" s="110"/>
      <c r="AF251" s="110"/>
      <c r="AG251" s="110"/>
      <c r="AH251" s="110"/>
      <c r="AI251" s="110"/>
      <c r="AJ251" s="110"/>
      <c r="AK251" s="110"/>
      <c r="AL251" s="110"/>
      <c r="AM251" s="110"/>
      <c r="AN251" s="110"/>
      <c r="AO251" s="110"/>
      <c r="AP251" s="110"/>
      <c r="AQ251" s="110"/>
      <c r="AR251" s="109"/>
    </row>
    <row r="252" spans="1:44" s="107" customFormat="1" ht="20.25">
      <c r="A252" s="45">
        <v>246</v>
      </c>
      <c r="B252" s="317">
        <v>439531</v>
      </c>
      <c r="C252" s="318" t="s">
        <v>166</v>
      </c>
      <c r="D252" s="319">
        <v>7</v>
      </c>
      <c r="E252" s="319">
        <v>8</v>
      </c>
      <c r="F252" s="319">
        <v>5</v>
      </c>
      <c r="G252" s="320">
        <v>7</v>
      </c>
      <c r="H252" s="320">
        <v>7</v>
      </c>
      <c r="I252" s="253">
        <f t="shared" si="50"/>
        <v>34</v>
      </c>
      <c r="J252" s="320">
        <f t="shared" si="26"/>
        <v>5.0999999999999996</v>
      </c>
      <c r="K252" s="321">
        <v>1.50</v>
      </c>
      <c r="L252" s="321">
        <v>3.50</v>
      </c>
      <c r="M252" s="321">
        <v>1.50</v>
      </c>
      <c r="N252" s="321">
        <v>5</v>
      </c>
      <c r="O252" s="321">
        <v>2.50</v>
      </c>
      <c r="P252" s="253">
        <f t="shared" si="27"/>
        <v>14</v>
      </c>
      <c r="Q252" s="321">
        <f t="shared" si="28"/>
        <v>0.70</v>
      </c>
      <c r="R252" s="322">
        <f t="shared" si="41"/>
        <v>1.125</v>
      </c>
      <c r="S252" s="322">
        <f t="shared" si="42"/>
        <v>1.375</v>
      </c>
      <c r="T252" s="322">
        <f t="shared" si="43"/>
        <v>0.825</v>
      </c>
      <c r="U252" s="322">
        <f t="shared" si="44"/>
        <v>1.30</v>
      </c>
      <c r="V252" s="322">
        <f t="shared" si="45"/>
        <v>1.175</v>
      </c>
      <c r="W252" s="323">
        <f t="shared" si="48"/>
        <v>48</v>
      </c>
      <c r="X252" s="324">
        <f t="shared" si="49"/>
        <v>9.6000000000000014</v>
      </c>
      <c r="Y252" s="318">
        <v>36</v>
      </c>
      <c r="Z252" s="325">
        <f t="shared" si="46"/>
        <v>28.80</v>
      </c>
      <c r="AA252" s="110"/>
      <c r="AB252" s="110"/>
      <c r="AC252" s="110"/>
      <c r="AD252" s="110"/>
      <c r="AE252" s="110"/>
      <c r="AF252" s="110"/>
      <c r="AG252" s="110"/>
      <c r="AH252" s="110"/>
      <c r="AI252" s="110"/>
      <c r="AJ252" s="110"/>
      <c r="AK252" s="110"/>
      <c r="AL252" s="110"/>
      <c r="AM252" s="110"/>
      <c r="AN252" s="110"/>
      <c r="AO252" s="110"/>
      <c r="AP252" s="110"/>
      <c r="AQ252" s="110"/>
      <c r="AR252" s="109"/>
    </row>
    <row r="253" spans="1:44" s="107" customFormat="1" ht="20.25">
      <c r="A253" s="45">
        <v>247</v>
      </c>
      <c r="B253" s="317">
        <v>439533</v>
      </c>
      <c r="C253" s="318" t="s">
        <v>167</v>
      </c>
      <c r="D253" s="319">
        <v>10</v>
      </c>
      <c r="E253" s="319">
        <v>14</v>
      </c>
      <c r="F253" s="319">
        <v>7</v>
      </c>
      <c r="G253" s="320">
        <v>6</v>
      </c>
      <c r="H253" s="320">
        <v>9</v>
      </c>
      <c r="I253" s="253">
        <f t="shared" si="50"/>
        <v>46</v>
      </c>
      <c r="J253" s="320">
        <f t="shared" si="26"/>
        <v>6.90</v>
      </c>
      <c r="K253" s="321">
        <v>2</v>
      </c>
      <c r="L253" s="321">
        <v>2.50</v>
      </c>
      <c r="M253" s="321">
        <v>4.50</v>
      </c>
      <c r="N253" s="321">
        <v>3</v>
      </c>
      <c r="O253" s="321">
        <v>2</v>
      </c>
      <c r="P253" s="253">
        <f t="shared" si="27"/>
        <v>14</v>
      </c>
      <c r="Q253" s="321">
        <f t="shared" si="28"/>
        <v>0.70</v>
      </c>
      <c r="R253" s="322">
        <f t="shared" si="41"/>
        <v>1.60</v>
      </c>
      <c r="S253" s="322">
        <f t="shared" si="42"/>
        <v>2.225</v>
      </c>
      <c r="T253" s="322">
        <f t="shared" si="43"/>
        <v>1.2750000000000001</v>
      </c>
      <c r="U253" s="322">
        <f t="shared" si="44"/>
        <v>1.0499999999999998</v>
      </c>
      <c r="V253" s="322">
        <f t="shared" si="45"/>
        <v>1.45</v>
      </c>
      <c r="W253" s="323">
        <f t="shared" si="48"/>
        <v>60</v>
      </c>
      <c r="X253" s="324">
        <f t="shared" si="49"/>
        <v>12</v>
      </c>
      <c r="Y253" s="318">
        <v>42</v>
      </c>
      <c r="Z253" s="325">
        <f t="shared" si="46"/>
        <v>33.60</v>
      </c>
      <c r="AA253" s="110"/>
      <c r="AB253" s="110"/>
      <c r="AC253" s="110"/>
      <c r="AD253" s="110"/>
      <c r="AE253" s="110"/>
      <c r="AF253" s="110"/>
      <c r="AG253" s="110"/>
      <c r="AH253" s="110"/>
      <c r="AI253" s="110"/>
      <c r="AJ253" s="110"/>
      <c r="AK253" s="110"/>
      <c r="AL253" s="110"/>
      <c r="AM253" s="110"/>
      <c r="AN253" s="110"/>
      <c r="AO253" s="110"/>
      <c r="AP253" s="110"/>
      <c r="AQ253" s="110"/>
      <c r="AR253" s="109"/>
    </row>
    <row r="254" spans="1:44" s="107" customFormat="1" ht="20.25">
      <c r="A254" s="45">
        <v>248</v>
      </c>
      <c r="B254" s="317">
        <v>439538</v>
      </c>
      <c r="C254" s="318" t="s">
        <v>168</v>
      </c>
      <c r="D254" s="319">
        <v>8</v>
      </c>
      <c r="E254" s="319">
        <v>7</v>
      </c>
      <c r="F254" s="319">
        <v>10</v>
      </c>
      <c r="G254" s="320">
        <v>11</v>
      </c>
      <c r="H254" s="320">
        <v>12</v>
      </c>
      <c r="I254" s="253">
        <f t="shared" si="50"/>
        <v>48</v>
      </c>
      <c r="J254" s="320">
        <f t="shared" si="26"/>
        <v>7.1999999999999993</v>
      </c>
      <c r="K254" s="321">
        <v>3</v>
      </c>
      <c r="L254" s="321">
        <v>2.50</v>
      </c>
      <c r="M254" s="321">
        <v>3</v>
      </c>
      <c r="N254" s="321">
        <v>4</v>
      </c>
      <c r="O254" s="321">
        <v>2.50</v>
      </c>
      <c r="P254" s="253">
        <f t="shared" si="27"/>
        <v>15</v>
      </c>
      <c r="Q254" s="321">
        <f t="shared" si="28"/>
        <v>0.75</v>
      </c>
      <c r="R254" s="322">
        <f t="shared" si="41"/>
        <v>1.35</v>
      </c>
      <c r="S254" s="322">
        <f t="shared" si="42"/>
        <v>1.175</v>
      </c>
      <c r="T254" s="322">
        <f t="shared" si="43"/>
        <v>1.65</v>
      </c>
      <c r="U254" s="322">
        <f t="shared" si="44"/>
        <v>1.85</v>
      </c>
      <c r="V254" s="322">
        <f t="shared" si="45"/>
        <v>1.9249999999999998</v>
      </c>
      <c r="W254" s="323">
        <f t="shared" si="48"/>
        <v>63</v>
      </c>
      <c r="X254" s="324">
        <f t="shared" si="49"/>
        <v>12.60</v>
      </c>
      <c r="Y254" s="318">
        <v>48</v>
      </c>
      <c r="Z254" s="325">
        <f t="shared" si="46"/>
        <v>38.400000000000006</v>
      </c>
      <c r="AA254" s="110"/>
      <c r="AB254" s="110"/>
      <c r="AC254" s="110"/>
      <c r="AD254" s="110"/>
      <c r="AE254" s="110"/>
      <c r="AF254" s="110"/>
      <c r="AG254" s="110"/>
      <c r="AH254" s="110"/>
      <c r="AI254" s="110"/>
      <c r="AJ254" s="110"/>
      <c r="AK254" s="110"/>
      <c r="AL254" s="110"/>
      <c r="AM254" s="110"/>
      <c r="AN254" s="110"/>
      <c r="AO254" s="110"/>
      <c r="AP254" s="110"/>
      <c r="AQ254" s="110"/>
      <c r="AR254" s="109"/>
    </row>
    <row r="255" spans="1:44" s="107" customFormat="1" ht="20.25">
      <c r="A255" s="45">
        <v>249</v>
      </c>
      <c r="B255" s="317">
        <v>439545</v>
      </c>
      <c r="C255" s="318" t="s">
        <v>171</v>
      </c>
      <c r="D255" s="319">
        <v>8</v>
      </c>
      <c r="E255" s="319">
        <v>7</v>
      </c>
      <c r="F255" s="319">
        <v>10</v>
      </c>
      <c r="G255" s="320">
        <v>9</v>
      </c>
      <c r="H255" s="320">
        <v>6</v>
      </c>
      <c r="I255" s="253">
        <f t="shared" si="50"/>
        <v>40</v>
      </c>
      <c r="J255" s="320">
        <f t="shared" si="26"/>
        <v>6</v>
      </c>
      <c r="K255" s="321">
        <v>2.50</v>
      </c>
      <c r="L255" s="321">
        <v>0.50</v>
      </c>
      <c r="M255" s="321">
        <v>3</v>
      </c>
      <c r="N255" s="321">
        <v>2</v>
      </c>
      <c r="O255" s="321">
        <v>3.50</v>
      </c>
      <c r="P255" s="253">
        <f t="shared" si="27"/>
        <v>11.50</v>
      </c>
      <c r="Q255" s="321">
        <f t="shared" si="28"/>
        <v>0.57500000000000007</v>
      </c>
      <c r="R255" s="322">
        <f t="shared" si="41"/>
        <v>1.325</v>
      </c>
      <c r="S255" s="322">
        <f t="shared" si="42"/>
        <v>1.075</v>
      </c>
      <c r="T255" s="322">
        <f t="shared" si="43"/>
        <v>1.65</v>
      </c>
      <c r="U255" s="322">
        <f t="shared" si="44"/>
        <v>1.45</v>
      </c>
      <c r="V255" s="322">
        <f t="shared" si="45"/>
        <v>1.075</v>
      </c>
      <c r="W255" s="323">
        <f t="shared" si="48"/>
        <v>51.50</v>
      </c>
      <c r="X255" s="324">
        <f t="shared" si="49"/>
        <v>10.30</v>
      </c>
      <c r="Y255" s="318">
        <v>44</v>
      </c>
      <c r="Z255" s="325">
        <f t="shared" si="46"/>
        <v>35.200000000000003</v>
      </c>
      <c r="AA255" s="110"/>
      <c r="AB255" s="110"/>
      <c r="AC255" s="110"/>
      <c r="AD255" s="110"/>
      <c r="AE255" s="110"/>
      <c r="AF255" s="110"/>
      <c r="AG255" s="110"/>
      <c r="AH255" s="110"/>
      <c r="AI255" s="110"/>
      <c r="AJ255" s="110"/>
      <c r="AK255" s="110"/>
      <c r="AL255" s="110"/>
      <c r="AM255" s="110"/>
      <c r="AN255" s="110"/>
      <c r="AO255" s="110"/>
      <c r="AP255" s="110"/>
      <c r="AQ255" s="110"/>
      <c r="AR255" s="109"/>
    </row>
    <row r="256" spans="1:44" s="107" customFormat="1" ht="20.25">
      <c r="A256" s="45">
        <v>250</v>
      </c>
      <c r="B256" s="317">
        <v>439546</v>
      </c>
      <c r="C256" s="318" t="s">
        <v>172</v>
      </c>
      <c r="D256" s="319"/>
      <c r="E256" s="319"/>
      <c r="F256" s="319"/>
      <c r="G256" s="320"/>
      <c r="H256" s="320"/>
      <c r="I256" s="253">
        <f t="shared" si="50"/>
        <v>0</v>
      </c>
      <c r="J256" s="320">
        <f t="shared" si="26"/>
        <v>0</v>
      </c>
      <c r="K256" s="321"/>
      <c r="L256" s="321"/>
      <c r="M256" s="321"/>
      <c r="N256" s="321"/>
      <c r="O256" s="321"/>
      <c r="P256" s="253">
        <f t="shared" si="27"/>
        <v>0</v>
      </c>
      <c r="Q256" s="321">
        <f t="shared" si="28"/>
        <v>0</v>
      </c>
      <c r="R256" s="322">
        <f t="shared" si="41"/>
        <v>0</v>
      </c>
      <c r="S256" s="322">
        <f t="shared" si="42"/>
        <v>0</v>
      </c>
      <c r="T256" s="322">
        <f t="shared" si="43"/>
        <v>0</v>
      </c>
      <c r="U256" s="322">
        <f t="shared" si="44"/>
        <v>0</v>
      </c>
      <c r="V256" s="322">
        <f t="shared" si="45"/>
        <v>0</v>
      </c>
      <c r="W256" s="323">
        <f t="shared" si="48"/>
        <v>0</v>
      </c>
      <c r="X256" s="324">
        <f t="shared" si="49"/>
        <v>0</v>
      </c>
      <c r="Y256" s="318" t="s">
        <v>147</v>
      </c>
      <c r="Z256" s="325" t="e">
        <f t="shared" si="46"/>
        <v>#VALUE!</v>
      </c>
      <c r="AA256" s="110"/>
      <c r="AB256" s="110"/>
      <c r="AC256" s="110"/>
      <c r="AD256" s="110"/>
      <c r="AE256" s="110"/>
      <c r="AF256" s="110"/>
      <c r="AG256" s="110"/>
      <c r="AH256" s="110"/>
      <c r="AI256" s="110"/>
      <c r="AJ256" s="110"/>
      <c r="AK256" s="110"/>
      <c r="AL256" s="110"/>
      <c r="AM256" s="110"/>
      <c r="AN256" s="110"/>
      <c r="AO256" s="110"/>
      <c r="AP256" s="110"/>
      <c r="AQ256" s="110"/>
      <c r="AR256" s="109"/>
    </row>
    <row r="257" spans="1:44" s="107" customFormat="1" ht="20.25">
      <c r="A257" s="45">
        <v>251</v>
      </c>
      <c r="B257" s="317">
        <v>439549</v>
      </c>
      <c r="C257" s="318" t="s">
        <v>174</v>
      </c>
      <c r="D257" s="319">
        <v>6</v>
      </c>
      <c r="E257" s="319">
        <v>4</v>
      </c>
      <c r="F257" s="319">
        <v>5</v>
      </c>
      <c r="G257" s="320">
        <v>6</v>
      </c>
      <c r="H257" s="320">
        <v>0</v>
      </c>
      <c r="I257" s="253">
        <f t="shared" si="50"/>
        <v>21</v>
      </c>
      <c r="J257" s="320">
        <f t="shared" si="26"/>
        <v>3.15</v>
      </c>
      <c r="K257" s="321">
        <v>1</v>
      </c>
      <c r="L257" s="321">
        <v>3.50</v>
      </c>
      <c r="M257" s="321">
        <v>2</v>
      </c>
      <c r="N257" s="321">
        <v>0</v>
      </c>
      <c r="O257" s="321">
        <v>1.50</v>
      </c>
      <c r="P257" s="253">
        <f t="shared" si="27"/>
        <v>8</v>
      </c>
      <c r="Q257" s="321">
        <f t="shared" si="28"/>
        <v>0.40</v>
      </c>
      <c r="R257" s="322">
        <f t="shared" si="41"/>
        <v>0.95</v>
      </c>
      <c r="S257" s="322">
        <f t="shared" si="42"/>
        <v>0.775</v>
      </c>
      <c r="T257" s="322">
        <f t="shared" si="43"/>
        <v>0.85</v>
      </c>
      <c r="U257" s="322">
        <f t="shared" si="44"/>
        <v>0.89999999999999991</v>
      </c>
      <c r="V257" s="322">
        <f t="shared" si="45"/>
        <v>0.075000000000000011</v>
      </c>
      <c r="W257" s="323">
        <f t="shared" si="48"/>
        <v>29</v>
      </c>
      <c r="X257" s="324">
        <f t="shared" si="49"/>
        <v>5.8000000000000007</v>
      </c>
      <c r="Y257" s="318">
        <v>12</v>
      </c>
      <c r="Z257" s="325">
        <f t="shared" si="46"/>
        <v>9.6000000000000014</v>
      </c>
      <c r="AA257" s="110"/>
      <c r="AB257" s="110"/>
      <c r="AC257" s="110"/>
      <c r="AD257" s="110"/>
      <c r="AE257" s="110"/>
      <c r="AF257" s="110"/>
      <c r="AG257" s="110"/>
      <c r="AH257" s="110"/>
      <c r="AI257" s="110"/>
      <c r="AJ257" s="110"/>
      <c r="AK257" s="110"/>
      <c r="AL257" s="110"/>
      <c r="AM257" s="110"/>
      <c r="AN257" s="110"/>
      <c r="AO257" s="110"/>
      <c r="AP257" s="110"/>
      <c r="AQ257" s="110"/>
      <c r="AR257" s="109"/>
    </row>
    <row r="258" spans="1:44" s="107" customFormat="1" ht="20.25">
      <c r="A258" s="45">
        <v>252</v>
      </c>
      <c r="B258" s="317">
        <v>439551</v>
      </c>
      <c r="C258" s="318" t="s">
        <v>175</v>
      </c>
      <c r="D258" s="319">
        <v>10</v>
      </c>
      <c r="E258" s="319">
        <v>14</v>
      </c>
      <c r="F258" s="319">
        <v>12</v>
      </c>
      <c r="G258" s="320">
        <v>7</v>
      </c>
      <c r="H258" s="320">
        <v>11</v>
      </c>
      <c r="I258" s="253">
        <f t="shared" si="50"/>
        <v>54</v>
      </c>
      <c r="J258" s="320">
        <f t="shared" si="26"/>
        <v>8.10</v>
      </c>
      <c r="K258" s="321">
        <v>3</v>
      </c>
      <c r="L258" s="321">
        <v>4.50</v>
      </c>
      <c r="M258" s="321">
        <v>1.50</v>
      </c>
      <c r="N258" s="321">
        <v>4</v>
      </c>
      <c r="O258" s="321">
        <v>3</v>
      </c>
      <c r="P258" s="253">
        <f t="shared" si="27"/>
        <v>16</v>
      </c>
      <c r="Q258" s="321">
        <f t="shared" si="28"/>
        <v>0.80</v>
      </c>
      <c r="R258" s="322">
        <f t="shared" si="41"/>
        <v>1.65</v>
      </c>
      <c r="S258" s="322">
        <f t="shared" si="42"/>
        <v>2.3250000000000002</v>
      </c>
      <c r="T258" s="322">
        <f t="shared" si="43"/>
        <v>1.8749999999999998</v>
      </c>
      <c r="U258" s="322">
        <f t="shared" si="44"/>
        <v>1.25</v>
      </c>
      <c r="V258" s="322">
        <f t="shared" si="45"/>
        <v>1.7999999999999998</v>
      </c>
      <c r="W258" s="323">
        <f t="shared" si="48"/>
        <v>70</v>
      </c>
      <c r="X258" s="324">
        <f t="shared" si="49"/>
        <v>14</v>
      </c>
      <c r="Y258" s="318">
        <v>51</v>
      </c>
      <c r="Z258" s="325">
        <f t="shared" si="46"/>
        <v>40.800000000000004</v>
      </c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110"/>
      <c r="AK258" s="110"/>
      <c r="AL258" s="110"/>
      <c r="AM258" s="110"/>
      <c r="AN258" s="110"/>
      <c r="AO258" s="110"/>
      <c r="AP258" s="110"/>
      <c r="AQ258" s="110"/>
      <c r="AR258" s="109"/>
    </row>
    <row r="259" spans="1:44" s="107" customFormat="1" ht="20.25">
      <c r="A259" s="45">
        <v>253</v>
      </c>
      <c r="B259" s="317">
        <v>439552</v>
      </c>
      <c r="C259" s="318" t="s">
        <v>176</v>
      </c>
      <c r="D259" s="319">
        <v>14</v>
      </c>
      <c r="E259" s="319">
        <v>7</v>
      </c>
      <c r="F259" s="319">
        <v>5</v>
      </c>
      <c r="G259" s="320">
        <v>10</v>
      </c>
      <c r="H259" s="320">
        <v>7</v>
      </c>
      <c r="I259" s="253">
        <f t="shared" si="50"/>
        <v>43</v>
      </c>
      <c r="J259" s="320">
        <f t="shared" si="26"/>
        <v>6.45</v>
      </c>
      <c r="K259" s="321">
        <v>1</v>
      </c>
      <c r="L259" s="321">
        <v>2.50</v>
      </c>
      <c r="M259" s="321">
        <v>3</v>
      </c>
      <c r="N259" s="321">
        <v>1</v>
      </c>
      <c r="O259" s="321">
        <v>4.50</v>
      </c>
      <c r="P259" s="253">
        <f t="shared" si="27"/>
        <v>12</v>
      </c>
      <c r="Q259" s="321">
        <f t="shared" si="28"/>
        <v>0.60000000000000009</v>
      </c>
      <c r="R259" s="322">
        <f t="shared" si="41"/>
        <v>2.15</v>
      </c>
      <c r="S259" s="322">
        <f t="shared" si="42"/>
        <v>1.175</v>
      </c>
      <c r="T259" s="322">
        <f t="shared" si="43"/>
        <v>0.90</v>
      </c>
      <c r="U259" s="322">
        <f t="shared" si="44"/>
        <v>1.55</v>
      </c>
      <c r="V259" s="322">
        <f t="shared" si="45"/>
        <v>1.2750000000000001</v>
      </c>
      <c r="W259" s="323">
        <f t="shared" si="48"/>
        <v>55</v>
      </c>
      <c r="X259" s="324">
        <f t="shared" si="49"/>
        <v>11</v>
      </c>
      <c r="Y259" s="318">
        <v>39</v>
      </c>
      <c r="Z259" s="325">
        <f t="shared" si="46"/>
        <v>31.200000000000003</v>
      </c>
      <c r="AA259" s="110"/>
      <c r="AB259" s="110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10"/>
      <c r="AN259" s="110"/>
      <c r="AO259" s="110"/>
      <c r="AP259" s="110"/>
      <c r="AQ259" s="110"/>
      <c r="AR259" s="109"/>
    </row>
    <row r="260" spans="1:44" s="107" customFormat="1" ht="20.25">
      <c r="A260" s="45">
        <v>254</v>
      </c>
      <c r="B260" s="317">
        <v>439553</v>
      </c>
      <c r="C260" s="318" t="s">
        <v>177</v>
      </c>
      <c r="D260" s="319"/>
      <c r="E260" s="319"/>
      <c r="F260" s="319"/>
      <c r="G260" s="320"/>
      <c r="H260" s="320"/>
      <c r="I260" s="253">
        <f t="shared" si="50"/>
        <v>0</v>
      </c>
      <c r="J260" s="320">
        <f t="shared" si="26"/>
        <v>0</v>
      </c>
      <c r="K260" s="321"/>
      <c r="L260" s="321"/>
      <c r="M260" s="321"/>
      <c r="N260" s="321"/>
      <c r="O260" s="321"/>
      <c r="P260" s="253">
        <f t="shared" si="27"/>
        <v>0</v>
      </c>
      <c r="Q260" s="321">
        <f t="shared" si="28"/>
        <v>0</v>
      </c>
      <c r="R260" s="322">
        <f t="shared" si="41"/>
        <v>0</v>
      </c>
      <c r="S260" s="322">
        <f t="shared" si="42"/>
        <v>0</v>
      </c>
      <c r="T260" s="322">
        <f t="shared" si="43"/>
        <v>0</v>
      </c>
      <c r="U260" s="322">
        <f t="shared" si="44"/>
        <v>0</v>
      </c>
      <c r="V260" s="322">
        <f t="shared" si="45"/>
        <v>0</v>
      </c>
      <c r="W260" s="323">
        <f t="shared" si="48"/>
        <v>0</v>
      </c>
      <c r="X260" s="324">
        <f t="shared" si="49"/>
        <v>0</v>
      </c>
      <c r="Y260" s="318" t="s">
        <v>147</v>
      </c>
      <c r="Z260" s="325" t="e">
        <f t="shared" si="46"/>
        <v>#VALUE!</v>
      </c>
      <c r="AA260" s="110"/>
      <c r="AB260" s="110"/>
      <c r="AC260" s="110"/>
      <c r="AD260" s="110"/>
      <c r="AE260" s="110"/>
      <c r="AF260" s="110"/>
      <c r="AG260" s="110"/>
      <c r="AH260" s="110"/>
      <c r="AI260" s="110"/>
      <c r="AJ260" s="110"/>
      <c r="AK260" s="110"/>
      <c r="AL260" s="110"/>
      <c r="AM260" s="110"/>
      <c r="AN260" s="110"/>
      <c r="AO260" s="110"/>
      <c r="AP260" s="110"/>
      <c r="AQ260" s="110"/>
      <c r="AR260" s="109"/>
    </row>
    <row r="261" spans="1:44" s="107" customFormat="1" ht="20.25">
      <c r="A261" s="45">
        <v>255</v>
      </c>
      <c r="B261" s="317">
        <v>439554</v>
      </c>
      <c r="C261" s="318" t="s">
        <v>178</v>
      </c>
      <c r="D261" s="319">
        <v>10</v>
      </c>
      <c r="E261" s="319">
        <v>11</v>
      </c>
      <c r="F261" s="319">
        <v>15</v>
      </c>
      <c r="G261" s="320">
        <v>11</v>
      </c>
      <c r="H261" s="320">
        <v>10</v>
      </c>
      <c r="I261" s="253">
        <f t="shared" si="50"/>
        <v>57</v>
      </c>
      <c r="J261" s="320">
        <f t="shared" si="26"/>
        <v>8.5499999999999989</v>
      </c>
      <c r="K261" s="321">
        <v>3.50</v>
      </c>
      <c r="L261" s="321">
        <v>4</v>
      </c>
      <c r="M261" s="321">
        <v>5</v>
      </c>
      <c r="N261" s="321">
        <v>2.50</v>
      </c>
      <c r="O261" s="321">
        <v>3.50</v>
      </c>
      <c r="P261" s="253">
        <f t="shared" si="27"/>
        <v>18.50</v>
      </c>
      <c r="Q261" s="321">
        <f t="shared" si="28"/>
        <v>0.925</v>
      </c>
      <c r="R261" s="322">
        <f t="shared" si="41"/>
        <v>1.675</v>
      </c>
      <c r="S261" s="322">
        <f t="shared" si="42"/>
        <v>1.85</v>
      </c>
      <c r="T261" s="322">
        <f t="shared" si="43"/>
        <v>2.50</v>
      </c>
      <c r="U261" s="322">
        <f t="shared" si="44"/>
        <v>1.775</v>
      </c>
      <c r="V261" s="322">
        <f t="shared" si="45"/>
        <v>1.675</v>
      </c>
      <c r="W261" s="323">
        <f t="shared" si="48"/>
        <v>75.50</v>
      </c>
      <c r="X261" s="324">
        <f t="shared" si="49"/>
        <v>15.10</v>
      </c>
      <c r="Y261" s="318">
        <v>64</v>
      </c>
      <c r="Z261" s="325">
        <f t="shared" si="46"/>
        <v>51.20</v>
      </c>
      <c r="AA261" s="110"/>
      <c r="AB261" s="110"/>
      <c r="AC261" s="110"/>
      <c r="AD261" s="110"/>
      <c r="AE261" s="110"/>
      <c r="AF261" s="110"/>
      <c r="AG261" s="110"/>
      <c r="AH261" s="110"/>
      <c r="AI261" s="110"/>
      <c r="AJ261" s="110"/>
      <c r="AK261" s="110"/>
      <c r="AL261" s="110"/>
      <c r="AM261" s="110"/>
      <c r="AN261" s="110"/>
      <c r="AO261" s="110"/>
      <c r="AP261" s="110"/>
      <c r="AQ261" s="110"/>
      <c r="AR261" s="109"/>
    </row>
    <row r="262" spans="1:44" s="107" customFormat="1" ht="20.25">
      <c r="A262" s="45">
        <v>256</v>
      </c>
      <c r="B262" s="317">
        <v>439561</v>
      </c>
      <c r="C262" s="318" t="s">
        <v>179</v>
      </c>
      <c r="D262" s="319">
        <v>9</v>
      </c>
      <c r="E262" s="319">
        <v>14</v>
      </c>
      <c r="F262" s="319">
        <v>8</v>
      </c>
      <c r="G262" s="320">
        <v>10</v>
      </c>
      <c r="H262" s="320">
        <v>11</v>
      </c>
      <c r="I262" s="253">
        <f t="shared" si="50"/>
        <v>52</v>
      </c>
      <c r="J262" s="320">
        <f t="shared" si="26"/>
        <v>7.80</v>
      </c>
      <c r="K262" s="321">
        <v>3.50</v>
      </c>
      <c r="L262" s="321">
        <v>3.50</v>
      </c>
      <c r="M262" s="321">
        <v>3</v>
      </c>
      <c r="N262" s="321">
        <v>2</v>
      </c>
      <c r="O262" s="321">
        <v>4</v>
      </c>
      <c r="P262" s="253">
        <f t="shared" si="27"/>
        <v>16</v>
      </c>
      <c r="Q262" s="321">
        <f t="shared" si="28"/>
        <v>0.80</v>
      </c>
      <c r="R262" s="322">
        <f t="shared" si="41"/>
        <v>1.525</v>
      </c>
      <c r="S262" s="322">
        <f t="shared" si="42"/>
        <v>2.275</v>
      </c>
      <c r="T262" s="322">
        <f t="shared" si="43"/>
        <v>1.35</v>
      </c>
      <c r="U262" s="322">
        <f t="shared" si="44"/>
        <v>1.60</v>
      </c>
      <c r="V262" s="322">
        <f t="shared" si="45"/>
        <v>1.85</v>
      </c>
      <c r="W262" s="323">
        <f t="shared" si="48"/>
        <v>68</v>
      </c>
      <c r="X262" s="324">
        <f t="shared" si="49"/>
        <v>13.60</v>
      </c>
      <c r="Y262" s="318">
        <v>50</v>
      </c>
      <c r="Z262" s="325">
        <f t="shared" si="46"/>
        <v>40</v>
      </c>
      <c r="AA262" s="110"/>
      <c r="AB262" s="110"/>
      <c r="AC262" s="110"/>
      <c r="AD262" s="110"/>
      <c r="AE262" s="110"/>
      <c r="AF262" s="110"/>
      <c r="AG262" s="110"/>
      <c r="AH262" s="110"/>
      <c r="AI262" s="110"/>
      <c r="AJ262" s="110"/>
      <c r="AK262" s="110"/>
      <c r="AL262" s="110"/>
      <c r="AM262" s="110"/>
      <c r="AN262" s="110"/>
      <c r="AO262" s="110"/>
      <c r="AP262" s="110"/>
      <c r="AQ262" s="110"/>
      <c r="AR262" s="109"/>
    </row>
    <row r="263" spans="1:44" s="107" customFormat="1" ht="20.25">
      <c r="A263" s="45">
        <v>257</v>
      </c>
      <c r="B263" s="317">
        <v>439569</v>
      </c>
      <c r="C263" s="318" t="s">
        <v>114</v>
      </c>
      <c r="D263" s="319">
        <v>12</v>
      </c>
      <c r="E263" s="319">
        <v>11</v>
      </c>
      <c r="F263" s="319">
        <v>10</v>
      </c>
      <c r="G263" s="320">
        <v>7</v>
      </c>
      <c r="H263" s="320">
        <v>8</v>
      </c>
      <c r="I263" s="253">
        <f t="shared" si="50"/>
        <v>48</v>
      </c>
      <c r="J263" s="320">
        <f t="shared" si="26"/>
        <v>7.1999999999999993</v>
      </c>
      <c r="K263" s="321">
        <v>1</v>
      </c>
      <c r="L263" s="321">
        <v>2.50</v>
      </c>
      <c r="M263" s="321">
        <v>2</v>
      </c>
      <c r="N263" s="321">
        <v>3.50</v>
      </c>
      <c r="O263" s="321">
        <v>4</v>
      </c>
      <c r="P263" s="253">
        <f t="shared" si="27"/>
        <v>13</v>
      </c>
      <c r="Q263" s="321">
        <f t="shared" si="28"/>
        <v>0.65</v>
      </c>
      <c r="R263" s="322">
        <f t="shared" si="41"/>
        <v>1.85</v>
      </c>
      <c r="S263" s="322">
        <f t="shared" si="42"/>
        <v>1.775</v>
      </c>
      <c r="T263" s="322">
        <f t="shared" si="43"/>
        <v>1.60</v>
      </c>
      <c r="U263" s="322">
        <f t="shared" si="44"/>
        <v>1.2250000000000001</v>
      </c>
      <c r="V263" s="322">
        <f t="shared" si="45"/>
        <v>1.40</v>
      </c>
      <c r="W263" s="323">
        <f t="shared" si="48"/>
        <v>61</v>
      </c>
      <c r="X263" s="324">
        <f t="shared" si="49"/>
        <v>12.20</v>
      </c>
      <c r="Y263" s="318">
        <v>49</v>
      </c>
      <c r="Z263" s="325">
        <f t="shared" si="46"/>
        <v>39.200000000000003</v>
      </c>
      <c r="AA263" s="110"/>
      <c r="AB263" s="110"/>
      <c r="AC263" s="110"/>
      <c r="AD263" s="110"/>
      <c r="AE263" s="110"/>
      <c r="AF263" s="110"/>
      <c r="AG263" s="110"/>
      <c r="AH263" s="110"/>
      <c r="AI263" s="110"/>
      <c r="AJ263" s="110"/>
      <c r="AK263" s="110"/>
      <c r="AL263" s="110"/>
      <c r="AM263" s="110"/>
      <c r="AN263" s="110"/>
      <c r="AO263" s="110"/>
      <c r="AP263" s="110"/>
      <c r="AQ263" s="110"/>
      <c r="AR263" s="109"/>
    </row>
    <row r="264" spans="1:44" s="107" customFormat="1" ht="20.25">
      <c r="A264" s="45">
        <v>258</v>
      </c>
      <c r="B264" s="317">
        <v>439577</v>
      </c>
      <c r="C264" s="318" t="s">
        <v>180</v>
      </c>
      <c r="D264" s="319">
        <v>12</v>
      </c>
      <c r="E264" s="319">
        <v>10</v>
      </c>
      <c r="F264" s="319">
        <v>14</v>
      </c>
      <c r="G264" s="320">
        <v>11</v>
      </c>
      <c r="H264" s="320">
        <v>10</v>
      </c>
      <c r="I264" s="253">
        <f t="shared" si="50"/>
        <v>57</v>
      </c>
      <c r="J264" s="320">
        <f t="shared" si="26"/>
        <v>8.5499999999999989</v>
      </c>
      <c r="K264" s="321">
        <v>3.50</v>
      </c>
      <c r="L264" s="321">
        <v>3</v>
      </c>
      <c r="M264" s="321">
        <v>2</v>
      </c>
      <c r="N264" s="321">
        <v>4</v>
      </c>
      <c r="O264" s="321">
        <v>3</v>
      </c>
      <c r="P264" s="253">
        <f t="shared" si="27"/>
        <v>15.50</v>
      </c>
      <c r="Q264" s="321">
        <f t="shared" si="28"/>
        <v>0.775</v>
      </c>
      <c r="R264" s="322">
        <f t="shared" si="51" ref="R264:R327">D264*0.15+K264*0.05</f>
        <v>1.975</v>
      </c>
      <c r="S264" s="322">
        <f t="shared" si="52" ref="S264:S327">E264*0.15+L264*0.05</f>
        <v>1.65</v>
      </c>
      <c r="T264" s="322">
        <f t="shared" si="53" ref="T264:T327">F264*0.15+M264*0.05</f>
        <v>2.2000000000000002</v>
      </c>
      <c r="U264" s="322">
        <f t="shared" si="54" ref="U264:U327">G264*0.15+N264*0.05</f>
        <v>1.85</v>
      </c>
      <c r="V264" s="322">
        <f t="shared" si="55" ref="V264:V327">H264*0.15+O264*0.05</f>
        <v>1.65</v>
      </c>
      <c r="W264" s="323">
        <f t="shared" si="48"/>
        <v>72.50</v>
      </c>
      <c r="X264" s="324">
        <f t="shared" si="49"/>
        <v>14.50</v>
      </c>
      <c r="Y264" s="318">
        <v>63</v>
      </c>
      <c r="Z264" s="325">
        <f t="shared" si="56" ref="Z264:Z327">Y264*0.8</f>
        <v>50.400000000000006</v>
      </c>
      <c r="AA264" s="110"/>
      <c r="AB264" s="110"/>
      <c r="AC264" s="110"/>
      <c r="AD264" s="110"/>
      <c r="AE264" s="110"/>
      <c r="AF264" s="110"/>
      <c r="AG264" s="110"/>
      <c r="AH264" s="110"/>
      <c r="AI264" s="110"/>
      <c r="AJ264" s="110"/>
      <c r="AK264" s="110"/>
      <c r="AL264" s="110"/>
      <c r="AM264" s="110"/>
      <c r="AN264" s="110"/>
      <c r="AO264" s="110"/>
      <c r="AP264" s="110"/>
      <c r="AQ264" s="110"/>
      <c r="AR264" s="109"/>
    </row>
    <row r="265" spans="1:44" s="107" customFormat="1" ht="20.25">
      <c r="A265" s="45">
        <v>259</v>
      </c>
      <c r="B265" s="317">
        <v>439585</v>
      </c>
      <c r="C265" s="318" t="s">
        <v>181</v>
      </c>
      <c r="D265" s="319">
        <v>8</v>
      </c>
      <c r="E265" s="319">
        <v>9</v>
      </c>
      <c r="F265" s="319">
        <v>11</v>
      </c>
      <c r="G265" s="320">
        <v>5</v>
      </c>
      <c r="H265" s="320">
        <v>15</v>
      </c>
      <c r="I265" s="253">
        <f t="shared" si="50"/>
        <v>48</v>
      </c>
      <c r="J265" s="320">
        <f t="shared" si="26"/>
        <v>7.1999999999999993</v>
      </c>
      <c r="K265" s="321">
        <v>4</v>
      </c>
      <c r="L265" s="321">
        <v>1</v>
      </c>
      <c r="M265" s="321">
        <v>1.50</v>
      </c>
      <c r="N265" s="321">
        <v>2</v>
      </c>
      <c r="O265" s="321">
        <v>4.50</v>
      </c>
      <c r="P265" s="253">
        <f t="shared" si="27"/>
        <v>13</v>
      </c>
      <c r="Q265" s="321">
        <f t="shared" si="28"/>
        <v>0.65</v>
      </c>
      <c r="R265" s="322">
        <f t="shared" si="51"/>
        <v>1.40</v>
      </c>
      <c r="S265" s="322">
        <f t="shared" si="52"/>
        <v>1.40</v>
      </c>
      <c r="T265" s="322">
        <f t="shared" si="53"/>
        <v>1.725</v>
      </c>
      <c r="U265" s="322">
        <f t="shared" si="54"/>
        <v>0.85</v>
      </c>
      <c r="V265" s="322">
        <f t="shared" si="55"/>
        <v>2.475</v>
      </c>
      <c r="W265" s="323">
        <f t="shared" si="48"/>
        <v>61</v>
      </c>
      <c r="X265" s="324">
        <f t="shared" si="49"/>
        <v>12.20</v>
      </c>
      <c r="Y265" s="318">
        <v>50</v>
      </c>
      <c r="Z265" s="325">
        <f t="shared" si="56"/>
        <v>40</v>
      </c>
      <c r="AA265" s="110"/>
      <c r="AB265" s="110"/>
      <c r="AC265" s="110"/>
      <c r="AD265" s="110"/>
      <c r="AE265" s="110"/>
      <c r="AF265" s="110"/>
      <c r="AG265" s="110"/>
      <c r="AH265" s="110"/>
      <c r="AI265" s="110"/>
      <c r="AJ265" s="110"/>
      <c r="AK265" s="110"/>
      <c r="AL265" s="110"/>
      <c r="AM265" s="110"/>
      <c r="AN265" s="110"/>
      <c r="AO265" s="110"/>
      <c r="AP265" s="110"/>
      <c r="AQ265" s="110"/>
      <c r="AR265" s="109"/>
    </row>
    <row r="266" spans="1:44" s="107" customFormat="1" ht="20.25">
      <c r="A266" s="45">
        <v>260</v>
      </c>
      <c r="B266" s="317">
        <v>439588</v>
      </c>
      <c r="C266" s="318" t="s">
        <v>183</v>
      </c>
      <c r="D266" s="319">
        <v>11</v>
      </c>
      <c r="E266" s="319">
        <v>14</v>
      </c>
      <c r="F266" s="319">
        <v>12</v>
      </c>
      <c r="G266" s="320">
        <v>14</v>
      </c>
      <c r="H266" s="320">
        <v>14</v>
      </c>
      <c r="I266" s="253">
        <f t="shared" si="50"/>
        <v>65</v>
      </c>
      <c r="J266" s="320">
        <f t="shared" si="26"/>
        <v>9.75</v>
      </c>
      <c r="K266" s="321">
        <v>4.50</v>
      </c>
      <c r="L266" s="321">
        <v>2</v>
      </c>
      <c r="M266" s="321">
        <v>4</v>
      </c>
      <c r="N266" s="321">
        <v>5</v>
      </c>
      <c r="O266" s="321">
        <v>3</v>
      </c>
      <c r="P266" s="253">
        <f t="shared" si="27"/>
        <v>18.50</v>
      </c>
      <c r="Q266" s="321">
        <f t="shared" si="28"/>
        <v>0.925</v>
      </c>
      <c r="R266" s="322">
        <f t="shared" si="51"/>
        <v>1.875</v>
      </c>
      <c r="S266" s="322">
        <f t="shared" si="52"/>
        <v>2.2000000000000002</v>
      </c>
      <c r="T266" s="322">
        <f t="shared" si="53"/>
        <v>1.9999999999999998</v>
      </c>
      <c r="U266" s="322">
        <f t="shared" si="54"/>
        <v>2.35</v>
      </c>
      <c r="V266" s="322">
        <f t="shared" si="55"/>
        <v>2.25</v>
      </c>
      <c r="W266" s="323">
        <f t="shared" si="48"/>
        <v>83.50</v>
      </c>
      <c r="X266" s="324">
        <f t="shared" si="49"/>
        <v>16.70</v>
      </c>
      <c r="Y266" s="318">
        <v>63</v>
      </c>
      <c r="Z266" s="325">
        <f t="shared" si="56"/>
        <v>50.400000000000006</v>
      </c>
      <c r="AA266" s="110"/>
      <c r="AB266" s="110"/>
      <c r="AC266" s="110"/>
      <c r="AD266" s="110"/>
      <c r="AE266" s="110"/>
      <c r="AF266" s="110"/>
      <c r="AG266" s="110"/>
      <c r="AH266" s="110"/>
      <c r="AI266" s="110"/>
      <c r="AJ266" s="110"/>
      <c r="AK266" s="110"/>
      <c r="AL266" s="110"/>
      <c r="AM266" s="110"/>
      <c r="AN266" s="110"/>
      <c r="AO266" s="110"/>
      <c r="AP266" s="110"/>
      <c r="AQ266" s="110"/>
      <c r="AR266" s="109"/>
    </row>
    <row r="267" spans="1:44" s="107" customFormat="1" ht="20.25">
      <c r="A267" s="45">
        <v>261</v>
      </c>
      <c r="B267" s="317">
        <v>439592</v>
      </c>
      <c r="C267" s="318" t="s">
        <v>184</v>
      </c>
      <c r="D267" s="319">
        <v>14</v>
      </c>
      <c r="E267" s="319">
        <v>12</v>
      </c>
      <c r="F267" s="319">
        <v>14</v>
      </c>
      <c r="G267" s="320">
        <v>18</v>
      </c>
      <c r="H267" s="320">
        <v>19</v>
      </c>
      <c r="I267" s="253">
        <f t="shared" si="50"/>
        <v>77</v>
      </c>
      <c r="J267" s="320">
        <f t="shared" si="26"/>
        <v>11.55</v>
      </c>
      <c r="K267" s="321">
        <v>4</v>
      </c>
      <c r="L267" s="321">
        <v>3</v>
      </c>
      <c r="M267" s="321">
        <v>5</v>
      </c>
      <c r="N267" s="321">
        <v>3.50</v>
      </c>
      <c r="O267" s="321">
        <v>4</v>
      </c>
      <c r="P267" s="253">
        <f t="shared" si="27"/>
        <v>19.50</v>
      </c>
      <c r="Q267" s="321">
        <f t="shared" si="28"/>
        <v>0.97500000000000009</v>
      </c>
      <c r="R267" s="322">
        <f t="shared" si="51"/>
        <v>2.3000000000000003</v>
      </c>
      <c r="S267" s="322">
        <f t="shared" si="52"/>
        <v>1.9499999999999997</v>
      </c>
      <c r="T267" s="322">
        <f t="shared" si="53"/>
        <v>2.35</v>
      </c>
      <c r="U267" s="322">
        <f t="shared" si="54"/>
        <v>2.8749999999999996</v>
      </c>
      <c r="V267" s="322">
        <f t="shared" si="55"/>
        <v>3.0500000000000003</v>
      </c>
      <c r="W267" s="323">
        <f t="shared" si="48"/>
        <v>96.50</v>
      </c>
      <c r="X267" s="324">
        <f t="shared" si="49"/>
        <v>19.30</v>
      </c>
      <c r="Y267" s="318">
        <v>84</v>
      </c>
      <c r="Z267" s="325">
        <f t="shared" si="56"/>
        <v>67.20</v>
      </c>
      <c r="AA267" s="110"/>
      <c r="AB267" s="110"/>
      <c r="AC267" s="110"/>
      <c r="AD267" s="110"/>
      <c r="AE267" s="110"/>
      <c r="AF267" s="110"/>
      <c r="AG267" s="110"/>
      <c r="AH267" s="110"/>
      <c r="AI267" s="110"/>
      <c r="AJ267" s="110"/>
      <c r="AK267" s="110"/>
      <c r="AL267" s="110"/>
      <c r="AM267" s="110"/>
      <c r="AN267" s="110"/>
      <c r="AO267" s="110"/>
      <c r="AP267" s="110"/>
      <c r="AQ267" s="110"/>
      <c r="AR267" s="109"/>
    </row>
    <row r="268" spans="1:44" s="107" customFormat="1" ht="20.25">
      <c r="A268" s="45">
        <v>262</v>
      </c>
      <c r="B268" s="317">
        <v>439601</v>
      </c>
      <c r="C268" s="318" t="s">
        <v>186</v>
      </c>
      <c r="D268" s="319">
        <v>10</v>
      </c>
      <c r="E268" s="319">
        <v>11</v>
      </c>
      <c r="F268" s="319">
        <v>9</v>
      </c>
      <c r="G268" s="320">
        <v>10</v>
      </c>
      <c r="H268" s="320">
        <v>11</v>
      </c>
      <c r="I268" s="253">
        <f t="shared" si="50"/>
        <v>51</v>
      </c>
      <c r="J268" s="320">
        <f t="shared" si="26"/>
        <v>7.65</v>
      </c>
      <c r="K268" s="321">
        <v>2.50</v>
      </c>
      <c r="L268" s="321">
        <v>5</v>
      </c>
      <c r="M268" s="321">
        <v>2</v>
      </c>
      <c r="N268" s="321">
        <v>3</v>
      </c>
      <c r="O268" s="321">
        <v>3</v>
      </c>
      <c r="P268" s="253">
        <f t="shared" si="27"/>
        <v>15.50</v>
      </c>
      <c r="Q268" s="321">
        <f t="shared" si="28"/>
        <v>0.775</v>
      </c>
      <c r="R268" s="322">
        <f t="shared" si="51"/>
        <v>1.625</v>
      </c>
      <c r="S268" s="322">
        <f t="shared" si="52"/>
        <v>1.90</v>
      </c>
      <c r="T268" s="322">
        <f t="shared" si="53"/>
        <v>1.45</v>
      </c>
      <c r="U268" s="322">
        <f t="shared" si="54"/>
        <v>1.65</v>
      </c>
      <c r="V268" s="322">
        <f t="shared" si="55"/>
        <v>1.7999999999999998</v>
      </c>
      <c r="W268" s="323">
        <f t="shared" si="48"/>
        <v>66.50</v>
      </c>
      <c r="X268" s="324">
        <f t="shared" si="49"/>
        <v>13.30</v>
      </c>
      <c r="Y268" s="318">
        <v>56</v>
      </c>
      <c r="Z268" s="325">
        <f t="shared" si="56"/>
        <v>44.80</v>
      </c>
      <c r="AA268" s="110"/>
      <c r="AB268" s="110"/>
      <c r="AC268" s="110"/>
      <c r="AD268" s="110"/>
      <c r="AE268" s="110"/>
      <c r="AF268" s="110"/>
      <c r="AG268" s="110"/>
      <c r="AH268" s="110"/>
      <c r="AI268" s="110"/>
      <c r="AJ268" s="110"/>
      <c r="AK268" s="110"/>
      <c r="AL268" s="110"/>
      <c r="AM268" s="110"/>
      <c r="AN268" s="110"/>
      <c r="AO268" s="110"/>
      <c r="AP268" s="110"/>
      <c r="AQ268" s="110"/>
      <c r="AR268" s="109"/>
    </row>
    <row r="269" spans="1:44" s="107" customFormat="1" ht="20.25">
      <c r="A269" s="45">
        <v>263</v>
      </c>
      <c r="B269" s="317">
        <v>439604</v>
      </c>
      <c r="C269" s="318" t="s">
        <v>187</v>
      </c>
      <c r="D269" s="319">
        <v>11</v>
      </c>
      <c r="E269" s="319">
        <v>14</v>
      </c>
      <c r="F269" s="319">
        <v>12</v>
      </c>
      <c r="G269" s="320">
        <v>14</v>
      </c>
      <c r="H269" s="320">
        <v>6</v>
      </c>
      <c r="I269" s="253">
        <f t="shared" si="50"/>
        <v>57</v>
      </c>
      <c r="J269" s="320">
        <f t="shared" si="26"/>
        <v>8.5499999999999989</v>
      </c>
      <c r="K269" s="321">
        <v>5</v>
      </c>
      <c r="L269" s="321">
        <v>2</v>
      </c>
      <c r="M269" s="321">
        <v>6</v>
      </c>
      <c r="N269" s="321">
        <v>2</v>
      </c>
      <c r="O269" s="321">
        <v>1.50</v>
      </c>
      <c r="P269" s="253">
        <f t="shared" si="27"/>
        <v>16.50</v>
      </c>
      <c r="Q269" s="321">
        <f t="shared" si="28"/>
        <v>0.825</v>
      </c>
      <c r="R269" s="322">
        <f t="shared" si="51"/>
        <v>1.90</v>
      </c>
      <c r="S269" s="322">
        <f t="shared" si="52"/>
        <v>2.2000000000000002</v>
      </c>
      <c r="T269" s="322">
        <f t="shared" si="53"/>
        <v>2.0999999999999996</v>
      </c>
      <c r="U269" s="322">
        <f t="shared" si="54"/>
        <v>2.2000000000000002</v>
      </c>
      <c r="V269" s="322">
        <f t="shared" si="55"/>
        <v>0.97499999999999987</v>
      </c>
      <c r="W269" s="323">
        <f t="shared" si="48"/>
        <v>73.50</v>
      </c>
      <c r="X269" s="324">
        <f t="shared" si="49"/>
        <v>14.70</v>
      </c>
      <c r="Y269" s="318">
        <v>58</v>
      </c>
      <c r="Z269" s="325">
        <f t="shared" si="56"/>
        <v>46.400000000000006</v>
      </c>
      <c r="AA269" s="110"/>
      <c r="AB269" s="110"/>
      <c r="AC269" s="110"/>
      <c r="AD269" s="110"/>
      <c r="AE269" s="110"/>
      <c r="AF269" s="110"/>
      <c r="AG269" s="110"/>
      <c r="AH269" s="110"/>
      <c r="AI269" s="110"/>
      <c r="AJ269" s="110"/>
      <c r="AK269" s="110"/>
      <c r="AL269" s="110"/>
      <c r="AM269" s="110"/>
      <c r="AN269" s="110"/>
      <c r="AO269" s="110"/>
      <c r="AP269" s="110"/>
      <c r="AQ269" s="110"/>
      <c r="AR269" s="109"/>
    </row>
    <row r="270" spans="1:44" s="107" customFormat="1" ht="20.25">
      <c r="A270" s="45">
        <v>264</v>
      </c>
      <c r="B270" s="317">
        <v>439609</v>
      </c>
      <c r="C270" s="318" t="s">
        <v>189</v>
      </c>
      <c r="D270" s="319">
        <v>6</v>
      </c>
      <c r="E270" s="319">
        <v>5</v>
      </c>
      <c r="F270" s="319">
        <v>12</v>
      </c>
      <c r="G270" s="320">
        <v>8</v>
      </c>
      <c r="H270" s="320">
        <v>9</v>
      </c>
      <c r="I270" s="253">
        <f t="shared" si="50"/>
        <v>40</v>
      </c>
      <c r="J270" s="320">
        <f t="shared" si="26"/>
        <v>6</v>
      </c>
      <c r="K270" s="321">
        <v>3</v>
      </c>
      <c r="L270" s="321">
        <v>1</v>
      </c>
      <c r="M270" s="321">
        <v>1.50</v>
      </c>
      <c r="N270" s="321">
        <v>2</v>
      </c>
      <c r="O270" s="321">
        <v>2</v>
      </c>
      <c r="P270" s="253">
        <f t="shared" si="27"/>
        <v>9.50</v>
      </c>
      <c r="Q270" s="321">
        <f t="shared" si="28"/>
        <v>0.475</v>
      </c>
      <c r="R270" s="322">
        <f t="shared" si="51"/>
        <v>1.0499999999999998</v>
      </c>
      <c r="S270" s="322">
        <f t="shared" si="52"/>
        <v>0.80</v>
      </c>
      <c r="T270" s="322">
        <f t="shared" si="53"/>
        <v>1.8749999999999998</v>
      </c>
      <c r="U270" s="322">
        <f t="shared" si="54"/>
        <v>1.30</v>
      </c>
      <c r="V270" s="322">
        <f t="shared" si="55"/>
        <v>1.45</v>
      </c>
      <c r="W270" s="323">
        <f t="shared" si="48"/>
        <v>49.50</v>
      </c>
      <c r="X270" s="324">
        <f t="shared" si="49"/>
        <v>9.90</v>
      </c>
      <c r="Y270" s="318">
        <v>43</v>
      </c>
      <c r="Z270" s="325">
        <f t="shared" si="56"/>
        <v>34.40</v>
      </c>
      <c r="AA270" s="110"/>
      <c r="AB270" s="110"/>
      <c r="AC270" s="110"/>
      <c r="AD270" s="110"/>
      <c r="AE270" s="110"/>
      <c r="AF270" s="110"/>
      <c r="AG270" s="110"/>
      <c r="AH270" s="110"/>
      <c r="AI270" s="110"/>
      <c r="AJ270" s="110"/>
      <c r="AK270" s="110"/>
      <c r="AL270" s="110"/>
      <c r="AM270" s="110"/>
      <c r="AN270" s="110"/>
      <c r="AO270" s="110"/>
      <c r="AP270" s="110"/>
      <c r="AQ270" s="110"/>
      <c r="AR270" s="109"/>
    </row>
    <row r="271" spans="1:44" s="107" customFormat="1" ht="20.25">
      <c r="A271" s="45">
        <v>265</v>
      </c>
      <c r="B271" s="317">
        <v>439610</v>
      </c>
      <c r="C271" s="318" t="s">
        <v>190</v>
      </c>
      <c r="D271" s="319">
        <v>11</v>
      </c>
      <c r="E271" s="319">
        <v>10</v>
      </c>
      <c r="F271" s="319">
        <v>16</v>
      </c>
      <c r="G271" s="320">
        <v>12</v>
      </c>
      <c r="H271" s="320">
        <v>8</v>
      </c>
      <c r="I271" s="253">
        <f t="shared" si="50"/>
        <v>57</v>
      </c>
      <c r="J271" s="320">
        <f t="shared" si="26"/>
        <v>8.5499999999999989</v>
      </c>
      <c r="K271" s="321">
        <v>3</v>
      </c>
      <c r="L271" s="321">
        <v>5</v>
      </c>
      <c r="M271" s="321">
        <v>2.50</v>
      </c>
      <c r="N271" s="321">
        <v>4</v>
      </c>
      <c r="O271" s="321">
        <v>2</v>
      </c>
      <c r="P271" s="253">
        <f t="shared" si="27"/>
        <v>16.50</v>
      </c>
      <c r="Q271" s="321">
        <f t="shared" si="28"/>
        <v>0.825</v>
      </c>
      <c r="R271" s="322">
        <f t="shared" si="51"/>
        <v>1.7999999999999998</v>
      </c>
      <c r="S271" s="322">
        <f t="shared" si="52"/>
        <v>1.75</v>
      </c>
      <c r="T271" s="322">
        <f t="shared" si="53"/>
        <v>2.525</v>
      </c>
      <c r="U271" s="322">
        <f t="shared" si="54"/>
        <v>1.9999999999999998</v>
      </c>
      <c r="V271" s="322">
        <f t="shared" si="55"/>
        <v>1.30</v>
      </c>
      <c r="W271" s="323">
        <f t="shared" si="48"/>
        <v>73.50</v>
      </c>
      <c r="X271" s="324">
        <f t="shared" si="49"/>
        <v>14.70</v>
      </c>
      <c r="Y271" s="318">
        <v>56</v>
      </c>
      <c r="Z271" s="325">
        <f t="shared" si="56"/>
        <v>44.80</v>
      </c>
      <c r="AA271" s="110"/>
      <c r="AB271" s="110"/>
      <c r="AC271" s="110"/>
      <c r="AD271" s="110"/>
      <c r="AE271" s="110"/>
      <c r="AF271" s="110"/>
      <c r="AG271" s="110"/>
      <c r="AH271" s="110"/>
      <c r="AI271" s="110"/>
      <c r="AJ271" s="110"/>
      <c r="AK271" s="110"/>
      <c r="AL271" s="110"/>
      <c r="AM271" s="110"/>
      <c r="AN271" s="110"/>
      <c r="AO271" s="110"/>
      <c r="AP271" s="110"/>
      <c r="AQ271" s="110"/>
      <c r="AR271" s="109"/>
    </row>
    <row r="272" spans="1:44" s="107" customFormat="1" ht="20.25">
      <c r="A272" s="45">
        <v>266</v>
      </c>
      <c r="B272" s="317">
        <v>439614</v>
      </c>
      <c r="C272" s="318" t="s">
        <v>191</v>
      </c>
      <c r="D272" s="319"/>
      <c r="E272" s="319"/>
      <c r="F272" s="319"/>
      <c r="G272" s="320"/>
      <c r="H272" s="320"/>
      <c r="I272" s="253">
        <f t="shared" si="50"/>
        <v>0</v>
      </c>
      <c r="J272" s="320">
        <f t="shared" si="26"/>
        <v>0</v>
      </c>
      <c r="K272" s="321"/>
      <c r="L272" s="321"/>
      <c r="M272" s="321"/>
      <c r="N272" s="321"/>
      <c r="O272" s="321"/>
      <c r="P272" s="253">
        <f t="shared" si="27"/>
        <v>0</v>
      </c>
      <c r="Q272" s="321">
        <f t="shared" si="28"/>
        <v>0</v>
      </c>
      <c r="R272" s="322">
        <f t="shared" si="51"/>
        <v>0</v>
      </c>
      <c r="S272" s="322">
        <f t="shared" si="52"/>
        <v>0</v>
      </c>
      <c r="T272" s="322">
        <f t="shared" si="53"/>
        <v>0</v>
      </c>
      <c r="U272" s="322">
        <f t="shared" si="54"/>
        <v>0</v>
      </c>
      <c r="V272" s="322">
        <f t="shared" si="55"/>
        <v>0</v>
      </c>
      <c r="W272" s="323">
        <f t="shared" si="48"/>
        <v>0</v>
      </c>
      <c r="X272" s="324">
        <f t="shared" si="49"/>
        <v>0</v>
      </c>
      <c r="Y272" s="318" t="s">
        <v>147</v>
      </c>
      <c r="Z272" s="325" t="e">
        <f t="shared" si="56"/>
        <v>#VALUE!</v>
      </c>
      <c r="AA272" s="110"/>
      <c r="AB272" s="110"/>
      <c r="AC272" s="110"/>
      <c r="AD272" s="110"/>
      <c r="AE272" s="110"/>
      <c r="AF272" s="110"/>
      <c r="AG272" s="110"/>
      <c r="AH272" s="110"/>
      <c r="AI272" s="110"/>
      <c r="AJ272" s="110"/>
      <c r="AK272" s="110"/>
      <c r="AL272" s="110"/>
      <c r="AM272" s="110"/>
      <c r="AN272" s="110"/>
      <c r="AO272" s="110"/>
      <c r="AP272" s="110"/>
      <c r="AQ272" s="110"/>
      <c r="AR272" s="109"/>
    </row>
    <row r="273" spans="1:44" s="107" customFormat="1" ht="20.25">
      <c r="A273" s="45">
        <v>267</v>
      </c>
      <c r="B273" s="317">
        <v>439617</v>
      </c>
      <c r="C273" s="318" t="s">
        <v>192</v>
      </c>
      <c r="D273" s="319">
        <v>6</v>
      </c>
      <c r="E273" s="319">
        <v>12</v>
      </c>
      <c r="F273" s="319">
        <v>5</v>
      </c>
      <c r="G273" s="320">
        <v>7</v>
      </c>
      <c r="H273" s="320">
        <v>9</v>
      </c>
      <c r="I273" s="253">
        <f t="shared" si="50"/>
        <v>39</v>
      </c>
      <c r="J273" s="320">
        <f t="shared" si="26"/>
        <v>5.85</v>
      </c>
      <c r="K273" s="321">
        <v>3.50</v>
      </c>
      <c r="L273" s="321">
        <v>2</v>
      </c>
      <c r="M273" s="321">
        <v>1.50</v>
      </c>
      <c r="N273" s="321">
        <v>3</v>
      </c>
      <c r="O273" s="321">
        <v>1.50</v>
      </c>
      <c r="P273" s="253">
        <f t="shared" si="27"/>
        <v>11.50</v>
      </c>
      <c r="Q273" s="321">
        <f t="shared" si="28"/>
        <v>0.57500000000000007</v>
      </c>
      <c r="R273" s="322">
        <f t="shared" si="51"/>
        <v>1.075</v>
      </c>
      <c r="S273" s="322">
        <f t="shared" si="52"/>
        <v>1.90</v>
      </c>
      <c r="T273" s="322">
        <f t="shared" si="53"/>
        <v>0.825</v>
      </c>
      <c r="U273" s="322">
        <f t="shared" si="54"/>
        <v>1.2000000000000002</v>
      </c>
      <c r="V273" s="322">
        <f t="shared" si="55"/>
        <v>1.4249999999999998</v>
      </c>
      <c r="W273" s="323">
        <f t="shared" si="48"/>
        <v>50.50</v>
      </c>
      <c r="X273" s="324">
        <f t="shared" si="49"/>
        <v>10.100000000000001</v>
      </c>
      <c r="Y273" s="318">
        <v>43</v>
      </c>
      <c r="Z273" s="325">
        <f t="shared" si="56"/>
        <v>34.40</v>
      </c>
      <c r="AA273" s="110"/>
      <c r="AB273" s="110"/>
      <c r="AC273" s="110"/>
      <c r="AD273" s="110"/>
      <c r="AE273" s="110"/>
      <c r="AF273" s="110"/>
      <c r="AG273" s="110"/>
      <c r="AH273" s="110"/>
      <c r="AI273" s="110"/>
      <c r="AJ273" s="110"/>
      <c r="AK273" s="110"/>
      <c r="AL273" s="110"/>
      <c r="AM273" s="110"/>
      <c r="AN273" s="110"/>
      <c r="AO273" s="110"/>
      <c r="AP273" s="110"/>
      <c r="AQ273" s="110"/>
      <c r="AR273" s="109"/>
    </row>
    <row r="274" spans="1:44" s="107" customFormat="1" ht="20.25">
      <c r="A274" s="45">
        <v>268</v>
      </c>
      <c r="B274" s="317">
        <v>439619</v>
      </c>
      <c r="C274" s="318" t="s">
        <v>193</v>
      </c>
      <c r="D274" s="319">
        <v>12</v>
      </c>
      <c r="E274" s="319">
        <v>10</v>
      </c>
      <c r="F274" s="319">
        <v>11</v>
      </c>
      <c r="G274" s="320">
        <v>11</v>
      </c>
      <c r="H274" s="320">
        <v>15</v>
      </c>
      <c r="I274" s="253">
        <f t="shared" si="50"/>
        <v>59</v>
      </c>
      <c r="J274" s="320">
        <f t="shared" si="26"/>
        <v>8.85</v>
      </c>
      <c r="K274" s="321">
        <v>2.50</v>
      </c>
      <c r="L274" s="321">
        <v>3.50</v>
      </c>
      <c r="M274" s="321">
        <v>2.50</v>
      </c>
      <c r="N274" s="321">
        <v>3</v>
      </c>
      <c r="O274" s="321">
        <v>4</v>
      </c>
      <c r="P274" s="253">
        <f t="shared" si="27"/>
        <v>15.50</v>
      </c>
      <c r="Q274" s="321">
        <f t="shared" si="28"/>
        <v>0.775</v>
      </c>
      <c r="R274" s="322">
        <f t="shared" si="51"/>
        <v>1.9249999999999998</v>
      </c>
      <c r="S274" s="322">
        <f t="shared" si="52"/>
        <v>1.675</v>
      </c>
      <c r="T274" s="322">
        <f t="shared" si="53"/>
        <v>1.775</v>
      </c>
      <c r="U274" s="322">
        <f t="shared" si="54"/>
        <v>1.7999999999999998</v>
      </c>
      <c r="V274" s="322">
        <f t="shared" si="55"/>
        <v>2.4500000000000002</v>
      </c>
      <c r="W274" s="323">
        <f t="shared" si="48"/>
        <v>74.50</v>
      </c>
      <c r="X274" s="324">
        <f t="shared" si="49"/>
        <v>14.90</v>
      </c>
      <c r="Y274" s="318">
        <v>60</v>
      </c>
      <c r="Z274" s="325">
        <f t="shared" si="56"/>
        <v>48</v>
      </c>
      <c r="AA274" s="110"/>
      <c r="AB274" s="110"/>
      <c r="AC274" s="110"/>
      <c r="AD274" s="110"/>
      <c r="AE274" s="110"/>
      <c r="AF274" s="110"/>
      <c r="AG274" s="110"/>
      <c r="AH274" s="110"/>
      <c r="AI274" s="110"/>
      <c r="AJ274" s="110"/>
      <c r="AK274" s="110"/>
      <c r="AL274" s="110"/>
      <c r="AM274" s="110"/>
      <c r="AN274" s="110"/>
      <c r="AO274" s="110"/>
      <c r="AP274" s="110"/>
      <c r="AQ274" s="110"/>
      <c r="AR274" s="109"/>
    </row>
    <row r="275" spans="1:44" s="107" customFormat="1" ht="20.25">
      <c r="A275" s="45">
        <v>269</v>
      </c>
      <c r="B275" s="317">
        <v>439624</v>
      </c>
      <c r="C275" s="318" t="s">
        <v>195</v>
      </c>
      <c r="D275" s="319">
        <v>11</v>
      </c>
      <c r="E275" s="319">
        <v>10</v>
      </c>
      <c r="F275" s="319">
        <v>5</v>
      </c>
      <c r="G275" s="320">
        <v>12</v>
      </c>
      <c r="H275" s="320">
        <v>14</v>
      </c>
      <c r="I275" s="253">
        <f t="shared" si="50"/>
        <v>52</v>
      </c>
      <c r="J275" s="320">
        <f t="shared" si="26"/>
        <v>7.80</v>
      </c>
      <c r="K275" s="321">
        <v>4</v>
      </c>
      <c r="L275" s="321">
        <v>2.50</v>
      </c>
      <c r="M275" s="321">
        <v>3</v>
      </c>
      <c r="N275" s="321">
        <v>4</v>
      </c>
      <c r="O275" s="321">
        <v>2.50</v>
      </c>
      <c r="P275" s="253">
        <f t="shared" si="27"/>
        <v>16</v>
      </c>
      <c r="Q275" s="321">
        <f t="shared" si="28"/>
        <v>0.80</v>
      </c>
      <c r="R275" s="322">
        <f t="shared" si="51"/>
        <v>1.85</v>
      </c>
      <c r="S275" s="322">
        <f t="shared" si="52"/>
        <v>1.625</v>
      </c>
      <c r="T275" s="322">
        <f t="shared" si="53"/>
        <v>0.90</v>
      </c>
      <c r="U275" s="322">
        <f t="shared" si="54"/>
        <v>1.9999999999999998</v>
      </c>
      <c r="V275" s="322">
        <f t="shared" si="55"/>
        <v>2.225</v>
      </c>
      <c r="W275" s="323">
        <f t="shared" si="48"/>
        <v>68</v>
      </c>
      <c r="X275" s="324">
        <f t="shared" si="49"/>
        <v>13.60</v>
      </c>
      <c r="Y275" s="318">
        <v>54</v>
      </c>
      <c r="Z275" s="325">
        <f t="shared" si="56"/>
        <v>43.20</v>
      </c>
      <c r="AA275" s="110"/>
      <c r="AB275" s="110"/>
      <c r="AC275" s="110"/>
      <c r="AD275" s="110"/>
      <c r="AE275" s="110"/>
      <c r="AF275" s="110"/>
      <c r="AG275" s="110"/>
      <c r="AH275" s="110"/>
      <c r="AI275" s="110"/>
      <c r="AJ275" s="110"/>
      <c r="AK275" s="110"/>
      <c r="AL275" s="110"/>
      <c r="AM275" s="110"/>
      <c r="AN275" s="110"/>
      <c r="AO275" s="110"/>
      <c r="AP275" s="110"/>
      <c r="AQ275" s="110"/>
      <c r="AR275" s="109"/>
    </row>
    <row r="276" spans="1:44" s="107" customFormat="1" ht="20.25">
      <c r="A276" s="45">
        <v>270</v>
      </c>
      <c r="B276" s="317">
        <v>439627</v>
      </c>
      <c r="C276" s="318" t="s">
        <v>196</v>
      </c>
      <c r="D276" s="319">
        <v>14</v>
      </c>
      <c r="E276" s="319">
        <v>11</v>
      </c>
      <c r="F276" s="319">
        <v>12</v>
      </c>
      <c r="G276" s="320">
        <v>8</v>
      </c>
      <c r="H276" s="320">
        <v>7</v>
      </c>
      <c r="I276" s="253">
        <f t="shared" si="50"/>
        <v>52</v>
      </c>
      <c r="J276" s="320">
        <f t="shared" si="26"/>
        <v>7.80</v>
      </c>
      <c r="K276" s="321">
        <v>3.50</v>
      </c>
      <c r="L276" s="321">
        <v>3</v>
      </c>
      <c r="M276" s="321">
        <v>2</v>
      </c>
      <c r="N276" s="321">
        <v>4</v>
      </c>
      <c r="O276" s="321">
        <v>2</v>
      </c>
      <c r="P276" s="253">
        <f t="shared" si="27"/>
        <v>14.50</v>
      </c>
      <c r="Q276" s="321">
        <f t="shared" si="28"/>
        <v>0.72500000000000009</v>
      </c>
      <c r="R276" s="322">
        <f t="shared" si="51"/>
        <v>2.275</v>
      </c>
      <c r="S276" s="322">
        <f t="shared" si="52"/>
        <v>1.7999999999999998</v>
      </c>
      <c r="T276" s="322">
        <f t="shared" si="53"/>
        <v>1.90</v>
      </c>
      <c r="U276" s="322">
        <f t="shared" si="54"/>
        <v>1.40</v>
      </c>
      <c r="V276" s="322">
        <f t="shared" si="55"/>
        <v>1.1500000000000001</v>
      </c>
      <c r="W276" s="323">
        <f t="shared" si="48"/>
        <v>66.50</v>
      </c>
      <c r="X276" s="324">
        <f t="shared" si="49"/>
        <v>13.30</v>
      </c>
      <c r="Y276" s="318">
        <v>49</v>
      </c>
      <c r="Z276" s="325">
        <f t="shared" si="56"/>
        <v>39.200000000000003</v>
      </c>
      <c r="AA276" s="110"/>
      <c r="AB276" s="110"/>
      <c r="AC276" s="110"/>
      <c r="AD276" s="110"/>
      <c r="AE276" s="110"/>
      <c r="AF276" s="110"/>
      <c r="AG276" s="110"/>
      <c r="AH276" s="110"/>
      <c r="AI276" s="110"/>
      <c r="AJ276" s="110"/>
      <c r="AK276" s="110"/>
      <c r="AL276" s="110"/>
      <c r="AM276" s="110"/>
      <c r="AN276" s="110"/>
      <c r="AO276" s="110"/>
      <c r="AP276" s="110"/>
      <c r="AQ276" s="110"/>
      <c r="AR276" s="109"/>
    </row>
    <row r="277" spans="1:44" s="107" customFormat="1" ht="20.25">
      <c r="A277" s="45">
        <v>271</v>
      </c>
      <c r="B277" s="317">
        <v>439641</v>
      </c>
      <c r="C277" s="318" t="s">
        <v>118</v>
      </c>
      <c r="D277" s="319">
        <v>13</v>
      </c>
      <c r="E277" s="319">
        <v>8</v>
      </c>
      <c r="F277" s="319">
        <v>11</v>
      </c>
      <c r="G277" s="320">
        <v>10</v>
      </c>
      <c r="H277" s="320">
        <v>9</v>
      </c>
      <c r="I277" s="253">
        <f t="shared" si="50"/>
        <v>51</v>
      </c>
      <c r="J277" s="320">
        <f t="shared" si="26"/>
        <v>7.65</v>
      </c>
      <c r="K277" s="321">
        <v>5</v>
      </c>
      <c r="L277" s="321">
        <v>2</v>
      </c>
      <c r="M277" s="321">
        <v>4</v>
      </c>
      <c r="N277" s="321">
        <v>1.50</v>
      </c>
      <c r="O277" s="321">
        <v>3</v>
      </c>
      <c r="P277" s="253">
        <f t="shared" si="27"/>
        <v>15.50</v>
      </c>
      <c r="Q277" s="321">
        <f t="shared" si="28"/>
        <v>0.775</v>
      </c>
      <c r="R277" s="322">
        <f t="shared" si="51"/>
        <v>2.2000000000000002</v>
      </c>
      <c r="S277" s="322">
        <f t="shared" si="52"/>
        <v>1.30</v>
      </c>
      <c r="T277" s="322">
        <f t="shared" si="53"/>
        <v>1.85</v>
      </c>
      <c r="U277" s="322">
        <f t="shared" si="54"/>
        <v>1.575</v>
      </c>
      <c r="V277" s="322">
        <f t="shared" si="55"/>
        <v>1.50</v>
      </c>
      <c r="W277" s="323">
        <f t="shared" si="48"/>
        <v>66.50</v>
      </c>
      <c r="X277" s="324">
        <f t="shared" si="49"/>
        <v>13.30</v>
      </c>
      <c r="Y277" s="318">
        <v>57</v>
      </c>
      <c r="Z277" s="325">
        <f t="shared" si="56"/>
        <v>45.60</v>
      </c>
      <c r="AA277" s="110"/>
      <c r="AB277" s="110"/>
      <c r="AC277" s="110"/>
      <c r="AD277" s="110"/>
      <c r="AE277" s="110"/>
      <c r="AF277" s="110"/>
      <c r="AG277" s="110"/>
      <c r="AH277" s="110"/>
      <c r="AI277" s="110"/>
      <c r="AJ277" s="110"/>
      <c r="AK277" s="110"/>
      <c r="AL277" s="110"/>
      <c r="AM277" s="110"/>
      <c r="AN277" s="110"/>
      <c r="AO277" s="110"/>
      <c r="AP277" s="110"/>
      <c r="AQ277" s="110"/>
      <c r="AR277" s="109"/>
    </row>
    <row r="278" spans="1:44" s="107" customFormat="1" ht="20.25">
      <c r="A278" s="45">
        <v>272</v>
      </c>
      <c r="B278" s="317">
        <v>439643</v>
      </c>
      <c r="C278" s="318" t="s">
        <v>366</v>
      </c>
      <c r="D278" s="319">
        <v>7</v>
      </c>
      <c r="E278" s="319">
        <v>4</v>
      </c>
      <c r="F278" s="319">
        <v>6</v>
      </c>
      <c r="G278" s="320">
        <v>7</v>
      </c>
      <c r="H278" s="320">
        <v>8</v>
      </c>
      <c r="I278" s="253">
        <f t="shared" si="50"/>
        <v>32</v>
      </c>
      <c r="J278" s="320">
        <f t="shared" si="26"/>
        <v>4.80</v>
      </c>
      <c r="K278" s="321">
        <v>2</v>
      </c>
      <c r="L278" s="321">
        <v>3.50</v>
      </c>
      <c r="M278" s="321">
        <v>2</v>
      </c>
      <c r="N278" s="321">
        <v>1</v>
      </c>
      <c r="O278" s="321">
        <v>2.50</v>
      </c>
      <c r="P278" s="253">
        <f t="shared" si="27"/>
        <v>11</v>
      </c>
      <c r="Q278" s="321">
        <f t="shared" si="28"/>
        <v>0.55000000000000004</v>
      </c>
      <c r="R278" s="322">
        <f t="shared" si="51"/>
        <v>1.1500000000000001</v>
      </c>
      <c r="S278" s="322">
        <f t="shared" si="52"/>
        <v>0.775</v>
      </c>
      <c r="T278" s="322">
        <f t="shared" si="53"/>
        <v>0.99999999999999989</v>
      </c>
      <c r="U278" s="322">
        <f t="shared" si="54"/>
        <v>1.1000000000000001</v>
      </c>
      <c r="V278" s="322">
        <f t="shared" si="55"/>
        <v>1.325</v>
      </c>
      <c r="W278" s="323">
        <f t="shared" si="48"/>
        <v>43</v>
      </c>
      <c r="X278" s="324">
        <f t="shared" si="49"/>
        <v>8.60</v>
      </c>
      <c r="Y278" s="318">
        <v>29</v>
      </c>
      <c r="Z278" s="325">
        <f t="shared" si="56"/>
        <v>23.200000000000003</v>
      </c>
      <c r="AA278" s="110"/>
      <c r="AB278" s="110"/>
      <c r="AC278" s="110"/>
      <c r="AD278" s="110"/>
      <c r="AE278" s="110"/>
      <c r="AF278" s="110"/>
      <c r="AG278" s="110"/>
      <c r="AH278" s="110"/>
      <c r="AI278" s="110"/>
      <c r="AJ278" s="110"/>
      <c r="AK278" s="110"/>
      <c r="AL278" s="110"/>
      <c r="AM278" s="110"/>
      <c r="AN278" s="110"/>
      <c r="AO278" s="110"/>
      <c r="AP278" s="110"/>
      <c r="AQ278" s="110"/>
      <c r="AR278" s="109"/>
    </row>
    <row r="279" spans="1:44" s="107" customFormat="1" ht="20.25">
      <c r="A279" s="45">
        <v>273</v>
      </c>
      <c r="B279" s="317">
        <v>439646</v>
      </c>
      <c r="C279" s="318" t="s">
        <v>368</v>
      </c>
      <c r="D279" s="319">
        <v>10</v>
      </c>
      <c r="E279" s="319">
        <v>11</v>
      </c>
      <c r="F279" s="319">
        <v>7</v>
      </c>
      <c r="G279" s="320">
        <v>6</v>
      </c>
      <c r="H279" s="320">
        <v>7</v>
      </c>
      <c r="I279" s="253">
        <f t="shared" si="50"/>
        <v>41</v>
      </c>
      <c r="J279" s="320">
        <f>I279*0.15</f>
        <v>6.15</v>
      </c>
      <c r="K279" s="321">
        <v>1</v>
      </c>
      <c r="L279" s="321">
        <v>2.50</v>
      </c>
      <c r="M279" s="321">
        <v>4</v>
      </c>
      <c r="N279" s="321">
        <v>3</v>
      </c>
      <c r="O279" s="321">
        <v>3.50</v>
      </c>
      <c r="P279" s="253">
        <f t="shared" si="27"/>
        <v>14</v>
      </c>
      <c r="Q279" s="321">
        <f t="shared" si="28"/>
        <v>0.70</v>
      </c>
      <c r="R279" s="322">
        <f t="shared" si="51"/>
        <v>1.55</v>
      </c>
      <c r="S279" s="322">
        <f t="shared" si="52"/>
        <v>1.775</v>
      </c>
      <c r="T279" s="322">
        <f t="shared" si="53"/>
        <v>1.25</v>
      </c>
      <c r="U279" s="322">
        <f t="shared" si="54"/>
        <v>1.0499999999999998</v>
      </c>
      <c r="V279" s="322">
        <f t="shared" si="55"/>
        <v>1.2250000000000001</v>
      </c>
      <c r="W279" s="323">
        <f t="shared" si="48"/>
        <v>55</v>
      </c>
      <c r="X279" s="324">
        <f t="shared" si="49"/>
        <v>11</v>
      </c>
      <c r="Y279" s="318">
        <v>38</v>
      </c>
      <c r="Z279" s="325">
        <f t="shared" si="56"/>
        <v>30.40</v>
      </c>
      <c r="AA279" s="110"/>
      <c r="AB279" s="110"/>
      <c r="AC279" s="110"/>
      <c r="AD279" s="110"/>
      <c r="AE279" s="110"/>
      <c r="AF279" s="110"/>
      <c r="AG279" s="110"/>
      <c r="AH279" s="110"/>
      <c r="AI279" s="110"/>
      <c r="AJ279" s="110"/>
      <c r="AK279" s="110"/>
      <c r="AL279" s="110"/>
      <c r="AM279" s="110"/>
      <c r="AN279" s="110"/>
      <c r="AO279" s="110"/>
      <c r="AP279" s="110"/>
      <c r="AQ279" s="110"/>
      <c r="AR279" s="109"/>
    </row>
    <row r="280" spans="1:44" s="107" customFormat="1" ht="20.25">
      <c r="A280" s="45">
        <v>274</v>
      </c>
      <c r="B280" s="317">
        <v>439651</v>
      </c>
      <c r="C280" s="318" t="s">
        <v>198</v>
      </c>
      <c r="D280" s="319"/>
      <c r="E280" s="319"/>
      <c r="F280" s="319"/>
      <c r="G280" s="320"/>
      <c r="H280" s="320"/>
      <c r="I280" s="253">
        <f t="shared" si="50"/>
        <v>0</v>
      </c>
      <c r="J280" s="320">
        <f t="shared" si="26"/>
        <v>0</v>
      </c>
      <c r="K280" s="321"/>
      <c r="L280" s="321"/>
      <c r="M280" s="321"/>
      <c r="N280" s="321"/>
      <c r="O280" s="321"/>
      <c r="P280" s="253">
        <f t="shared" si="27"/>
        <v>0</v>
      </c>
      <c r="Q280" s="321">
        <f t="shared" si="28"/>
        <v>0</v>
      </c>
      <c r="R280" s="322">
        <f t="shared" si="51"/>
        <v>0</v>
      </c>
      <c r="S280" s="322">
        <f t="shared" si="52"/>
        <v>0</v>
      </c>
      <c r="T280" s="322">
        <f t="shared" si="53"/>
        <v>0</v>
      </c>
      <c r="U280" s="322">
        <f t="shared" si="54"/>
        <v>0</v>
      </c>
      <c r="V280" s="322">
        <f t="shared" si="55"/>
        <v>0</v>
      </c>
      <c r="W280" s="323">
        <f t="shared" si="48"/>
        <v>0</v>
      </c>
      <c r="X280" s="324">
        <f t="shared" si="49"/>
        <v>0</v>
      </c>
      <c r="Y280" s="318" t="s">
        <v>147</v>
      </c>
      <c r="Z280" s="325" t="e">
        <f t="shared" si="56"/>
        <v>#VALUE!</v>
      </c>
      <c r="AA280" s="110"/>
      <c r="AB280" s="110"/>
      <c r="AC280" s="110"/>
      <c r="AD280" s="110"/>
      <c r="AE280" s="110"/>
      <c r="AF280" s="110"/>
      <c r="AG280" s="110"/>
      <c r="AH280" s="110"/>
      <c r="AI280" s="110"/>
      <c r="AJ280" s="110"/>
      <c r="AK280" s="110"/>
      <c r="AL280" s="110"/>
      <c r="AM280" s="110"/>
      <c r="AN280" s="110"/>
      <c r="AO280" s="110"/>
      <c r="AP280" s="110"/>
      <c r="AQ280" s="110"/>
      <c r="AR280" s="109"/>
    </row>
    <row r="281" spans="1:44" s="107" customFormat="1" ht="20.25">
      <c r="A281" s="45">
        <v>275</v>
      </c>
      <c r="B281" s="317">
        <v>439655</v>
      </c>
      <c r="C281" s="318" t="s">
        <v>200</v>
      </c>
      <c r="D281" s="319">
        <v>10</v>
      </c>
      <c r="E281" s="319">
        <v>11</v>
      </c>
      <c r="F281" s="319">
        <v>12</v>
      </c>
      <c r="G281" s="320">
        <v>14</v>
      </c>
      <c r="H281" s="320">
        <v>16</v>
      </c>
      <c r="I281" s="253">
        <f t="shared" si="57" ref="I281:I312">SUM(D281:H281)</f>
        <v>63</v>
      </c>
      <c r="J281" s="320">
        <f t="shared" si="26"/>
        <v>9.4499999999999993</v>
      </c>
      <c r="K281" s="321">
        <v>4</v>
      </c>
      <c r="L281" s="321">
        <v>2.50</v>
      </c>
      <c r="M281" s="321">
        <v>5</v>
      </c>
      <c r="N281" s="321">
        <v>2.50</v>
      </c>
      <c r="O281" s="321">
        <v>4</v>
      </c>
      <c r="P281" s="253">
        <f t="shared" si="27"/>
        <v>18</v>
      </c>
      <c r="Q281" s="321">
        <f t="shared" si="28"/>
        <v>0.90</v>
      </c>
      <c r="R281" s="322">
        <f t="shared" si="51"/>
        <v>1.70</v>
      </c>
      <c r="S281" s="322">
        <f t="shared" si="52"/>
        <v>1.775</v>
      </c>
      <c r="T281" s="322">
        <f t="shared" si="53"/>
        <v>2.0499999999999998</v>
      </c>
      <c r="U281" s="322">
        <f t="shared" si="54"/>
        <v>2.225</v>
      </c>
      <c r="V281" s="322">
        <f t="shared" si="55"/>
        <v>2.60</v>
      </c>
      <c r="W281" s="323">
        <f t="shared" si="48"/>
        <v>81</v>
      </c>
      <c r="X281" s="324">
        <f t="shared" si="49"/>
        <v>16.20</v>
      </c>
      <c r="Y281" s="318">
        <v>68</v>
      </c>
      <c r="Z281" s="325">
        <f t="shared" si="56"/>
        <v>54.400000000000006</v>
      </c>
      <c r="AA281" s="110"/>
      <c r="AB281" s="110"/>
      <c r="AC281" s="110"/>
      <c r="AD281" s="110"/>
      <c r="AE281" s="110"/>
      <c r="AF281" s="110"/>
      <c r="AG281" s="110"/>
      <c r="AH281" s="110"/>
      <c r="AI281" s="110"/>
      <c r="AJ281" s="110"/>
      <c r="AK281" s="110"/>
      <c r="AL281" s="110"/>
      <c r="AM281" s="110"/>
      <c r="AN281" s="110"/>
      <c r="AO281" s="110"/>
      <c r="AP281" s="110"/>
      <c r="AQ281" s="110"/>
      <c r="AR281" s="109"/>
    </row>
    <row r="282" spans="1:44" s="107" customFormat="1" ht="20.25">
      <c r="A282" s="45">
        <v>276</v>
      </c>
      <c r="B282" s="317">
        <v>439656</v>
      </c>
      <c r="C282" s="318" t="s">
        <v>201</v>
      </c>
      <c r="D282" s="319">
        <v>12</v>
      </c>
      <c r="E282" s="319">
        <v>14</v>
      </c>
      <c r="F282" s="319">
        <v>12</v>
      </c>
      <c r="G282" s="320">
        <v>13</v>
      </c>
      <c r="H282" s="320">
        <v>17</v>
      </c>
      <c r="I282" s="253">
        <f t="shared" si="57"/>
        <v>68</v>
      </c>
      <c r="J282" s="320">
        <f t="shared" si="26"/>
        <v>10.199999999999999</v>
      </c>
      <c r="K282" s="321">
        <v>3.50</v>
      </c>
      <c r="L282" s="321">
        <v>4</v>
      </c>
      <c r="M282" s="321">
        <v>5</v>
      </c>
      <c r="N282" s="321">
        <v>3.50</v>
      </c>
      <c r="O282" s="321">
        <v>4.50</v>
      </c>
      <c r="P282" s="253">
        <f t="shared" si="27"/>
        <v>20.50</v>
      </c>
      <c r="Q282" s="321">
        <f t="shared" si="28"/>
        <v>1.0250000000000001</v>
      </c>
      <c r="R282" s="322">
        <f t="shared" si="51"/>
        <v>1.975</v>
      </c>
      <c r="S282" s="322">
        <f t="shared" si="52"/>
        <v>2.3000000000000003</v>
      </c>
      <c r="T282" s="322">
        <f t="shared" si="53"/>
        <v>2.0499999999999998</v>
      </c>
      <c r="U282" s="322">
        <f t="shared" si="54"/>
        <v>2.125</v>
      </c>
      <c r="V282" s="322">
        <f t="shared" si="55"/>
        <v>2.775</v>
      </c>
      <c r="W282" s="323">
        <f t="shared" si="48"/>
        <v>88.50</v>
      </c>
      <c r="X282" s="324">
        <f t="shared" si="49"/>
        <v>17.70</v>
      </c>
      <c r="Y282" s="318">
        <v>62</v>
      </c>
      <c r="Z282" s="325">
        <f t="shared" si="56"/>
        <v>49.60</v>
      </c>
      <c r="AA282" s="110"/>
      <c r="AB282" s="110"/>
      <c r="AC282" s="110"/>
      <c r="AD282" s="110"/>
      <c r="AE282" s="110"/>
      <c r="AF282" s="110"/>
      <c r="AG282" s="110"/>
      <c r="AH282" s="110"/>
      <c r="AI282" s="110"/>
      <c r="AJ282" s="110"/>
      <c r="AK282" s="110"/>
      <c r="AL282" s="110"/>
      <c r="AM282" s="110"/>
      <c r="AN282" s="110"/>
      <c r="AO282" s="110"/>
      <c r="AP282" s="110"/>
      <c r="AQ282" s="110"/>
      <c r="AR282" s="109"/>
    </row>
    <row r="283" spans="1:44" s="107" customFormat="1" ht="20.25">
      <c r="A283" s="45">
        <v>277</v>
      </c>
      <c r="B283" s="317">
        <v>439671</v>
      </c>
      <c r="C283" s="318" t="s">
        <v>204</v>
      </c>
      <c r="D283" s="319">
        <v>11</v>
      </c>
      <c r="E283" s="319">
        <v>10</v>
      </c>
      <c r="F283" s="319">
        <v>12</v>
      </c>
      <c r="G283" s="320">
        <v>14</v>
      </c>
      <c r="H283" s="320">
        <v>14</v>
      </c>
      <c r="I283" s="253">
        <f t="shared" si="57"/>
        <v>61</v>
      </c>
      <c r="J283" s="320">
        <f t="shared" si="26"/>
        <v>9.15</v>
      </c>
      <c r="K283" s="321">
        <v>3.50</v>
      </c>
      <c r="L283" s="321">
        <v>3</v>
      </c>
      <c r="M283" s="321">
        <v>2.50</v>
      </c>
      <c r="N283" s="321">
        <v>3.50</v>
      </c>
      <c r="O283" s="321">
        <v>3</v>
      </c>
      <c r="P283" s="253">
        <f t="shared" si="27"/>
        <v>15.50</v>
      </c>
      <c r="Q283" s="321">
        <f t="shared" si="28"/>
        <v>0.775</v>
      </c>
      <c r="R283" s="322">
        <f t="shared" si="51"/>
        <v>1.825</v>
      </c>
      <c r="S283" s="322">
        <f t="shared" si="52"/>
        <v>1.65</v>
      </c>
      <c r="T283" s="322">
        <f t="shared" si="53"/>
        <v>1.9249999999999998</v>
      </c>
      <c r="U283" s="322">
        <f t="shared" si="54"/>
        <v>2.275</v>
      </c>
      <c r="V283" s="322">
        <f t="shared" si="55"/>
        <v>2.25</v>
      </c>
      <c r="W283" s="323">
        <f t="shared" si="48"/>
        <v>76.50</v>
      </c>
      <c r="X283" s="324">
        <f t="shared" si="49"/>
        <v>15.30</v>
      </c>
      <c r="Y283" s="318">
        <v>68</v>
      </c>
      <c r="Z283" s="325">
        <f t="shared" si="56"/>
        <v>54.400000000000006</v>
      </c>
      <c r="AA283" s="110"/>
      <c r="AB283" s="110"/>
      <c r="AC283" s="110"/>
      <c r="AD283" s="110"/>
      <c r="AE283" s="110"/>
      <c r="AF283" s="110"/>
      <c r="AG283" s="110"/>
      <c r="AH283" s="110"/>
      <c r="AI283" s="110"/>
      <c r="AJ283" s="110"/>
      <c r="AK283" s="110"/>
      <c r="AL283" s="110"/>
      <c r="AM283" s="110"/>
      <c r="AN283" s="110"/>
      <c r="AO283" s="110"/>
      <c r="AP283" s="110"/>
      <c r="AQ283" s="110"/>
      <c r="AR283" s="109"/>
    </row>
    <row r="284" spans="1:44" s="107" customFormat="1" ht="20.25">
      <c r="A284" s="45">
        <v>278</v>
      </c>
      <c r="B284" s="317">
        <v>439675</v>
      </c>
      <c r="C284" s="318" t="s">
        <v>207</v>
      </c>
      <c r="D284" s="319">
        <v>8</v>
      </c>
      <c r="E284" s="319">
        <v>7</v>
      </c>
      <c r="F284" s="319">
        <v>9</v>
      </c>
      <c r="G284" s="320">
        <v>14</v>
      </c>
      <c r="H284" s="320">
        <v>11</v>
      </c>
      <c r="I284" s="253">
        <f t="shared" si="57"/>
        <v>49</v>
      </c>
      <c r="J284" s="320">
        <f t="shared" si="26"/>
        <v>7.35</v>
      </c>
      <c r="K284" s="321">
        <v>3</v>
      </c>
      <c r="L284" s="321">
        <v>1</v>
      </c>
      <c r="M284" s="321">
        <v>5</v>
      </c>
      <c r="N284" s="321">
        <v>2</v>
      </c>
      <c r="O284" s="321">
        <v>2.50</v>
      </c>
      <c r="P284" s="253">
        <f t="shared" si="27"/>
        <v>13.50</v>
      </c>
      <c r="Q284" s="321">
        <f t="shared" si="28"/>
        <v>0.675</v>
      </c>
      <c r="R284" s="322">
        <f t="shared" si="51"/>
        <v>1.35</v>
      </c>
      <c r="S284" s="322">
        <f t="shared" si="52"/>
        <v>1.1000000000000001</v>
      </c>
      <c r="T284" s="322">
        <f t="shared" si="53"/>
        <v>1.60</v>
      </c>
      <c r="U284" s="322">
        <f t="shared" si="54"/>
        <v>2.2000000000000002</v>
      </c>
      <c r="V284" s="322">
        <f t="shared" si="55"/>
        <v>1.775</v>
      </c>
      <c r="W284" s="323">
        <f t="shared" si="48"/>
        <v>62.50</v>
      </c>
      <c r="X284" s="324">
        <f t="shared" si="49"/>
        <v>12.50</v>
      </c>
      <c r="Y284" s="318">
        <v>40</v>
      </c>
      <c r="Z284" s="325">
        <f t="shared" si="56"/>
        <v>32</v>
      </c>
      <c r="AA284" s="110"/>
      <c r="AB284" s="110"/>
      <c r="AC284" s="110"/>
      <c r="AD284" s="110"/>
      <c r="AE284" s="110"/>
      <c r="AF284" s="110"/>
      <c r="AG284" s="110"/>
      <c r="AH284" s="110"/>
      <c r="AI284" s="110"/>
      <c r="AJ284" s="110"/>
      <c r="AK284" s="110"/>
      <c r="AL284" s="110"/>
      <c r="AM284" s="110"/>
      <c r="AN284" s="110"/>
      <c r="AO284" s="110"/>
      <c r="AP284" s="110"/>
      <c r="AQ284" s="110"/>
      <c r="AR284" s="109"/>
    </row>
    <row r="285" spans="1:44" s="107" customFormat="1" ht="20.25">
      <c r="A285" s="45">
        <v>279</v>
      </c>
      <c r="B285" s="317">
        <v>439683</v>
      </c>
      <c r="C285" s="318" t="s">
        <v>210</v>
      </c>
      <c r="D285" s="319"/>
      <c r="E285" s="319"/>
      <c r="F285" s="319"/>
      <c r="G285" s="320"/>
      <c r="H285" s="320"/>
      <c r="I285" s="253">
        <f t="shared" si="57"/>
        <v>0</v>
      </c>
      <c r="J285" s="320">
        <f t="shared" si="26"/>
        <v>0</v>
      </c>
      <c r="K285" s="321"/>
      <c r="L285" s="321"/>
      <c r="M285" s="321"/>
      <c r="N285" s="321"/>
      <c r="O285" s="321"/>
      <c r="P285" s="253">
        <f t="shared" si="27"/>
        <v>0</v>
      </c>
      <c r="Q285" s="321">
        <f t="shared" si="28"/>
        <v>0</v>
      </c>
      <c r="R285" s="322">
        <f t="shared" si="51"/>
        <v>0</v>
      </c>
      <c r="S285" s="322">
        <f t="shared" si="52"/>
        <v>0</v>
      </c>
      <c r="T285" s="322">
        <f t="shared" si="53"/>
        <v>0</v>
      </c>
      <c r="U285" s="322">
        <f t="shared" si="54"/>
        <v>0</v>
      </c>
      <c r="V285" s="322">
        <f t="shared" si="55"/>
        <v>0</v>
      </c>
      <c r="W285" s="323">
        <f t="shared" si="48"/>
        <v>0</v>
      </c>
      <c r="X285" s="324">
        <f t="shared" si="49"/>
        <v>0</v>
      </c>
      <c r="Y285" s="318" t="s">
        <v>147</v>
      </c>
      <c r="Z285" s="325" t="e">
        <f t="shared" si="56"/>
        <v>#VALUE!</v>
      </c>
      <c r="AA285" s="110"/>
      <c r="AB285" s="110"/>
      <c r="AC285" s="110"/>
      <c r="AD285" s="110"/>
      <c r="AE285" s="110"/>
      <c r="AF285" s="110"/>
      <c r="AG285" s="110"/>
      <c r="AH285" s="110"/>
      <c r="AI285" s="110"/>
      <c r="AJ285" s="110"/>
      <c r="AK285" s="110"/>
      <c r="AL285" s="110"/>
      <c r="AM285" s="110"/>
      <c r="AN285" s="110"/>
      <c r="AO285" s="110"/>
      <c r="AP285" s="110"/>
      <c r="AQ285" s="110"/>
      <c r="AR285" s="109"/>
    </row>
    <row r="286" spans="1:44" s="107" customFormat="1" ht="20.25">
      <c r="A286" s="45">
        <v>280</v>
      </c>
      <c r="B286" s="317">
        <v>439686</v>
      </c>
      <c r="C286" s="318" t="s">
        <v>211</v>
      </c>
      <c r="D286" s="319">
        <v>6</v>
      </c>
      <c r="E286" s="319">
        <v>5</v>
      </c>
      <c r="F286" s="319">
        <v>4</v>
      </c>
      <c r="G286" s="320">
        <v>7</v>
      </c>
      <c r="H286" s="320">
        <v>5</v>
      </c>
      <c r="I286" s="253">
        <f t="shared" si="57"/>
        <v>27</v>
      </c>
      <c r="J286" s="320">
        <f t="shared" si="26"/>
        <v>4.05</v>
      </c>
      <c r="K286" s="321">
        <v>1</v>
      </c>
      <c r="L286" s="321">
        <v>2</v>
      </c>
      <c r="M286" s="321">
        <v>1.50</v>
      </c>
      <c r="N286" s="321">
        <v>3</v>
      </c>
      <c r="O286" s="321">
        <v>1</v>
      </c>
      <c r="P286" s="253">
        <f t="shared" si="27"/>
        <v>8.50</v>
      </c>
      <c r="Q286" s="321">
        <f t="shared" si="28"/>
        <v>0.42500000000000004</v>
      </c>
      <c r="R286" s="322">
        <f t="shared" si="51"/>
        <v>0.95</v>
      </c>
      <c r="S286" s="322">
        <f t="shared" si="52"/>
        <v>0.85</v>
      </c>
      <c r="T286" s="322">
        <f t="shared" si="53"/>
        <v>0.675</v>
      </c>
      <c r="U286" s="322">
        <f t="shared" si="54"/>
        <v>1.2000000000000002</v>
      </c>
      <c r="V286" s="322">
        <f t="shared" si="55"/>
        <v>0.80</v>
      </c>
      <c r="W286" s="323">
        <f t="shared" si="48"/>
        <v>35.50</v>
      </c>
      <c r="X286" s="324">
        <f t="shared" si="49"/>
        <v>7.10</v>
      </c>
      <c r="Y286" s="318">
        <v>20</v>
      </c>
      <c r="Z286" s="325">
        <f t="shared" si="56"/>
        <v>16</v>
      </c>
      <c r="AA286" s="110"/>
      <c r="AB286" s="110"/>
      <c r="AC286" s="110"/>
      <c r="AD286" s="110"/>
      <c r="AE286" s="110"/>
      <c r="AF286" s="110"/>
      <c r="AG286" s="110"/>
      <c r="AH286" s="110"/>
      <c r="AI286" s="110"/>
      <c r="AJ286" s="110"/>
      <c r="AK286" s="110"/>
      <c r="AL286" s="110"/>
      <c r="AM286" s="110"/>
      <c r="AN286" s="110"/>
      <c r="AO286" s="110"/>
      <c r="AP286" s="110"/>
      <c r="AQ286" s="110"/>
      <c r="AR286" s="109"/>
    </row>
    <row r="287" spans="1:44" s="107" customFormat="1" ht="20.25">
      <c r="A287" s="45">
        <v>281</v>
      </c>
      <c r="B287" s="317">
        <v>439694</v>
      </c>
      <c r="C287" s="318" t="s">
        <v>214</v>
      </c>
      <c r="D287" s="319">
        <v>4</v>
      </c>
      <c r="E287" s="319">
        <v>7</v>
      </c>
      <c r="F287" s="319">
        <v>5</v>
      </c>
      <c r="G287" s="320">
        <v>6</v>
      </c>
      <c r="H287" s="320">
        <v>4</v>
      </c>
      <c r="I287" s="253">
        <f t="shared" si="57"/>
        <v>26</v>
      </c>
      <c r="J287" s="320">
        <f t="shared" si="26"/>
        <v>3.90</v>
      </c>
      <c r="K287" s="321">
        <v>2</v>
      </c>
      <c r="L287" s="321">
        <v>2.50</v>
      </c>
      <c r="M287" s="321">
        <v>1</v>
      </c>
      <c r="N287" s="321">
        <v>2</v>
      </c>
      <c r="O287" s="321">
        <v>2.50</v>
      </c>
      <c r="P287" s="253">
        <f t="shared" si="27"/>
        <v>10</v>
      </c>
      <c r="Q287" s="321">
        <f t="shared" si="28"/>
        <v>0.50</v>
      </c>
      <c r="R287" s="322">
        <f t="shared" si="51"/>
        <v>0.70</v>
      </c>
      <c r="S287" s="322">
        <f t="shared" si="52"/>
        <v>1.175</v>
      </c>
      <c r="T287" s="322">
        <f t="shared" si="53"/>
        <v>0.80</v>
      </c>
      <c r="U287" s="322">
        <f t="shared" si="54"/>
        <v>0.99999999999999989</v>
      </c>
      <c r="V287" s="322">
        <f t="shared" si="55"/>
        <v>0.725</v>
      </c>
      <c r="W287" s="323">
        <f t="shared" si="48"/>
        <v>36</v>
      </c>
      <c r="X287" s="324">
        <f t="shared" si="49"/>
        <v>7.20</v>
      </c>
      <c r="Y287" s="318">
        <v>22</v>
      </c>
      <c r="Z287" s="325">
        <f t="shared" si="56"/>
        <v>17.60</v>
      </c>
      <c r="AA287" s="110"/>
      <c r="AB287" s="110"/>
      <c r="AC287" s="110"/>
      <c r="AD287" s="110"/>
      <c r="AE287" s="110"/>
      <c r="AF287" s="110"/>
      <c r="AG287" s="110"/>
      <c r="AH287" s="110"/>
      <c r="AI287" s="110"/>
      <c r="AJ287" s="110"/>
      <c r="AK287" s="110"/>
      <c r="AL287" s="110"/>
      <c r="AM287" s="110"/>
      <c r="AN287" s="110"/>
      <c r="AO287" s="110"/>
      <c r="AP287" s="110"/>
      <c r="AQ287" s="110"/>
      <c r="AR287" s="109"/>
    </row>
    <row r="288" spans="1:44" s="107" customFormat="1" ht="20.25">
      <c r="A288" s="45">
        <v>282</v>
      </c>
      <c r="B288" s="317">
        <v>439696</v>
      </c>
      <c r="C288" s="318" t="s">
        <v>215</v>
      </c>
      <c r="D288" s="319"/>
      <c r="E288" s="319"/>
      <c r="F288" s="319"/>
      <c r="G288" s="320"/>
      <c r="H288" s="320"/>
      <c r="I288" s="253">
        <f t="shared" si="57"/>
        <v>0</v>
      </c>
      <c r="J288" s="320">
        <f t="shared" si="26"/>
        <v>0</v>
      </c>
      <c r="K288" s="321"/>
      <c r="L288" s="321"/>
      <c r="M288" s="321"/>
      <c r="N288" s="321"/>
      <c r="O288" s="321"/>
      <c r="P288" s="253">
        <f t="shared" si="27"/>
        <v>0</v>
      </c>
      <c r="Q288" s="321">
        <f t="shared" si="28"/>
        <v>0</v>
      </c>
      <c r="R288" s="322">
        <f t="shared" si="51"/>
        <v>0</v>
      </c>
      <c r="S288" s="322">
        <f t="shared" si="52"/>
        <v>0</v>
      </c>
      <c r="T288" s="322">
        <f t="shared" si="53"/>
        <v>0</v>
      </c>
      <c r="U288" s="322">
        <f t="shared" si="54"/>
        <v>0</v>
      </c>
      <c r="V288" s="322">
        <f t="shared" si="55"/>
        <v>0</v>
      </c>
      <c r="W288" s="323">
        <f t="shared" si="48"/>
        <v>0</v>
      </c>
      <c r="X288" s="324">
        <f t="shared" si="49"/>
        <v>0</v>
      </c>
      <c r="Y288" s="318" t="s">
        <v>147</v>
      </c>
      <c r="Z288" s="325" t="e">
        <f t="shared" si="56"/>
        <v>#VALUE!</v>
      </c>
      <c r="AA288" s="110"/>
      <c r="AB288" s="110"/>
      <c r="AC288" s="110"/>
      <c r="AD288" s="110"/>
      <c r="AE288" s="110"/>
      <c r="AF288" s="110"/>
      <c r="AG288" s="110"/>
      <c r="AH288" s="110"/>
      <c r="AI288" s="110"/>
      <c r="AJ288" s="110"/>
      <c r="AK288" s="110"/>
      <c r="AL288" s="110"/>
      <c r="AM288" s="110"/>
      <c r="AN288" s="110"/>
      <c r="AO288" s="110"/>
      <c r="AP288" s="110"/>
      <c r="AQ288" s="110"/>
      <c r="AR288" s="109"/>
    </row>
    <row r="289" spans="1:44" s="107" customFormat="1" ht="20.25">
      <c r="A289" s="45">
        <v>283</v>
      </c>
      <c r="B289" s="317">
        <v>439699</v>
      </c>
      <c r="C289" s="318" t="s">
        <v>216</v>
      </c>
      <c r="D289" s="319">
        <v>9</v>
      </c>
      <c r="E289" s="319">
        <v>8</v>
      </c>
      <c r="F289" s="319">
        <v>12</v>
      </c>
      <c r="G289" s="320">
        <v>13</v>
      </c>
      <c r="H289" s="320">
        <v>11</v>
      </c>
      <c r="I289" s="253">
        <f t="shared" si="57"/>
        <v>53</v>
      </c>
      <c r="J289" s="320">
        <f t="shared" si="26"/>
        <v>7.9499999999999993</v>
      </c>
      <c r="K289" s="321">
        <v>4</v>
      </c>
      <c r="L289" s="321">
        <v>1.50</v>
      </c>
      <c r="M289" s="321">
        <v>3</v>
      </c>
      <c r="N289" s="321">
        <v>3.50</v>
      </c>
      <c r="O289" s="321">
        <v>2.50</v>
      </c>
      <c r="P289" s="253">
        <f t="shared" si="27"/>
        <v>14.50</v>
      </c>
      <c r="Q289" s="321">
        <f t="shared" si="28"/>
        <v>0.72500000000000009</v>
      </c>
      <c r="R289" s="322">
        <f t="shared" si="51"/>
        <v>1.5499999999999998</v>
      </c>
      <c r="S289" s="322">
        <f t="shared" si="52"/>
        <v>1.2749999999999999</v>
      </c>
      <c r="T289" s="322">
        <f t="shared" si="53"/>
        <v>1.9499999999999997</v>
      </c>
      <c r="U289" s="322">
        <f t="shared" si="54"/>
        <v>2.125</v>
      </c>
      <c r="V289" s="322">
        <f t="shared" si="55"/>
        <v>1.775</v>
      </c>
      <c r="W289" s="323">
        <f t="shared" si="48"/>
        <v>67.50</v>
      </c>
      <c r="X289" s="324">
        <f t="shared" si="49"/>
        <v>13.50</v>
      </c>
      <c r="Y289" s="318">
        <v>51</v>
      </c>
      <c r="Z289" s="325">
        <f t="shared" si="56"/>
        <v>40.800000000000004</v>
      </c>
      <c r="AA289" s="110"/>
      <c r="AB289" s="110"/>
      <c r="AC289" s="110"/>
      <c r="AD289" s="110"/>
      <c r="AE289" s="110"/>
      <c r="AF289" s="110"/>
      <c r="AG289" s="110"/>
      <c r="AH289" s="110"/>
      <c r="AI289" s="110"/>
      <c r="AJ289" s="110"/>
      <c r="AK289" s="110"/>
      <c r="AL289" s="110"/>
      <c r="AM289" s="110"/>
      <c r="AN289" s="110"/>
      <c r="AO289" s="110"/>
      <c r="AP289" s="110"/>
      <c r="AQ289" s="110"/>
      <c r="AR289" s="109"/>
    </row>
    <row r="290" spans="1:44" s="107" customFormat="1" ht="20.25">
      <c r="A290" s="45">
        <v>284</v>
      </c>
      <c r="B290" s="317">
        <v>439713</v>
      </c>
      <c r="C290" s="318" t="s">
        <v>497</v>
      </c>
      <c r="D290" s="319">
        <v>11</v>
      </c>
      <c r="E290" s="319">
        <v>6</v>
      </c>
      <c r="F290" s="319">
        <v>14</v>
      </c>
      <c r="G290" s="320">
        <v>8</v>
      </c>
      <c r="H290" s="320">
        <v>7</v>
      </c>
      <c r="I290" s="253">
        <f t="shared" si="57"/>
        <v>46</v>
      </c>
      <c r="J290" s="320">
        <f t="shared" si="26"/>
        <v>6.90</v>
      </c>
      <c r="K290" s="321">
        <v>3</v>
      </c>
      <c r="L290" s="321">
        <v>2</v>
      </c>
      <c r="M290" s="321">
        <v>4</v>
      </c>
      <c r="N290" s="321">
        <v>2.50</v>
      </c>
      <c r="O290" s="321">
        <v>2</v>
      </c>
      <c r="P290" s="253">
        <f t="shared" si="27"/>
        <v>13.50</v>
      </c>
      <c r="Q290" s="321">
        <f t="shared" si="28"/>
        <v>0.675</v>
      </c>
      <c r="R290" s="322">
        <f t="shared" si="51"/>
        <v>1.7999999999999998</v>
      </c>
      <c r="S290" s="322">
        <f t="shared" si="52"/>
        <v>0.99999999999999989</v>
      </c>
      <c r="T290" s="322">
        <f t="shared" si="53"/>
        <v>2.3000000000000003</v>
      </c>
      <c r="U290" s="322">
        <f t="shared" si="54"/>
        <v>1.325</v>
      </c>
      <c r="V290" s="322">
        <f t="shared" si="55"/>
        <v>1.1500000000000001</v>
      </c>
      <c r="W290" s="323">
        <f t="shared" si="48"/>
        <v>59.50</v>
      </c>
      <c r="X290" s="324">
        <f t="shared" si="49"/>
        <v>11.90</v>
      </c>
      <c r="Y290" s="318">
        <v>39</v>
      </c>
      <c r="Z290" s="325">
        <f t="shared" si="56"/>
        <v>31.200000000000003</v>
      </c>
      <c r="AA290" s="110"/>
      <c r="AB290" s="110"/>
      <c r="AC290" s="110"/>
      <c r="AD290" s="110"/>
      <c r="AE290" s="110"/>
      <c r="AF290" s="110"/>
      <c r="AG290" s="110"/>
      <c r="AH290" s="110"/>
      <c r="AI290" s="110"/>
      <c r="AJ290" s="110"/>
      <c r="AK290" s="110"/>
      <c r="AL290" s="110"/>
      <c r="AM290" s="110"/>
      <c r="AN290" s="110"/>
      <c r="AO290" s="110"/>
      <c r="AP290" s="110"/>
      <c r="AQ290" s="110"/>
      <c r="AR290" s="109"/>
    </row>
    <row r="291" spans="1:44" s="107" customFormat="1" ht="20.25">
      <c r="A291" s="45">
        <v>285</v>
      </c>
      <c r="B291" s="317">
        <v>439714</v>
      </c>
      <c r="C291" s="318" t="s">
        <v>498</v>
      </c>
      <c r="D291" s="319">
        <v>10</v>
      </c>
      <c r="E291" s="319">
        <v>11</v>
      </c>
      <c r="F291" s="319">
        <v>10</v>
      </c>
      <c r="G291" s="320">
        <v>14</v>
      </c>
      <c r="H291" s="320">
        <v>9</v>
      </c>
      <c r="I291" s="253">
        <f t="shared" si="57"/>
        <v>54</v>
      </c>
      <c r="J291" s="320">
        <f t="shared" si="26"/>
        <v>8.10</v>
      </c>
      <c r="K291" s="321">
        <v>2</v>
      </c>
      <c r="L291" s="321">
        <v>3.50</v>
      </c>
      <c r="M291" s="321">
        <v>4</v>
      </c>
      <c r="N291" s="321">
        <v>3</v>
      </c>
      <c r="O291" s="321">
        <v>4</v>
      </c>
      <c r="P291" s="253">
        <f t="shared" si="27"/>
        <v>16.50</v>
      </c>
      <c r="Q291" s="321">
        <f t="shared" si="28"/>
        <v>0.825</v>
      </c>
      <c r="R291" s="322">
        <f t="shared" si="51"/>
        <v>1.60</v>
      </c>
      <c r="S291" s="322">
        <f t="shared" si="52"/>
        <v>1.825</v>
      </c>
      <c r="T291" s="322">
        <f t="shared" si="53"/>
        <v>1.70</v>
      </c>
      <c r="U291" s="322">
        <f t="shared" si="54"/>
        <v>2.25</v>
      </c>
      <c r="V291" s="322">
        <f t="shared" si="55"/>
        <v>1.5499999999999998</v>
      </c>
      <c r="W291" s="323">
        <f t="shared" si="48"/>
        <v>70.50</v>
      </c>
      <c r="X291" s="324">
        <f t="shared" si="49"/>
        <v>14.10</v>
      </c>
      <c r="Y291" s="318">
        <v>59</v>
      </c>
      <c r="Z291" s="325">
        <f t="shared" si="56"/>
        <v>47.20</v>
      </c>
      <c r="AA291" s="110"/>
      <c r="AB291" s="110"/>
      <c r="AC291" s="110"/>
      <c r="AD291" s="110"/>
      <c r="AE291" s="110"/>
      <c r="AF291" s="110"/>
      <c r="AG291" s="110"/>
      <c r="AH291" s="110"/>
      <c r="AI291" s="110"/>
      <c r="AJ291" s="110"/>
      <c r="AK291" s="110"/>
      <c r="AL291" s="110"/>
      <c r="AM291" s="110"/>
      <c r="AN291" s="110"/>
      <c r="AO291" s="110"/>
      <c r="AP291" s="110"/>
      <c r="AQ291" s="110"/>
      <c r="AR291" s="109"/>
    </row>
    <row r="292" spans="1:44" s="107" customFormat="1" ht="20.25">
      <c r="A292" s="45">
        <v>286</v>
      </c>
      <c r="B292" s="317">
        <v>439718</v>
      </c>
      <c r="C292" s="318" t="s">
        <v>219</v>
      </c>
      <c r="D292" s="319">
        <v>7</v>
      </c>
      <c r="E292" s="319">
        <v>8</v>
      </c>
      <c r="F292" s="319">
        <v>6</v>
      </c>
      <c r="G292" s="320">
        <v>7</v>
      </c>
      <c r="H292" s="320">
        <v>5</v>
      </c>
      <c r="I292" s="253">
        <f t="shared" si="57"/>
        <v>33</v>
      </c>
      <c r="J292" s="320">
        <f t="shared" si="26"/>
        <v>4.95</v>
      </c>
      <c r="K292" s="321">
        <v>1</v>
      </c>
      <c r="L292" s="321">
        <v>2</v>
      </c>
      <c r="M292" s="321">
        <v>3</v>
      </c>
      <c r="N292" s="321">
        <v>4</v>
      </c>
      <c r="O292" s="321">
        <v>2</v>
      </c>
      <c r="P292" s="253">
        <f t="shared" si="27"/>
        <v>12</v>
      </c>
      <c r="Q292" s="321">
        <f t="shared" si="28"/>
        <v>0.60000000000000009</v>
      </c>
      <c r="R292" s="322">
        <f t="shared" si="51"/>
        <v>1.1000000000000001</v>
      </c>
      <c r="S292" s="322">
        <f t="shared" si="52"/>
        <v>1.30</v>
      </c>
      <c r="T292" s="322">
        <f t="shared" si="53"/>
        <v>1.0499999999999998</v>
      </c>
      <c r="U292" s="322">
        <f t="shared" si="54"/>
        <v>1.25</v>
      </c>
      <c r="V292" s="322">
        <f t="shared" si="55"/>
        <v>0.85</v>
      </c>
      <c r="W292" s="323">
        <f t="shared" si="48"/>
        <v>45</v>
      </c>
      <c r="X292" s="324">
        <f t="shared" si="49"/>
        <v>9</v>
      </c>
      <c r="Y292" s="318">
        <v>38</v>
      </c>
      <c r="Z292" s="325">
        <f t="shared" si="56"/>
        <v>30.40</v>
      </c>
      <c r="AA292" s="110"/>
      <c r="AB292" s="110"/>
      <c r="AC292" s="110"/>
      <c r="AD292" s="110"/>
      <c r="AE292" s="110"/>
      <c r="AF292" s="110"/>
      <c r="AG292" s="110"/>
      <c r="AH292" s="110"/>
      <c r="AI292" s="110"/>
      <c r="AJ292" s="110"/>
      <c r="AK292" s="110"/>
      <c r="AL292" s="110"/>
      <c r="AM292" s="110"/>
      <c r="AN292" s="110"/>
      <c r="AO292" s="110"/>
      <c r="AP292" s="110"/>
      <c r="AQ292" s="110"/>
      <c r="AR292" s="109"/>
    </row>
    <row r="293" spans="1:44" s="107" customFormat="1" ht="20.25">
      <c r="A293" s="45">
        <v>287</v>
      </c>
      <c r="B293" s="317">
        <v>439734</v>
      </c>
      <c r="C293" s="318" t="s">
        <v>221</v>
      </c>
      <c r="D293" s="319">
        <v>14</v>
      </c>
      <c r="E293" s="319">
        <v>17</v>
      </c>
      <c r="F293" s="319">
        <v>14</v>
      </c>
      <c r="G293" s="320">
        <v>12</v>
      </c>
      <c r="H293" s="320">
        <v>15</v>
      </c>
      <c r="I293" s="253">
        <f t="shared" si="57"/>
        <v>72</v>
      </c>
      <c r="J293" s="320">
        <f t="shared" si="26"/>
        <v>10.80</v>
      </c>
      <c r="K293" s="321">
        <v>3</v>
      </c>
      <c r="L293" s="321">
        <v>5</v>
      </c>
      <c r="M293" s="321">
        <v>4</v>
      </c>
      <c r="N293" s="321">
        <v>6</v>
      </c>
      <c r="O293" s="321">
        <v>2.50</v>
      </c>
      <c r="P293" s="253">
        <f t="shared" si="27"/>
        <v>20.50</v>
      </c>
      <c r="Q293" s="321">
        <f t="shared" si="28"/>
        <v>1.0250000000000001</v>
      </c>
      <c r="R293" s="322">
        <f t="shared" si="51"/>
        <v>2.25</v>
      </c>
      <c r="S293" s="322">
        <f t="shared" si="52"/>
        <v>2.80</v>
      </c>
      <c r="T293" s="322">
        <f t="shared" si="53"/>
        <v>2.3000000000000003</v>
      </c>
      <c r="U293" s="322">
        <f t="shared" si="54"/>
        <v>2.0999999999999996</v>
      </c>
      <c r="V293" s="322">
        <f t="shared" si="55"/>
        <v>2.375</v>
      </c>
      <c r="W293" s="323">
        <f t="shared" si="48"/>
        <v>92.50</v>
      </c>
      <c r="X293" s="324">
        <f t="shared" si="49"/>
        <v>18.50</v>
      </c>
      <c r="Y293" s="318">
        <v>74</v>
      </c>
      <c r="Z293" s="325">
        <f t="shared" si="56"/>
        <v>59.20</v>
      </c>
      <c r="AA293" s="110"/>
      <c r="AB293" s="110"/>
      <c r="AC293" s="110"/>
      <c r="AD293" s="110"/>
      <c r="AE293" s="110"/>
      <c r="AF293" s="110"/>
      <c r="AG293" s="110"/>
      <c r="AH293" s="110"/>
      <c r="AI293" s="110"/>
      <c r="AJ293" s="110"/>
      <c r="AK293" s="110"/>
      <c r="AL293" s="110"/>
      <c r="AM293" s="110"/>
      <c r="AN293" s="110"/>
      <c r="AO293" s="110"/>
      <c r="AP293" s="110"/>
      <c r="AQ293" s="110"/>
      <c r="AR293" s="109"/>
    </row>
    <row r="294" spans="1:44" s="107" customFormat="1" ht="20.25">
      <c r="A294" s="45">
        <v>288</v>
      </c>
      <c r="B294" s="317">
        <v>439737</v>
      </c>
      <c r="C294" s="318" t="s">
        <v>222</v>
      </c>
      <c r="D294" s="319"/>
      <c r="E294" s="319"/>
      <c r="F294" s="319"/>
      <c r="G294" s="320"/>
      <c r="H294" s="320"/>
      <c r="I294" s="253">
        <f t="shared" si="57"/>
        <v>0</v>
      </c>
      <c r="J294" s="320">
        <f t="shared" si="26"/>
        <v>0</v>
      </c>
      <c r="K294" s="321"/>
      <c r="L294" s="321"/>
      <c r="M294" s="321"/>
      <c r="N294" s="321"/>
      <c r="O294" s="321"/>
      <c r="P294" s="253">
        <f t="shared" si="27"/>
        <v>0</v>
      </c>
      <c r="Q294" s="321">
        <f t="shared" si="28"/>
        <v>0</v>
      </c>
      <c r="R294" s="322">
        <f t="shared" si="51"/>
        <v>0</v>
      </c>
      <c r="S294" s="322">
        <f t="shared" si="52"/>
        <v>0</v>
      </c>
      <c r="T294" s="322">
        <f t="shared" si="53"/>
        <v>0</v>
      </c>
      <c r="U294" s="322">
        <f t="shared" si="54"/>
        <v>0</v>
      </c>
      <c r="V294" s="322">
        <f t="shared" si="55"/>
        <v>0</v>
      </c>
      <c r="W294" s="323">
        <f t="shared" si="48"/>
        <v>0</v>
      </c>
      <c r="X294" s="324">
        <f t="shared" si="49"/>
        <v>0</v>
      </c>
      <c r="Y294" s="318" t="s">
        <v>147</v>
      </c>
      <c r="Z294" s="325" t="e">
        <f t="shared" si="56"/>
        <v>#VALUE!</v>
      </c>
      <c r="AA294" s="110"/>
      <c r="AB294" s="110"/>
      <c r="AC294" s="110"/>
      <c r="AD294" s="110"/>
      <c r="AE294" s="110"/>
      <c r="AF294" s="110"/>
      <c r="AG294" s="110"/>
      <c r="AH294" s="110"/>
      <c r="AI294" s="110"/>
      <c r="AJ294" s="110"/>
      <c r="AK294" s="110"/>
      <c r="AL294" s="110"/>
      <c r="AM294" s="110"/>
      <c r="AN294" s="110"/>
      <c r="AO294" s="110"/>
      <c r="AP294" s="110"/>
      <c r="AQ294" s="110"/>
      <c r="AR294" s="109"/>
    </row>
    <row r="295" spans="1:44" s="107" customFormat="1" ht="20.25">
      <c r="A295" s="45">
        <v>289</v>
      </c>
      <c r="B295" s="317">
        <v>439738</v>
      </c>
      <c r="C295" s="318" t="s">
        <v>223</v>
      </c>
      <c r="D295" s="319">
        <v>8</v>
      </c>
      <c r="E295" s="319">
        <v>7</v>
      </c>
      <c r="F295" s="319">
        <v>10</v>
      </c>
      <c r="G295" s="320">
        <v>8</v>
      </c>
      <c r="H295" s="320">
        <v>7</v>
      </c>
      <c r="I295" s="253">
        <f t="shared" si="57"/>
        <v>40</v>
      </c>
      <c r="J295" s="320">
        <f t="shared" si="26"/>
        <v>6</v>
      </c>
      <c r="K295" s="321">
        <v>3</v>
      </c>
      <c r="L295" s="321">
        <v>1</v>
      </c>
      <c r="M295" s="321">
        <v>3</v>
      </c>
      <c r="N295" s="321">
        <v>4</v>
      </c>
      <c r="O295" s="321">
        <v>2</v>
      </c>
      <c r="P295" s="253">
        <f t="shared" si="27"/>
        <v>13</v>
      </c>
      <c r="Q295" s="321">
        <f t="shared" si="28"/>
        <v>0.65</v>
      </c>
      <c r="R295" s="322">
        <f t="shared" si="51"/>
        <v>1.35</v>
      </c>
      <c r="S295" s="322">
        <f t="shared" si="52"/>
        <v>1.1000000000000001</v>
      </c>
      <c r="T295" s="322">
        <f t="shared" si="53"/>
        <v>1.65</v>
      </c>
      <c r="U295" s="322">
        <f t="shared" si="54"/>
        <v>1.40</v>
      </c>
      <c r="V295" s="322">
        <f t="shared" si="55"/>
        <v>1.1500000000000001</v>
      </c>
      <c r="W295" s="323">
        <f t="shared" si="48"/>
        <v>53</v>
      </c>
      <c r="X295" s="324">
        <f t="shared" si="49"/>
        <v>10.60</v>
      </c>
      <c r="Y295" s="318">
        <v>41</v>
      </c>
      <c r="Z295" s="325">
        <f t="shared" si="56"/>
        <v>32.800000000000004</v>
      </c>
      <c r="AA295" s="110"/>
      <c r="AB295" s="110"/>
      <c r="AC295" s="110"/>
      <c r="AD295" s="110"/>
      <c r="AE295" s="110"/>
      <c r="AF295" s="110"/>
      <c r="AG295" s="110"/>
      <c r="AH295" s="110"/>
      <c r="AI295" s="110"/>
      <c r="AJ295" s="110"/>
      <c r="AK295" s="110"/>
      <c r="AL295" s="110"/>
      <c r="AM295" s="110"/>
      <c r="AN295" s="110"/>
      <c r="AO295" s="110"/>
      <c r="AP295" s="110"/>
      <c r="AQ295" s="110"/>
      <c r="AR295" s="109"/>
    </row>
    <row r="296" spans="1:44" s="107" customFormat="1" ht="20.25">
      <c r="A296" s="45">
        <v>290</v>
      </c>
      <c r="B296" s="317">
        <v>439740</v>
      </c>
      <c r="C296" s="318" t="s">
        <v>225</v>
      </c>
      <c r="D296" s="319">
        <v>0</v>
      </c>
      <c r="E296" s="319">
        <v>2</v>
      </c>
      <c r="F296" s="319">
        <v>0</v>
      </c>
      <c r="G296" s="320">
        <v>3</v>
      </c>
      <c r="H296" s="320">
        <v>2</v>
      </c>
      <c r="I296" s="253">
        <f t="shared" si="57"/>
        <v>7</v>
      </c>
      <c r="J296" s="320">
        <f t="shared" si="26"/>
        <v>1.05</v>
      </c>
      <c r="K296" s="321">
        <v>0</v>
      </c>
      <c r="L296" s="321">
        <v>2</v>
      </c>
      <c r="M296" s="321">
        <v>1.50</v>
      </c>
      <c r="N296" s="321">
        <v>2</v>
      </c>
      <c r="O296" s="321">
        <v>1</v>
      </c>
      <c r="P296" s="253">
        <f t="shared" si="27"/>
        <v>6.50</v>
      </c>
      <c r="Q296" s="321">
        <f t="shared" si="28"/>
        <v>0.325</v>
      </c>
      <c r="R296" s="322">
        <f t="shared" si="51"/>
        <v>0</v>
      </c>
      <c r="S296" s="322">
        <f t="shared" si="52"/>
        <v>0.40</v>
      </c>
      <c r="T296" s="322">
        <f t="shared" si="53"/>
        <v>0.075000000000000011</v>
      </c>
      <c r="U296" s="322">
        <f t="shared" si="54"/>
        <v>0.54999999999999993</v>
      </c>
      <c r="V296" s="322">
        <f t="shared" si="55"/>
        <v>0.35</v>
      </c>
      <c r="W296" s="323">
        <f t="shared" si="48"/>
        <v>13.50</v>
      </c>
      <c r="X296" s="324">
        <f t="shared" si="49"/>
        <v>2.70</v>
      </c>
      <c r="Y296" s="318">
        <v>3</v>
      </c>
      <c r="Z296" s="325">
        <f t="shared" si="56"/>
        <v>2.4000000000000004</v>
      </c>
      <c r="AA296" s="110"/>
      <c r="AB296" s="110"/>
      <c r="AC296" s="110"/>
      <c r="AD296" s="110"/>
      <c r="AE296" s="110"/>
      <c r="AF296" s="110"/>
      <c r="AG296" s="110"/>
      <c r="AH296" s="110"/>
      <c r="AI296" s="110"/>
      <c r="AJ296" s="110"/>
      <c r="AK296" s="110"/>
      <c r="AL296" s="110"/>
      <c r="AM296" s="110"/>
      <c r="AN296" s="110"/>
      <c r="AO296" s="110"/>
      <c r="AP296" s="110"/>
      <c r="AQ296" s="110"/>
      <c r="AR296" s="109"/>
    </row>
    <row r="297" spans="1:44" s="107" customFormat="1" ht="20.25">
      <c r="A297" s="45">
        <v>291</v>
      </c>
      <c r="B297" s="317">
        <v>439743</v>
      </c>
      <c r="C297" s="318" t="s">
        <v>228</v>
      </c>
      <c r="D297" s="319">
        <v>2</v>
      </c>
      <c r="E297" s="319">
        <v>3</v>
      </c>
      <c r="F297" s="319">
        <v>5</v>
      </c>
      <c r="G297" s="320">
        <v>6</v>
      </c>
      <c r="H297" s="320">
        <v>1</v>
      </c>
      <c r="I297" s="253">
        <f t="shared" si="57"/>
        <v>17</v>
      </c>
      <c r="J297" s="320">
        <f t="shared" si="26"/>
        <v>2.5499999999999998</v>
      </c>
      <c r="K297" s="321">
        <v>1</v>
      </c>
      <c r="L297" s="321">
        <v>2</v>
      </c>
      <c r="M297" s="321">
        <v>1</v>
      </c>
      <c r="N297" s="321">
        <v>1</v>
      </c>
      <c r="O297" s="321">
        <v>2</v>
      </c>
      <c r="P297" s="253">
        <f t="shared" si="27"/>
        <v>7</v>
      </c>
      <c r="Q297" s="321">
        <f t="shared" si="28"/>
        <v>0.35</v>
      </c>
      <c r="R297" s="322">
        <f t="shared" si="51"/>
        <v>0.35</v>
      </c>
      <c r="S297" s="322">
        <f t="shared" si="52"/>
        <v>0.54999999999999993</v>
      </c>
      <c r="T297" s="322">
        <f t="shared" si="53"/>
        <v>0.80</v>
      </c>
      <c r="U297" s="322">
        <f t="shared" si="54"/>
        <v>0.95</v>
      </c>
      <c r="V297" s="322">
        <f t="shared" si="55"/>
        <v>0.25</v>
      </c>
      <c r="W297" s="323">
        <f t="shared" si="48"/>
        <v>24</v>
      </c>
      <c r="X297" s="324">
        <f t="shared" si="49"/>
        <v>4.8000000000000007</v>
      </c>
      <c r="Y297" s="318">
        <v>10</v>
      </c>
      <c r="Z297" s="325">
        <f t="shared" si="56"/>
        <v>8</v>
      </c>
      <c r="AA297" s="110"/>
      <c r="AB297" s="110"/>
      <c r="AC297" s="110"/>
      <c r="AD297" s="110"/>
      <c r="AE297" s="110"/>
      <c r="AF297" s="110"/>
      <c r="AG297" s="110"/>
      <c r="AH297" s="110"/>
      <c r="AI297" s="110"/>
      <c r="AJ297" s="110"/>
      <c r="AK297" s="110"/>
      <c r="AL297" s="110"/>
      <c r="AM297" s="110"/>
      <c r="AN297" s="110"/>
      <c r="AO297" s="110"/>
      <c r="AP297" s="110"/>
      <c r="AQ297" s="110"/>
      <c r="AR297" s="109"/>
    </row>
    <row r="298" spans="1:44" s="107" customFormat="1" ht="20.25">
      <c r="A298" s="45">
        <v>292</v>
      </c>
      <c r="B298" s="317">
        <v>439748</v>
      </c>
      <c r="C298" s="318" t="s">
        <v>230</v>
      </c>
      <c r="D298" s="319">
        <v>4</v>
      </c>
      <c r="E298" s="319">
        <v>5</v>
      </c>
      <c r="F298" s="319">
        <v>1</v>
      </c>
      <c r="G298" s="320">
        <v>2</v>
      </c>
      <c r="H298" s="320">
        <v>1</v>
      </c>
      <c r="I298" s="253">
        <f t="shared" si="57"/>
        <v>13</v>
      </c>
      <c r="J298" s="320">
        <f t="shared" si="26"/>
        <v>1.95</v>
      </c>
      <c r="K298" s="321">
        <v>1</v>
      </c>
      <c r="L298" s="321">
        <v>0</v>
      </c>
      <c r="M298" s="321">
        <v>1.50</v>
      </c>
      <c r="N298" s="321">
        <v>1</v>
      </c>
      <c r="O298" s="321">
        <v>1.50</v>
      </c>
      <c r="P298" s="253">
        <f t="shared" si="27"/>
        <v>5</v>
      </c>
      <c r="Q298" s="321">
        <f t="shared" si="28"/>
        <v>0.25</v>
      </c>
      <c r="R298" s="322">
        <f t="shared" si="51"/>
        <v>0.65</v>
      </c>
      <c r="S298" s="322">
        <f t="shared" si="52"/>
        <v>0.75</v>
      </c>
      <c r="T298" s="322">
        <f t="shared" si="53"/>
        <v>0.225</v>
      </c>
      <c r="U298" s="322">
        <f t="shared" si="54"/>
        <v>0.35</v>
      </c>
      <c r="V298" s="322">
        <f t="shared" si="55"/>
        <v>0.225</v>
      </c>
      <c r="W298" s="323">
        <f t="shared" si="48"/>
        <v>18</v>
      </c>
      <c r="X298" s="324">
        <f t="shared" si="49"/>
        <v>3.60</v>
      </c>
      <c r="Y298" s="318">
        <v>12</v>
      </c>
      <c r="Z298" s="325">
        <f t="shared" si="56"/>
        <v>9.6000000000000014</v>
      </c>
      <c r="AA298" s="110"/>
      <c r="AB298" s="110"/>
      <c r="AC298" s="110"/>
      <c r="AD298" s="110"/>
      <c r="AE298" s="110"/>
      <c r="AF298" s="110"/>
      <c r="AG298" s="110"/>
      <c r="AH298" s="110"/>
      <c r="AI298" s="110"/>
      <c r="AJ298" s="110"/>
      <c r="AK298" s="110"/>
      <c r="AL298" s="110"/>
      <c r="AM298" s="110"/>
      <c r="AN298" s="110"/>
      <c r="AO298" s="110"/>
      <c r="AP298" s="110"/>
      <c r="AQ298" s="110"/>
      <c r="AR298" s="109"/>
    </row>
    <row r="299" spans="1:44" s="107" customFormat="1" ht="20.25">
      <c r="A299" s="45">
        <v>293</v>
      </c>
      <c r="B299" s="317">
        <v>439749</v>
      </c>
      <c r="C299" s="318" t="s">
        <v>231</v>
      </c>
      <c r="D299" s="319">
        <v>3</v>
      </c>
      <c r="E299" s="319">
        <v>2</v>
      </c>
      <c r="F299" s="319">
        <v>4</v>
      </c>
      <c r="G299" s="320">
        <v>1</v>
      </c>
      <c r="H299" s="320">
        <v>2</v>
      </c>
      <c r="I299" s="253">
        <f t="shared" si="57"/>
        <v>12</v>
      </c>
      <c r="J299" s="320">
        <f t="shared" si="26"/>
        <v>1.7999999999999998</v>
      </c>
      <c r="K299" s="321">
        <v>3</v>
      </c>
      <c r="L299" s="321">
        <v>3.50</v>
      </c>
      <c r="M299" s="321">
        <v>0</v>
      </c>
      <c r="N299" s="321">
        <v>2</v>
      </c>
      <c r="O299" s="321">
        <v>1</v>
      </c>
      <c r="P299" s="253">
        <f t="shared" si="27"/>
        <v>9.50</v>
      </c>
      <c r="Q299" s="321">
        <f t="shared" si="28"/>
        <v>0.475</v>
      </c>
      <c r="R299" s="322">
        <f t="shared" si="51"/>
        <v>0.60</v>
      </c>
      <c r="S299" s="322">
        <f t="shared" si="52"/>
        <v>0.475</v>
      </c>
      <c r="T299" s="322">
        <f t="shared" si="53"/>
        <v>0.60</v>
      </c>
      <c r="U299" s="322">
        <f t="shared" si="54"/>
        <v>0.25</v>
      </c>
      <c r="V299" s="322">
        <f t="shared" si="55"/>
        <v>0.35</v>
      </c>
      <c r="W299" s="323">
        <f t="shared" si="48"/>
        <v>21.50</v>
      </c>
      <c r="X299" s="324">
        <f t="shared" si="49"/>
        <v>4.30</v>
      </c>
      <c r="Y299" s="318">
        <v>15</v>
      </c>
      <c r="Z299" s="325">
        <f t="shared" si="56"/>
        <v>12</v>
      </c>
      <c r="AA299" s="110"/>
      <c r="AB299" s="110"/>
      <c r="AC299" s="110"/>
      <c r="AD299" s="110"/>
      <c r="AE299" s="110"/>
      <c r="AF299" s="110"/>
      <c r="AG299" s="110"/>
      <c r="AH299" s="110"/>
      <c r="AI299" s="110"/>
      <c r="AJ299" s="110"/>
      <c r="AK299" s="110"/>
      <c r="AL299" s="110"/>
      <c r="AM299" s="110"/>
      <c r="AN299" s="110"/>
      <c r="AO299" s="110"/>
      <c r="AP299" s="110"/>
      <c r="AQ299" s="110"/>
      <c r="AR299" s="109"/>
    </row>
    <row r="300" spans="1:44" s="107" customFormat="1" ht="20.25">
      <c r="A300" s="45">
        <v>294</v>
      </c>
      <c r="B300" s="317">
        <v>439763</v>
      </c>
      <c r="C300" s="318" t="s">
        <v>235</v>
      </c>
      <c r="D300" s="319">
        <v>2</v>
      </c>
      <c r="E300" s="319">
        <v>4</v>
      </c>
      <c r="F300" s="319">
        <v>5</v>
      </c>
      <c r="G300" s="320">
        <v>4</v>
      </c>
      <c r="H300" s="320">
        <v>3</v>
      </c>
      <c r="I300" s="253">
        <f t="shared" si="57"/>
        <v>18</v>
      </c>
      <c r="J300" s="320">
        <f t="shared" si="26"/>
        <v>2.6999999999999997</v>
      </c>
      <c r="K300" s="321">
        <v>0</v>
      </c>
      <c r="L300" s="321">
        <v>2.50</v>
      </c>
      <c r="M300" s="321">
        <v>3</v>
      </c>
      <c r="N300" s="321">
        <v>1</v>
      </c>
      <c r="O300" s="321">
        <v>1.50</v>
      </c>
      <c r="P300" s="253">
        <f t="shared" si="27"/>
        <v>8</v>
      </c>
      <c r="Q300" s="321">
        <f t="shared" si="28"/>
        <v>0.40</v>
      </c>
      <c r="R300" s="322">
        <f t="shared" si="51"/>
        <v>0.30</v>
      </c>
      <c r="S300" s="322">
        <f t="shared" si="52"/>
        <v>0.725</v>
      </c>
      <c r="T300" s="322">
        <f t="shared" si="53"/>
        <v>0.90</v>
      </c>
      <c r="U300" s="322">
        <f t="shared" si="54"/>
        <v>0.65</v>
      </c>
      <c r="V300" s="322">
        <f t="shared" si="55"/>
        <v>0.52499999999999991</v>
      </c>
      <c r="W300" s="323">
        <f t="shared" si="48"/>
        <v>26</v>
      </c>
      <c r="X300" s="324">
        <f t="shared" si="49"/>
        <v>5.20</v>
      </c>
      <c r="Y300" s="318">
        <v>18</v>
      </c>
      <c r="Z300" s="325">
        <f t="shared" si="56"/>
        <v>14.40</v>
      </c>
      <c r="AA300" s="110"/>
      <c r="AB300" s="110"/>
      <c r="AC300" s="110"/>
      <c r="AD300" s="110"/>
      <c r="AE300" s="110"/>
      <c r="AF300" s="110"/>
      <c r="AG300" s="110"/>
      <c r="AH300" s="110"/>
      <c r="AI300" s="110"/>
      <c r="AJ300" s="110"/>
      <c r="AK300" s="110"/>
      <c r="AL300" s="110"/>
      <c r="AM300" s="110"/>
      <c r="AN300" s="110"/>
      <c r="AO300" s="110"/>
      <c r="AP300" s="110"/>
      <c r="AQ300" s="110"/>
      <c r="AR300" s="109"/>
    </row>
    <row r="301" spans="1:44" s="107" customFormat="1" ht="20.25">
      <c r="A301" s="45">
        <v>295</v>
      </c>
      <c r="B301" s="317">
        <v>439767</v>
      </c>
      <c r="C301" s="318" t="s">
        <v>236</v>
      </c>
      <c r="D301" s="319">
        <v>7</v>
      </c>
      <c r="E301" s="319">
        <v>8.50</v>
      </c>
      <c r="F301" s="319">
        <v>8</v>
      </c>
      <c r="G301" s="320">
        <v>6</v>
      </c>
      <c r="H301" s="320">
        <v>5</v>
      </c>
      <c r="I301" s="253">
        <f t="shared" si="57"/>
        <v>34.50</v>
      </c>
      <c r="J301" s="320">
        <f t="shared" si="26"/>
        <v>5.175</v>
      </c>
      <c r="K301" s="321">
        <v>3</v>
      </c>
      <c r="L301" s="321">
        <v>2</v>
      </c>
      <c r="M301" s="321">
        <v>3.50</v>
      </c>
      <c r="N301" s="321">
        <v>1</v>
      </c>
      <c r="O301" s="321">
        <v>1.50</v>
      </c>
      <c r="P301" s="253">
        <f t="shared" si="27"/>
        <v>11</v>
      </c>
      <c r="Q301" s="321">
        <f t="shared" si="28"/>
        <v>0.55000000000000004</v>
      </c>
      <c r="R301" s="322">
        <f t="shared" si="51"/>
        <v>1.2000000000000002</v>
      </c>
      <c r="S301" s="322">
        <f t="shared" si="52"/>
        <v>1.375</v>
      </c>
      <c r="T301" s="322">
        <f t="shared" si="53"/>
        <v>1.375</v>
      </c>
      <c r="U301" s="322">
        <f t="shared" si="54"/>
        <v>0.95</v>
      </c>
      <c r="V301" s="322">
        <f t="shared" si="55"/>
        <v>0.825</v>
      </c>
      <c r="W301" s="323">
        <f t="shared" si="48"/>
        <v>45.50</v>
      </c>
      <c r="X301" s="324">
        <f t="shared" si="49"/>
        <v>9.10</v>
      </c>
      <c r="Y301" s="318">
        <v>38</v>
      </c>
      <c r="Z301" s="325">
        <f t="shared" si="56"/>
        <v>30.40</v>
      </c>
      <c r="AA301" s="110"/>
      <c r="AB301" s="110"/>
      <c r="AC301" s="110"/>
      <c r="AD301" s="110"/>
      <c r="AE301" s="110"/>
      <c r="AF301" s="110"/>
      <c r="AG301" s="110"/>
      <c r="AH301" s="110"/>
      <c r="AI301" s="110"/>
      <c r="AJ301" s="110"/>
      <c r="AK301" s="110"/>
      <c r="AL301" s="110"/>
      <c r="AM301" s="110"/>
      <c r="AN301" s="110"/>
      <c r="AO301" s="110"/>
      <c r="AP301" s="110"/>
      <c r="AQ301" s="110"/>
      <c r="AR301" s="109"/>
    </row>
    <row r="302" spans="1:44" s="107" customFormat="1" ht="20.25">
      <c r="A302" s="45">
        <v>296</v>
      </c>
      <c r="B302" s="317">
        <v>439781</v>
      </c>
      <c r="C302" s="318" t="s">
        <v>134</v>
      </c>
      <c r="D302" s="319">
        <v>10</v>
      </c>
      <c r="E302" s="319">
        <v>11</v>
      </c>
      <c r="F302" s="319">
        <v>12</v>
      </c>
      <c r="G302" s="320">
        <v>5</v>
      </c>
      <c r="H302" s="320">
        <v>3</v>
      </c>
      <c r="I302" s="253">
        <f t="shared" si="57"/>
        <v>41</v>
      </c>
      <c r="J302" s="320">
        <f t="shared" si="26"/>
        <v>6.15</v>
      </c>
      <c r="K302" s="321">
        <v>2</v>
      </c>
      <c r="L302" s="321">
        <v>2.50</v>
      </c>
      <c r="M302" s="321">
        <v>3</v>
      </c>
      <c r="N302" s="321">
        <v>2.50</v>
      </c>
      <c r="O302" s="321">
        <v>2</v>
      </c>
      <c r="P302" s="253">
        <f t="shared" si="27"/>
        <v>12</v>
      </c>
      <c r="Q302" s="321">
        <f t="shared" si="28"/>
        <v>0.60000000000000009</v>
      </c>
      <c r="R302" s="322">
        <f t="shared" si="51"/>
        <v>1.60</v>
      </c>
      <c r="S302" s="322">
        <f t="shared" si="52"/>
        <v>1.775</v>
      </c>
      <c r="T302" s="322">
        <f t="shared" si="53"/>
        <v>1.9499999999999997</v>
      </c>
      <c r="U302" s="322">
        <f t="shared" si="54"/>
        <v>0.875</v>
      </c>
      <c r="V302" s="322">
        <f t="shared" si="55"/>
        <v>0.54999999999999993</v>
      </c>
      <c r="W302" s="323">
        <f t="shared" si="48"/>
        <v>53</v>
      </c>
      <c r="X302" s="324">
        <f t="shared" si="49"/>
        <v>10.60</v>
      </c>
      <c r="Y302" s="318">
        <v>44</v>
      </c>
      <c r="Z302" s="325">
        <f t="shared" si="56"/>
        <v>35.200000000000003</v>
      </c>
      <c r="AA302" s="110"/>
      <c r="AB302" s="110"/>
      <c r="AC302" s="110"/>
      <c r="AD302" s="110"/>
      <c r="AE302" s="110"/>
      <c r="AF302" s="110"/>
      <c r="AG302" s="110"/>
      <c r="AH302" s="110"/>
      <c r="AI302" s="110"/>
      <c r="AJ302" s="110"/>
      <c r="AK302" s="110"/>
      <c r="AL302" s="110"/>
      <c r="AM302" s="110"/>
      <c r="AN302" s="110"/>
      <c r="AO302" s="110"/>
      <c r="AP302" s="110"/>
      <c r="AQ302" s="110"/>
      <c r="AR302" s="109"/>
    </row>
    <row r="303" spans="1:44" s="107" customFormat="1" ht="20.25">
      <c r="A303" s="45">
        <v>297</v>
      </c>
      <c r="B303" s="317">
        <v>439785</v>
      </c>
      <c r="C303" s="318" t="s">
        <v>239</v>
      </c>
      <c r="D303" s="319">
        <v>3</v>
      </c>
      <c r="E303" s="319">
        <v>5</v>
      </c>
      <c r="F303" s="319">
        <v>2</v>
      </c>
      <c r="G303" s="320">
        <v>3</v>
      </c>
      <c r="H303" s="320">
        <v>4</v>
      </c>
      <c r="I303" s="253">
        <f t="shared" si="57"/>
        <v>17</v>
      </c>
      <c r="J303" s="320">
        <f t="shared" si="26"/>
        <v>2.5499999999999998</v>
      </c>
      <c r="K303" s="321">
        <v>0</v>
      </c>
      <c r="L303" s="321">
        <v>2.50</v>
      </c>
      <c r="M303" s="321">
        <v>2.50</v>
      </c>
      <c r="N303" s="321">
        <v>1</v>
      </c>
      <c r="O303" s="321">
        <v>1.50</v>
      </c>
      <c r="P303" s="253">
        <f t="shared" si="27"/>
        <v>7.50</v>
      </c>
      <c r="Q303" s="321">
        <f t="shared" si="28"/>
        <v>0.375</v>
      </c>
      <c r="R303" s="322">
        <f t="shared" si="51"/>
        <v>0.44999999999999996</v>
      </c>
      <c r="S303" s="322">
        <f t="shared" si="52"/>
        <v>0.875</v>
      </c>
      <c r="T303" s="322">
        <f t="shared" si="53"/>
        <v>0.425</v>
      </c>
      <c r="U303" s="322">
        <f t="shared" si="54"/>
        <v>0.49999999999999994</v>
      </c>
      <c r="V303" s="322">
        <f t="shared" si="55"/>
        <v>0.675</v>
      </c>
      <c r="W303" s="323">
        <f t="shared" si="48"/>
        <v>24.50</v>
      </c>
      <c r="X303" s="324">
        <f t="shared" si="49"/>
        <v>4.9000000000000004</v>
      </c>
      <c r="Y303" s="318">
        <v>18</v>
      </c>
      <c r="Z303" s="325">
        <f t="shared" si="56"/>
        <v>14.40</v>
      </c>
      <c r="AA303" s="110"/>
      <c r="AB303" s="110"/>
      <c r="AC303" s="110"/>
      <c r="AD303" s="110"/>
      <c r="AE303" s="110"/>
      <c r="AF303" s="110"/>
      <c r="AG303" s="110"/>
      <c r="AH303" s="110"/>
      <c r="AI303" s="110"/>
      <c r="AJ303" s="110"/>
      <c r="AK303" s="110"/>
      <c r="AL303" s="110"/>
      <c r="AM303" s="110"/>
      <c r="AN303" s="110"/>
      <c r="AO303" s="110"/>
      <c r="AP303" s="110"/>
      <c r="AQ303" s="110"/>
      <c r="AR303" s="109"/>
    </row>
    <row r="304" spans="1:44" s="107" customFormat="1" ht="20.25">
      <c r="A304" s="45">
        <v>298</v>
      </c>
      <c r="B304" s="317">
        <v>439786</v>
      </c>
      <c r="C304" s="318" t="s">
        <v>240</v>
      </c>
      <c r="D304" s="319">
        <v>3</v>
      </c>
      <c r="E304" s="319">
        <v>2</v>
      </c>
      <c r="F304" s="319">
        <v>4</v>
      </c>
      <c r="G304" s="320">
        <v>8.50</v>
      </c>
      <c r="H304" s="320">
        <v>8</v>
      </c>
      <c r="I304" s="253">
        <f t="shared" si="57"/>
        <v>25.50</v>
      </c>
      <c r="J304" s="320">
        <f t="shared" si="26"/>
        <v>3.8249999999999997</v>
      </c>
      <c r="K304" s="321">
        <v>3</v>
      </c>
      <c r="L304" s="321">
        <v>2.50</v>
      </c>
      <c r="M304" s="321">
        <v>1</v>
      </c>
      <c r="N304" s="321">
        <v>3.50</v>
      </c>
      <c r="O304" s="321">
        <v>1</v>
      </c>
      <c r="P304" s="253">
        <f t="shared" si="27"/>
        <v>11</v>
      </c>
      <c r="Q304" s="321">
        <f t="shared" si="28"/>
        <v>0.55000000000000004</v>
      </c>
      <c r="R304" s="322">
        <f t="shared" si="51"/>
        <v>0.60</v>
      </c>
      <c r="S304" s="322">
        <f t="shared" si="52"/>
        <v>0.425</v>
      </c>
      <c r="T304" s="322">
        <f t="shared" si="53"/>
        <v>0.65</v>
      </c>
      <c r="U304" s="322">
        <f t="shared" si="54"/>
        <v>1.45</v>
      </c>
      <c r="V304" s="322">
        <f t="shared" si="55"/>
        <v>1.25</v>
      </c>
      <c r="W304" s="323">
        <f t="shared" si="48"/>
        <v>36.50</v>
      </c>
      <c r="X304" s="324">
        <f t="shared" si="49"/>
        <v>7.3000000000000007</v>
      </c>
      <c r="Y304" s="318">
        <v>27</v>
      </c>
      <c r="Z304" s="325">
        <f t="shared" si="56"/>
        <v>21.60</v>
      </c>
      <c r="AA304" s="110"/>
      <c r="AB304" s="110"/>
      <c r="AC304" s="110"/>
      <c r="AD304" s="110"/>
      <c r="AE304" s="110"/>
      <c r="AF304" s="110"/>
      <c r="AG304" s="110"/>
      <c r="AH304" s="110"/>
      <c r="AI304" s="110"/>
      <c r="AJ304" s="110"/>
      <c r="AK304" s="110"/>
      <c r="AL304" s="110"/>
      <c r="AM304" s="110"/>
      <c r="AN304" s="110"/>
      <c r="AO304" s="110"/>
      <c r="AP304" s="110"/>
      <c r="AQ304" s="110"/>
      <c r="AR304" s="109"/>
    </row>
    <row r="305" spans="1:44" s="107" customFormat="1" ht="20.25">
      <c r="A305" s="45">
        <v>299</v>
      </c>
      <c r="B305" s="317">
        <v>439797</v>
      </c>
      <c r="C305" s="318" t="s">
        <v>241</v>
      </c>
      <c r="D305" s="319">
        <v>11</v>
      </c>
      <c r="E305" s="319">
        <v>12</v>
      </c>
      <c r="F305" s="319">
        <v>10</v>
      </c>
      <c r="G305" s="320">
        <v>14</v>
      </c>
      <c r="H305" s="320">
        <v>12</v>
      </c>
      <c r="I305" s="253">
        <f t="shared" si="57"/>
        <v>59</v>
      </c>
      <c r="J305" s="320">
        <f t="shared" si="26"/>
        <v>8.85</v>
      </c>
      <c r="K305" s="321">
        <v>3</v>
      </c>
      <c r="L305" s="321">
        <v>2.50</v>
      </c>
      <c r="M305" s="321">
        <v>2.50</v>
      </c>
      <c r="N305" s="321">
        <v>3.50</v>
      </c>
      <c r="O305" s="321">
        <v>3.50</v>
      </c>
      <c r="P305" s="253">
        <f t="shared" si="27"/>
        <v>15</v>
      </c>
      <c r="Q305" s="321">
        <f t="shared" si="28"/>
        <v>0.75</v>
      </c>
      <c r="R305" s="322">
        <f t="shared" si="51"/>
        <v>1.7999999999999998</v>
      </c>
      <c r="S305" s="322">
        <f t="shared" si="52"/>
        <v>1.9249999999999998</v>
      </c>
      <c r="T305" s="322">
        <f t="shared" si="53"/>
        <v>1.625</v>
      </c>
      <c r="U305" s="322">
        <f t="shared" si="54"/>
        <v>2.275</v>
      </c>
      <c r="V305" s="322">
        <f t="shared" si="55"/>
        <v>1.975</v>
      </c>
      <c r="W305" s="323">
        <f t="shared" si="48"/>
        <v>74</v>
      </c>
      <c r="X305" s="324">
        <f t="shared" si="49"/>
        <v>14.80</v>
      </c>
      <c r="Y305" s="318">
        <v>65</v>
      </c>
      <c r="Z305" s="325">
        <f t="shared" si="56"/>
        <v>52</v>
      </c>
      <c r="AA305" s="110"/>
      <c r="AB305" s="110"/>
      <c r="AC305" s="110"/>
      <c r="AD305" s="110"/>
      <c r="AE305" s="110"/>
      <c r="AF305" s="110"/>
      <c r="AG305" s="110"/>
      <c r="AH305" s="110"/>
      <c r="AI305" s="110"/>
      <c r="AJ305" s="110"/>
      <c r="AK305" s="110"/>
      <c r="AL305" s="110"/>
      <c r="AM305" s="110"/>
      <c r="AN305" s="110"/>
      <c r="AO305" s="110"/>
      <c r="AP305" s="110"/>
      <c r="AQ305" s="110"/>
      <c r="AR305" s="109"/>
    </row>
    <row r="306" spans="1:44" s="107" customFormat="1" ht="20.25">
      <c r="A306" s="45">
        <v>300</v>
      </c>
      <c r="B306" s="326">
        <v>439801</v>
      </c>
      <c r="C306" s="327" t="s">
        <v>242</v>
      </c>
      <c r="D306" s="319">
        <v>8</v>
      </c>
      <c r="E306" s="319">
        <v>7</v>
      </c>
      <c r="F306" s="319">
        <v>11</v>
      </c>
      <c r="G306" s="320">
        <v>12</v>
      </c>
      <c r="H306" s="320">
        <v>14</v>
      </c>
      <c r="I306" s="253">
        <f t="shared" si="57"/>
        <v>52</v>
      </c>
      <c r="J306" s="320">
        <f t="shared" si="26"/>
        <v>7.80</v>
      </c>
      <c r="K306" s="321">
        <v>4</v>
      </c>
      <c r="L306" s="321">
        <v>3</v>
      </c>
      <c r="M306" s="321">
        <v>1.50</v>
      </c>
      <c r="N306" s="321">
        <v>4</v>
      </c>
      <c r="O306" s="321">
        <v>2.50</v>
      </c>
      <c r="P306" s="253">
        <f t="shared" si="27"/>
        <v>15</v>
      </c>
      <c r="Q306" s="321">
        <f t="shared" si="28"/>
        <v>0.75</v>
      </c>
      <c r="R306" s="322">
        <f t="shared" si="51"/>
        <v>1.40</v>
      </c>
      <c r="S306" s="322">
        <f t="shared" si="52"/>
        <v>1.2000000000000002</v>
      </c>
      <c r="T306" s="322">
        <f t="shared" si="53"/>
        <v>1.725</v>
      </c>
      <c r="U306" s="322">
        <f t="shared" si="54"/>
        <v>1.9999999999999998</v>
      </c>
      <c r="V306" s="322">
        <f t="shared" si="55"/>
        <v>2.225</v>
      </c>
      <c r="W306" s="323">
        <f t="shared" si="48"/>
        <v>67</v>
      </c>
      <c r="X306" s="324">
        <f t="shared" si="49"/>
        <v>13.40</v>
      </c>
      <c r="Y306" s="327">
        <v>52</v>
      </c>
      <c r="Z306" s="325">
        <f t="shared" si="56"/>
        <v>41.60</v>
      </c>
      <c r="AA306" s="110"/>
      <c r="AB306" s="110"/>
      <c r="AC306" s="110"/>
      <c r="AD306" s="110"/>
      <c r="AE306" s="110"/>
      <c r="AF306" s="110"/>
      <c r="AG306" s="110"/>
      <c r="AH306" s="110"/>
      <c r="AI306" s="110"/>
      <c r="AJ306" s="110"/>
      <c r="AK306" s="110"/>
      <c r="AL306" s="110"/>
      <c r="AM306" s="110"/>
      <c r="AN306" s="110"/>
      <c r="AO306" s="110"/>
      <c r="AP306" s="110"/>
      <c r="AQ306" s="110"/>
      <c r="AR306" s="109"/>
    </row>
    <row r="307" spans="1:44" s="107" customFormat="1" ht="20.25">
      <c r="A307" s="45">
        <v>301</v>
      </c>
      <c r="B307" s="317">
        <v>439803</v>
      </c>
      <c r="C307" s="318" t="s">
        <v>243</v>
      </c>
      <c r="D307" s="319">
        <v>14</v>
      </c>
      <c r="E307" s="319">
        <v>12</v>
      </c>
      <c r="F307" s="319">
        <v>3</v>
      </c>
      <c r="G307" s="320">
        <v>10</v>
      </c>
      <c r="H307" s="320">
        <v>5</v>
      </c>
      <c r="I307" s="253">
        <f t="shared" si="57"/>
        <v>44</v>
      </c>
      <c r="J307" s="320">
        <f t="shared" si="26"/>
        <v>6.60</v>
      </c>
      <c r="K307" s="321">
        <v>3</v>
      </c>
      <c r="L307" s="321">
        <v>2</v>
      </c>
      <c r="M307" s="321">
        <v>2.50</v>
      </c>
      <c r="N307" s="321">
        <v>2</v>
      </c>
      <c r="O307" s="321">
        <v>1</v>
      </c>
      <c r="P307" s="253">
        <f t="shared" si="27"/>
        <v>10.50</v>
      </c>
      <c r="Q307" s="321">
        <f t="shared" si="28"/>
        <v>0.525</v>
      </c>
      <c r="R307" s="322">
        <f t="shared" si="51"/>
        <v>2.25</v>
      </c>
      <c r="S307" s="322">
        <f t="shared" si="52"/>
        <v>1.90</v>
      </c>
      <c r="T307" s="322">
        <f t="shared" si="53"/>
        <v>0.57499999999999996</v>
      </c>
      <c r="U307" s="322">
        <f t="shared" si="54"/>
        <v>1.60</v>
      </c>
      <c r="V307" s="322">
        <f t="shared" si="55"/>
        <v>0.80</v>
      </c>
      <c r="W307" s="323">
        <f t="shared" si="48"/>
        <v>54.50</v>
      </c>
      <c r="X307" s="324">
        <f t="shared" si="49"/>
        <v>10.90</v>
      </c>
      <c r="Y307" s="318">
        <v>35</v>
      </c>
      <c r="Z307" s="325">
        <f t="shared" si="56"/>
        <v>28</v>
      </c>
      <c r="AA307" s="110"/>
      <c r="AB307" s="110"/>
      <c r="AC307" s="110"/>
      <c r="AD307" s="110"/>
      <c r="AE307" s="110"/>
      <c r="AF307" s="110"/>
      <c r="AG307" s="110"/>
      <c r="AH307" s="110"/>
      <c r="AI307" s="110"/>
      <c r="AJ307" s="110"/>
      <c r="AK307" s="110"/>
      <c r="AL307" s="110"/>
      <c r="AM307" s="110"/>
      <c r="AN307" s="110"/>
      <c r="AO307" s="110"/>
      <c r="AP307" s="110"/>
      <c r="AQ307" s="110"/>
      <c r="AR307" s="109"/>
    </row>
    <row r="308" spans="1:44" s="107" customFormat="1" ht="20.25">
      <c r="A308" s="45">
        <v>302</v>
      </c>
      <c r="B308" s="317">
        <v>439804</v>
      </c>
      <c r="C308" s="318" t="s">
        <v>244</v>
      </c>
      <c r="D308" s="319">
        <v>14</v>
      </c>
      <c r="E308" s="319">
        <v>12</v>
      </c>
      <c r="F308" s="319">
        <v>14</v>
      </c>
      <c r="G308" s="320">
        <v>15</v>
      </c>
      <c r="H308" s="320">
        <v>10</v>
      </c>
      <c r="I308" s="253">
        <f t="shared" si="57"/>
        <v>65</v>
      </c>
      <c r="J308" s="320">
        <f t="shared" si="26"/>
        <v>9.75</v>
      </c>
      <c r="K308" s="321">
        <v>3.50</v>
      </c>
      <c r="L308" s="321">
        <v>5</v>
      </c>
      <c r="M308" s="321">
        <v>3.50</v>
      </c>
      <c r="N308" s="321">
        <v>4</v>
      </c>
      <c r="O308" s="321">
        <v>4.50</v>
      </c>
      <c r="P308" s="253">
        <f t="shared" si="27"/>
        <v>20.50</v>
      </c>
      <c r="Q308" s="321">
        <f t="shared" si="28"/>
        <v>1.0250000000000001</v>
      </c>
      <c r="R308" s="322">
        <f t="shared" si="51"/>
        <v>2.275</v>
      </c>
      <c r="S308" s="322">
        <f t="shared" si="52"/>
        <v>2.0499999999999998</v>
      </c>
      <c r="T308" s="322">
        <f t="shared" si="53"/>
        <v>2.275</v>
      </c>
      <c r="U308" s="322">
        <f t="shared" si="54"/>
        <v>2.4500000000000002</v>
      </c>
      <c r="V308" s="322">
        <f t="shared" si="55"/>
        <v>1.725</v>
      </c>
      <c r="W308" s="323">
        <f t="shared" si="48"/>
        <v>85.50</v>
      </c>
      <c r="X308" s="324">
        <f t="shared" si="49"/>
        <v>17.10</v>
      </c>
      <c r="Y308" s="318">
        <v>61</v>
      </c>
      <c r="Z308" s="325">
        <f t="shared" si="56"/>
        <v>48.80</v>
      </c>
      <c r="AA308" s="110"/>
      <c r="AB308" s="110"/>
      <c r="AC308" s="110"/>
      <c r="AD308" s="110"/>
      <c r="AE308" s="110"/>
      <c r="AF308" s="110"/>
      <c r="AG308" s="110"/>
      <c r="AH308" s="110"/>
      <c r="AI308" s="110"/>
      <c r="AJ308" s="110"/>
      <c r="AK308" s="110"/>
      <c r="AL308" s="110"/>
      <c r="AM308" s="110"/>
      <c r="AN308" s="110"/>
      <c r="AO308" s="110"/>
      <c r="AP308" s="110"/>
      <c r="AQ308" s="110"/>
      <c r="AR308" s="109"/>
    </row>
    <row r="309" spans="1:44" s="107" customFormat="1" ht="20.25">
      <c r="A309" s="45">
        <v>303</v>
      </c>
      <c r="B309" s="317">
        <v>439805</v>
      </c>
      <c r="C309" s="318" t="s">
        <v>245</v>
      </c>
      <c r="D309" s="319">
        <v>10</v>
      </c>
      <c r="E309" s="319">
        <v>6</v>
      </c>
      <c r="F309" s="319">
        <v>10</v>
      </c>
      <c r="G309" s="320">
        <v>8</v>
      </c>
      <c r="H309" s="320">
        <v>2</v>
      </c>
      <c r="I309" s="253">
        <f t="shared" si="57"/>
        <v>36</v>
      </c>
      <c r="J309" s="320">
        <f t="shared" si="26"/>
        <v>5.40</v>
      </c>
      <c r="K309" s="321">
        <v>3.50</v>
      </c>
      <c r="L309" s="321">
        <v>2.50</v>
      </c>
      <c r="M309" s="321">
        <v>1</v>
      </c>
      <c r="N309" s="321">
        <v>3.50</v>
      </c>
      <c r="O309" s="321">
        <v>2</v>
      </c>
      <c r="P309" s="253">
        <f t="shared" si="27"/>
        <v>12.50</v>
      </c>
      <c r="Q309" s="321">
        <f t="shared" si="28"/>
        <v>0.625</v>
      </c>
      <c r="R309" s="322">
        <f t="shared" si="51"/>
        <v>1.675</v>
      </c>
      <c r="S309" s="322">
        <f t="shared" si="52"/>
        <v>1.0249999999999999</v>
      </c>
      <c r="T309" s="322">
        <f t="shared" si="53"/>
        <v>1.55</v>
      </c>
      <c r="U309" s="322">
        <f t="shared" si="54"/>
        <v>1.375</v>
      </c>
      <c r="V309" s="322">
        <f t="shared" si="55"/>
        <v>0.40</v>
      </c>
      <c r="W309" s="323">
        <f t="shared" si="48"/>
        <v>48.50</v>
      </c>
      <c r="X309" s="324">
        <f t="shared" si="49"/>
        <v>9.7000000000000011</v>
      </c>
      <c r="Y309" s="318">
        <v>30</v>
      </c>
      <c r="Z309" s="325">
        <f t="shared" si="56"/>
        <v>24</v>
      </c>
      <c r="AA309" s="110"/>
      <c r="AB309" s="110"/>
      <c r="AC309" s="110"/>
      <c r="AD309" s="110"/>
      <c r="AE309" s="110"/>
      <c r="AF309" s="110"/>
      <c r="AG309" s="110"/>
      <c r="AH309" s="110"/>
      <c r="AI309" s="110"/>
      <c r="AJ309" s="110"/>
      <c r="AK309" s="110"/>
      <c r="AL309" s="110"/>
      <c r="AM309" s="110"/>
      <c r="AN309" s="110"/>
      <c r="AO309" s="110"/>
      <c r="AP309" s="110"/>
      <c r="AQ309" s="110"/>
      <c r="AR309" s="109"/>
    </row>
    <row r="310" spans="1:44" s="107" customFormat="1" ht="20.25">
      <c r="A310" s="45">
        <v>304</v>
      </c>
      <c r="B310" s="317">
        <v>439809</v>
      </c>
      <c r="C310" s="318" t="s">
        <v>137</v>
      </c>
      <c r="D310" s="319">
        <v>2.50</v>
      </c>
      <c r="E310" s="319">
        <v>12</v>
      </c>
      <c r="F310" s="319">
        <v>11</v>
      </c>
      <c r="G310" s="320">
        <v>14</v>
      </c>
      <c r="H310" s="320">
        <v>15</v>
      </c>
      <c r="I310" s="253">
        <f t="shared" si="57"/>
        <v>54.50</v>
      </c>
      <c r="J310" s="320">
        <f t="shared" si="26"/>
        <v>8.1749999999999989</v>
      </c>
      <c r="K310" s="321">
        <v>3</v>
      </c>
      <c r="L310" s="321">
        <v>4</v>
      </c>
      <c r="M310" s="321">
        <v>2.50</v>
      </c>
      <c r="N310" s="321">
        <v>3.50</v>
      </c>
      <c r="O310" s="321">
        <v>3</v>
      </c>
      <c r="P310" s="253">
        <f t="shared" si="27"/>
        <v>16</v>
      </c>
      <c r="Q310" s="321">
        <f t="shared" si="28"/>
        <v>0.80</v>
      </c>
      <c r="R310" s="322">
        <f t="shared" si="51"/>
        <v>0.525</v>
      </c>
      <c r="S310" s="322">
        <f t="shared" si="52"/>
        <v>1.9999999999999998</v>
      </c>
      <c r="T310" s="322">
        <f t="shared" si="53"/>
        <v>1.775</v>
      </c>
      <c r="U310" s="322">
        <f t="shared" si="54"/>
        <v>2.275</v>
      </c>
      <c r="V310" s="322">
        <f t="shared" si="55"/>
        <v>2.40</v>
      </c>
      <c r="W310" s="323">
        <f t="shared" si="48"/>
        <v>70.50</v>
      </c>
      <c r="X310" s="324">
        <f t="shared" si="49"/>
        <v>14.10</v>
      </c>
      <c r="Y310" s="318">
        <v>53</v>
      </c>
      <c r="Z310" s="325">
        <f t="shared" si="56"/>
        <v>42.400000000000006</v>
      </c>
      <c r="AA310" s="110"/>
      <c r="AB310" s="110"/>
      <c r="AC310" s="110"/>
      <c r="AD310" s="110"/>
      <c r="AE310" s="110"/>
      <c r="AF310" s="110"/>
      <c r="AG310" s="110"/>
      <c r="AH310" s="110"/>
      <c r="AI310" s="110"/>
      <c r="AJ310" s="110"/>
      <c r="AK310" s="110"/>
      <c r="AL310" s="110"/>
      <c r="AM310" s="110"/>
      <c r="AN310" s="110"/>
      <c r="AO310" s="110"/>
      <c r="AP310" s="110"/>
      <c r="AQ310" s="110"/>
      <c r="AR310" s="109"/>
    </row>
    <row r="311" spans="1:44" s="107" customFormat="1" ht="20.25">
      <c r="A311" s="45">
        <v>305</v>
      </c>
      <c r="B311" s="317">
        <v>439810</v>
      </c>
      <c r="C311" s="318" t="s">
        <v>138</v>
      </c>
      <c r="D311" s="319">
        <v>10</v>
      </c>
      <c r="E311" s="319">
        <v>11</v>
      </c>
      <c r="F311" s="319">
        <v>14</v>
      </c>
      <c r="G311" s="320">
        <v>12</v>
      </c>
      <c r="H311" s="320">
        <v>5</v>
      </c>
      <c r="I311" s="253">
        <f t="shared" si="57"/>
        <v>52</v>
      </c>
      <c r="J311" s="320">
        <f t="shared" si="26"/>
        <v>7.80</v>
      </c>
      <c r="K311" s="321">
        <v>5</v>
      </c>
      <c r="L311" s="321">
        <v>3.50</v>
      </c>
      <c r="M311" s="321">
        <v>2.50</v>
      </c>
      <c r="N311" s="321">
        <v>2</v>
      </c>
      <c r="O311" s="321">
        <v>3.50</v>
      </c>
      <c r="P311" s="253">
        <f t="shared" si="27"/>
        <v>16.50</v>
      </c>
      <c r="Q311" s="321">
        <f t="shared" si="28"/>
        <v>0.825</v>
      </c>
      <c r="R311" s="322">
        <f t="shared" si="51"/>
        <v>1.75</v>
      </c>
      <c r="S311" s="322">
        <f t="shared" si="52"/>
        <v>1.825</v>
      </c>
      <c r="T311" s="322">
        <f t="shared" si="53"/>
        <v>2.225</v>
      </c>
      <c r="U311" s="322">
        <f t="shared" si="54"/>
        <v>1.90</v>
      </c>
      <c r="V311" s="322">
        <f t="shared" si="55"/>
        <v>0.925</v>
      </c>
      <c r="W311" s="323">
        <f t="shared" si="48"/>
        <v>68.50</v>
      </c>
      <c r="X311" s="324">
        <f t="shared" si="49"/>
        <v>13.70</v>
      </c>
      <c r="Y311" s="318">
        <v>55</v>
      </c>
      <c r="Z311" s="325">
        <f t="shared" si="56"/>
        <v>44</v>
      </c>
      <c r="AA311" s="110"/>
      <c r="AB311" s="110"/>
      <c r="AC311" s="110"/>
      <c r="AD311" s="110"/>
      <c r="AE311" s="110"/>
      <c r="AF311" s="110"/>
      <c r="AG311" s="110"/>
      <c r="AH311" s="110"/>
      <c r="AI311" s="110"/>
      <c r="AJ311" s="110"/>
      <c r="AK311" s="110"/>
      <c r="AL311" s="110"/>
      <c r="AM311" s="110"/>
      <c r="AN311" s="110"/>
      <c r="AO311" s="110"/>
      <c r="AP311" s="110"/>
      <c r="AQ311" s="110"/>
      <c r="AR311" s="109"/>
    </row>
    <row r="312" spans="1:44" s="107" customFormat="1" ht="20.25">
      <c r="A312" s="45">
        <v>306</v>
      </c>
      <c r="B312" s="317">
        <v>439812</v>
      </c>
      <c r="C312" s="318" t="s">
        <v>246</v>
      </c>
      <c r="D312" s="319"/>
      <c r="E312" s="319"/>
      <c r="F312" s="319"/>
      <c r="G312" s="320"/>
      <c r="H312" s="320"/>
      <c r="I312" s="253">
        <f t="shared" si="57"/>
        <v>0</v>
      </c>
      <c r="J312" s="320">
        <f t="shared" si="26"/>
        <v>0</v>
      </c>
      <c r="K312" s="321"/>
      <c r="L312" s="321"/>
      <c r="M312" s="321"/>
      <c r="N312" s="321"/>
      <c r="O312" s="321"/>
      <c r="P312" s="253">
        <f t="shared" si="27"/>
        <v>0</v>
      </c>
      <c r="Q312" s="321">
        <f t="shared" si="28"/>
        <v>0</v>
      </c>
      <c r="R312" s="322">
        <f t="shared" si="51"/>
        <v>0</v>
      </c>
      <c r="S312" s="322">
        <f t="shared" si="52"/>
        <v>0</v>
      </c>
      <c r="T312" s="322">
        <f t="shared" si="53"/>
        <v>0</v>
      </c>
      <c r="U312" s="322">
        <f t="shared" si="54"/>
        <v>0</v>
      </c>
      <c r="V312" s="322">
        <f t="shared" si="55"/>
        <v>0</v>
      </c>
      <c r="W312" s="323">
        <f t="shared" si="58" ref="W312:W328">I312+P312</f>
        <v>0</v>
      </c>
      <c r="X312" s="324">
        <f t="shared" si="59" ref="X312:X328">W312*0.2</f>
        <v>0</v>
      </c>
      <c r="Y312" s="318" t="s">
        <v>147</v>
      </c>
      <c r="Z312" s="325" t="e">
        <f t="shared" si="56"/>
        <v>#VALUE!</v>
      </c>
      <c r="AA312" s="110"/>
      <c r="AB312" s="110"/>
      <c r="AC312" s="110"/>
      <c r="AD312" s="110"/>
      <c r="AE312" s="110"/>
      <c r="AF312" s="110"/>
      <c r="AG312" s="110"/>
      <c r="AH312" s="110"/>
      <c r="AI312" s="110"/>
      <c r="AJ312" s="110"/>
      <c r="AK312" s="110"/>
      <c r="AL312" s="110"/>
      <c r="AM312" s="110"/>
      <c r="AN312" s="110"/>
      <c r="AO312" s="110"/>
      <c r="AP312" s="110"/>
      <c r="AQ312" s="110"/>
      <c r="AR312" s="109"/>
    </row>
    <row r="313" spans="1:44" s="107" customFormat="1" ht="20.25">
      <c r="A313" s="45">
        <v>307</v>
      </c>
      <c r="B313" s="317">
        <v>439820</v>
      </c>
      <c r="C313" s="318" t="s">
        <v>247</v>
      </c>
      <c r="D313" s="319">
        <v>11</v>
      </c>
      <c r="E313" s="319">
        <v>8</v>
      </c>
      <c r="F313" s="319">
        <v>10</v>
      </c>
      <c r="G313" s="320">
        <v>9</v>
      </c>
      <c r="H313" s="320">
        <v>7</v>
      </c>
      <c r="I313" s="253">
        <f t="shared" si="60" ref="I313:I328">SUM(D313:H313)</f>
        <v>45</v>
      </c>
      <c r="J313" s="320">
        <f t="shared" si="26"/>
        <v>6.75</v>
      </c>
      <c r="K313" s="321">
        <v>3.50</v>
      </c>
      <c r="L313" s="321">
        <v>2.50</v>
      </c>
      <c r="M313" s="321">
        <v>2</v>
      </c>
      <c r="N313" s="321">
        <v>3</v>
      </c>
      <c r="O313" s="321">
        <v>2.50</v>
      </c>
      <c r="P313" s="253">
        <f t="shared" si="27"/>
        <v>13.50</v>
      </c>
      <c r="Q313" s="321">
        <f t="shared" si="28"/>
        <v>0.675</v>
      </c>
      <c r="R313" s="322">
        <f t="shared" si="51"/>
        <v>1.825</v>
      </c>
      <c r="S313" s="322">
        <f t="shared" si="52"/>
        <v>1.325</v>
      </c>
      <c r="T313" s="322">
        <f t="shared" si="53"/>
        <v>1.60</v>
      </c>
      <c r="U313" s="322">
        <f t="shared" si="54"/>
        <v>1.50</v>
      </c>
      <c r="V313" s="322">
        <f t="shared" si="55"/>
        <v>1.175</v>
      </c>
      <c r="W313" s="323">
        <f t="shared" si="58"/>
        <v>58.50</v>
      </c>
      <c r="X313" s="324">
        <f t="shared" si="59"/>
        <v>11.70</v>
      </c>
      <c r="Y313" s="318">
        <v>57</v>
      </c>
      <c r="Z313" s="325">
        <f t="shared" si="56"/>
        <v>45.60</v>
      </c>
      <c r="AA313" s="110"/>
      <c r="AB313" s="110"/>
      <c r="AC313" s="110"/>
      <c r="AD313" s="110"/>
      <c r="AE313" s="110"/>
      <c r="AF313" s="110"/>
      <c r="AG313" s="110"/>
      <c r="AH313" s="110"/>
      <c r="AI313" s="110"/>
      <c r="AJ313" s="110"/>
      <c r="AK313" s="110"/>
      <c r="AL313" s="110"/>
      <c r="AM313" s="110"/>
      <c r="AN313" s="110"/>
      <c r="AO313" s="110"/>
      <c r="AP313" s="110"/>
      <c r="AQ313" s="110"/>
      <c r="AR313" s="109"/>
    </row>
    <row r="314" spans="1:44" s="107" customFormat="1" ht="20.25">
      <c r="A314" s="45">
        <v>308</v>
      </c>
      <c r="B314" s="317">
        <v>439823</v>
      </c>
      <c r="C314" s="318" t="s">
        <v>248</v>
      </c>
      <c r="D314" s="319">
        <v>3</v>
      </c>
      <c r="E314" s="319">
        <v>5</v>
      </c>
      <c r="F314" s="319">
        <v>6</v>
      </c>
      <c r="G314" s="320">
        <v>4</v>
      </c>
      <c r="H314" s="320">
        <v>8</v>
      </c>
      <c r="I314" s="253">
        <f t="shared" si="60"/>
        <v>26</v>
      </c>
      <c r="J314" s="320">
        <f t="shared" si="26"/>
        <v>3.90</v>
      </c>
      <c r="K314" s="321">
        <v>2.50</v>
      </c>
      <c r="L314" s="321">
        <v>1</v>
      </c>
      <c r="M314" s="321">
        <v>3</v>
      </c>
      <c r="N314" s="321">
        <v>1</v>
      </c>
      <c r="O314" s="321">
        <v>3.50</v>
      </c>
      <c r="P314" s="253">
        <f t="shared" si="27"/>
        <v>11</v>
      </c>
      <c r="Q314" s="321">
        <f t="shared" si="28"/>
        <v>0.55000000000000004</v>
      </c>
      <c r="R314" s="322">
        <f t="shared" si="51"/>
        <v>0.57499999999999996</v>
      </c>
      <c r="S314" s="322">
        <f t="shared" si="52"/>
        <v>0.80</v>
      </c>
      <c r="T314" s="322">
        <f t="shared" si="53"/>
        <v>1.0499999999999998</v>
      </c>
      <c r="U314" s="322">
        <f t="shared" si="54"/>
        <v>0.65</v>
      </c>
      <c r="V314" s="322">
        <f t="shared" si="55"/>
        <v>1.375</v>
      </c>
      <c r="W314" s="323">
        <f t="shared" si="58"/>
        <v>37</v>
      </c>
      <c r="X314" s="324">
        <f t="shared" si="59"/>
        <v>7.40</v>
      </c>
      <c r="Y314" s="318">
        <v>24</v>
      </c>
      <c r="Z314" s="325">
        <f t="shared" si="56"/>
        <v>19.200000000000003</v>
      </c>
      <c r="AA314" s="110"/>
      <c r="AB314" s="110"/>
      <c r="AC314" s="110"/>
      <c r="AD314" s="110"/>
      <c r="AE314" s="110"/>
      <c r="AF314" s="110"/>
      <c r="AG314" s="110"/>
      <c r="AH314" s="110"/>
      <c r="AI314" s="110"/>
      <c r="AJ314" s="110"/>
      <c r="AK314" s="110"/>
      <c r="AL314" s="110"/>
      <c r="AM314" s="110"/>
      <c r="AN314" s="110"/>
      <c r="AO314" s="110"/>
      <c r="AP314" s="110"/>
      <c r="AQ314" s="110"/>
      <c r="AR314" s="109"/>
    </row>
    <row r="315" spans="1:44" s="107" customFormat="1" ht="20.25">
      <c r="A315" s="45">
        <v>309</v>
      </c>
      <c r="B315" s="317">
        <v>439824</v>
      </c>
      <c r="C315" s="318" t="s">
        <v>249</v>
      </c>
      <c r="D315" s="319">
        <v>0</v>
      </c>
      <c r="E315" s="319">
        <v>10</v>
      </c>
      <c r="F315" s="319">
        <v>5</v>
      </c>
      <c r="G315" s="320">
        <v>7</v>
      </c>
      <c r="H315" s="320">
        <v>4</v>
      </c>
      <c r="I315" s="253">
        <f t="shared" si="60"/>
        <v>26</v>
      </c>
      <c r="J315" s="320">
        <f t="shared" si="26"/>
        <v>3.90</v>
      </c>
      <c r="K315" s="321">
        <v>1</v>
      </c>
      <c r="L315" s="321">
        <v>2</v>
      </c>
      <c r="M315" s="321">
        <v>2.50</v>
      </c>
      <c r="N315" s="321">
        <v>2</v>
      </c>
      <c r="O315" s="321">
        <v>1</v>
      </c>
      <c r="P315" s="253">
        <f t="shared" si="27"/>
        <v>8.50</v>
      </c>
      <c r="Q315" s="321">
        <f t="shared" si="28"/>
        <v>0.42500000000000004</v>
      </c>
      <c r="R315" s="322">
        <f t="shared" si="51"/>
        <v>0.05</v>
      </c>
      <c r="S315" s="322">
        <f t="shared" si="52"/>
        <v>1.60</v>
      </c>
      <c r="T315" s="322">
        <f t="shared" si="53"/>
        <v>0.875</v>
      </c>
      <c r="U315" s="322">
        <f t="shared" si="54"/>
        <v>1.1500000000000001</v>
      </c>
      <c r="V315" s="322">
        <f t="shared" si="55"/>
        <v>0.65</v>
      </c>
      <c r="W315" s="323">
        <f t="shared" si="58"/>
        <v>34.50</v>
      </c>
      <c r="X315" s="324">
        <f t="shared" si="59"/>
        <v>6.90</v>
      </c>
      <c r="Y315" s="318">
        <v>22</v>
      </c>
      <c r="Z315" s="325">
        <f t="shared" si="56"/>
        <v>17.60</v>
      </c>
      <c r="AA315" s="110"/>
      <c r="AB315" s="110"/>
      <c r="AC315" s="110"/>
      <c r="AD315" s="110"/>
      <c r="AE315" s="110"/>
      <c r="AF315" s="110"/>
      <c r="AG315" s="110"/>
      <c r="AH315" s="110"/>
      <c r="AI315" s="110"/>
      <c r="AJ315" s="110"/>
      <c r="AK315" s="110"/>
      <c r="AL315" s="110"/>
      <c r="AM315" s="110"/>
      <c r="AN315" s="110"/>
      <c r="AO315" s="110"/>
      <c r="AP315" s="110"/>
      <c r="AQ315" s="110"/>
      <c r="AR315" s="109"/>
    </row>
    <row r="316" spans="1:44" s="107" customFormat="1" ht="20.25">
      <c r="A316" s="45">
        <v>310</v>
      </c>
      <c r="B316" s="317">
        <v>439827</v>
      </c>
      <c r="C316" s="318" t="s">
        <v>250</v>
      </c>
      <c r="D316" s="319">
        <v>11</v>
      </c>
      <c r="E316" s="319">
        <v>12</v>
      </c>
      <c r="F316" s="319">
        <v>14</v>
      </c>
      <c r="G316" s="320">
        <v>10</v>
      </c>
      <c r="H316" s="320">
        <v>13</v>
      </c>
      <c r="I316" s="253">
        <f t="shared" si="60"/>
        <v>60</v>
      </c>
      <c r="J316" s="320">
        <f t="shared" si="26"/>
        <v>9</v>
      </c>
      <c r="K316" s="321">
        <v>3</v>
      </c>
      <c r="L316" s="321">
        <v>4.50</v>
      </c>
      <c r="M316" s="321">
        <v>3</v>
      </c>
      <c r="N316" s="321">
        <v>4</v>
      </c>
      <c r="O316" s="321">
        <v>5</v>
      </c>
      <c r="P316" s="253">
        <f t="shared" si="27"/>
        <v>19.50</v>
      </c>
      <c r="Q316" s="321">
        <f t="shared" si="28"/>
        <v>0.97500000000000009</v>
      </c>
      <c r="R316" s="322">
        <f t="shared" si="51"/>
        <v>1.7999999999999998</v>
      </c>
      <c r="S316" s="322">
        <f t="shared" si="52"/>
        <v>2.025</v>
      </c>
      <c r="T316" s="322">
        <f t="shared" si="53"/>
        <v>2.25</v>
      </c>
      <c r="U316" s="322">
        <f t="shared" si="54"/>
        <v>1.70</v>
      </c>
      <c r="V316" s="322">
        <f t="shared" si="55"/>
        <v>2.2000000000000002</v>
      </c>
      <c r="W316" s="323">
        <f t="shared" si="58"/>
        <v>79.50</v>
      </c>
      <c r="X316" s="324">
        <f t="shared" si="59"/>
        <v>15.90</v>
      </c>
      <c r="Y316" s="318">
        <v>55</v>
      </c>
      <c r="Z316" s="325">
        <f t="shared" si="56"/>
        <v>44</v>
      </c>
      <c r="AA316" s="110"/>
      <c r="AB316" s="110"/>
      <c r="AC316" s="110"/>
      <c r="AD316" s="110"/>
      <c r="AE316" s="110"/>
      <c r="AF316" s="110"/>
      <c r="AG316" s="110"/>
      <c r="AH316" s="110"/>
      <c r="AI316" s="110"/>
      <c r="AJ316" s="110"/>
      <c r="AK316" s="110"/>
      <c r="AL316" s="110"/>
      <c r="AM316" s="110"/>
      <c r="AN316" s="110"/>
      <c r="AO316" s="110"/>
      <c r="AP316" s="110"/>
      <c r="AQ316" s="110"/>
      <c r="AR316" s="109"/>
    </row>
    <row r="317" spans="1:44" s="107" customFormat="1" ht="20.25">
      <c r="A317" s="45">
        <v>311</v>
      </c>
      <c r="B317" s="317">
        <v>439829</v>
      </c>
      <c r="C317" s="318" t="s">
        <v>252</v>
      </c>
      <c r="D317" s="319"/>
      <c r="E317" s="319"/>
      <c r="F317" s="319"/>
      <c r="G317" s="320"/>
      <c r="H317" s="320"/>
      <c r="I317" s="253">
        <f t="shared" si="60"/>
        <v>0</v>
      </c>
      <c r="J317" s="320">
        <f t="shared" si="26"/>
        <v>0</v>
      </c>
      <c r="K317" s="321"/>
      <c r="L317" s="321"/>
      <c r="M317" s="321"/>
      <c r="N317" s="321"/>
      <c r="O317" s="321"/>
      <c r="P317" s="253">
        <f t="shared" si="27"/>
        <v>0</v>
      </c>
      <c r="Q317" s="321">
        <f t="shared" si="28"/>
        <v>0</v>
      </c>
      <c r="R317" s="322">
        <f t="shared" si="51"/>
        <v>0</v>
      </c>
      <c r="S317" s="322">
        <f t="shared" si="52"/>
        <v>0</v>
      </c>
      <c r="T317" s="322">
        <f t="shared" si="53"/>
        <v>0</v>
      </c>
      <c r="U317" s="322">
        <f t="shared" si="54"/>
        <v>0</v>
      </c>
      <c r="V317" s="322">
        <f t="shared" si="55"/>
        <v>0</v>
      </c>
      <c r="W317" s="323">
        <f t="shared" si="58"/>
        <v>0</v>
      </c>
      <c r="X317" s="324">
        <f t="shared" si="59"/>
        <v>0</v>
      </c>
      <c r="Y317" s="318" t="s">
        <v>147</v>
      </c>
      <c r="Z317" s="325" t="e">
        <f t="shared" si="56"/>
        <v>#VALUE!</v>
      </c>
      <c r="AA317" s="110"/>
      <c r="AB317" s="110"/>
      <c r="AC317" s="110"/>
      <c r="AD317" s="110"/>
      <c r="AE317" s="110"/>
      <c r="AF317" s="110"/>
      <c r="AG317" s="110"/>
      <c r="AH317" s="110"/>
      <c r="AI317" s="110"/>
      <c r="AJ317" s="110"/>
      <c r="AK317" s="110"/>
      <c r="AL317" s="110"/>
      <c r="AM317" s="110"/>
      <c r="AN317" s="110"/>
      <c r="AO317" s="110"/>
      <c r="AP317" s="110"/>
      <c r="AQ317" s="110"/>
      <c r="AR317" s="109"/>
    </row>
    <row r="318" spans="1:44" s="107" customFormat="1" ht="20.25">
      <c r="A318" s="45">
        <v>312</v>
      </c>
      <c r="B318" s="317">
        <v>439832</v>
      </c>
      <c r="C318" s="318" t="s">
        <v>255</v>
      </c>
      <c r="D318" s="319">
        <v>8</v>
      </c>
      <c r="E318" s="319">
        <v>9</v>
      </c>
      <c r="F318" s="319">
        <v>10</v>
      </c>
      <c r="G318" s="320">
        <v>8.50</v>
      </c>
      <c r="H318" s="320">
        <v>14</v>
      </c>
      <c r="I318" s="253">
        <f t="shared" si="60"/>
        <v>49.50</v>
      </c>
      <c r="J318" s="320">
        <f t="shared" si="26"/>
        <v>7.425</v>
      </c>
      <c r="K318" s="321">
        <v>3</v>
      </c>
      <c r="L318" s="321">
        <v>2</v>
      </c>
      <c r="M318" s="321">
        <v>2.50</v>
      </c>
      <c r="N318" s="321">
        <v>1.50</v>
      </c>
      <c r="O318" s="321">
        <v>3</v>
      </c>
      <c r="P318" s="253">
        <f t="shared" si="27"/>
        <v>12</v>
      </c>
      <c r="Q318" s="321">
        <f t="shared" si="28"/>
        <v>0.60000000000000009</v>
      </c>
      <c r="R318" s="322">
        <f t="shared" si="51"/>
        <v>1.35</v>
      </c>
      <c r="S318" s="322">
        <f t="shared" si="52"/>
        <v>1.45</v>
      </c>
      <c r="T318" s="322">
        <f t="shared" si="53"/>
        <v>1.625</v>
      </c>
      <c r="U318" s="322">
        <f t="shared" si="54"/>
        <v>1.35</v>
      </c>
      <c r="V318" s="322">
        <f t="shared" si="55"/>
        <v>2.25</v>
      </c>
      <c r="W318" s="323">
        <f t="shared" si="58"/>
        <v>61.50</v>
      </c>
      <c r="X318" s="324">
        <f t="shared" si="59"/>
        <v>12.30</v>
      </c>
      <c r="Y318" s="318">
        <v>48</v>
      </c>
      <c r="Z318" s="325">
        <f t="shared" si="56"/>
        <v>38.400000000000006</v>
      </c>
      <c r="AA318" s="110"/>
      <c r="AB318" s="110"/>
      <c r="AC318" s="110"/>
      <c r="AD318" s="110"/>
      <c r="AE318" s="110"/>
      <c r="AF318" s="110"/>
      <c r="AG318" s="110"/>
      <c r="AH318" s="110"/>
      <c r="AI318" s="110"/>
      <c r="AJ318" s="110"/>
      <c r="AK318" s="110"/>
      <c r="AL318" s="110"/>
      <c r="AM318" s="110"/>
      <c r="AN318" s="110"/>
      <c r="AO318" s="110"/>
      <c r="AP318" s="110"/>
      <c r="AQ318" s="110"/>
      <c r="AR318" s="109"/>
    </row>
    <row r="319" spans="1:44" s="107" customFormat="1" ht="20.25">
      <c r="A319" s="45">
        <v>313</v>
      </c>
      <c r="B319" s="317">
        <v>439836</v>
      </c>
      <c r="C319" s="318" t="s">
        <v>499</v>
      </c>
      <c r="D319" s="319">
        <v>11</v>
      </c>
      <c r="E319" s="319">
        <v>7</v>
      </c>
      <c r="F319" s="319">
        <v>8</v>
      </c>
      <c r="G319" s="320">
        <v>5</v>
      </c>
      <c r="H319" s="320">
        <v>6</v>
      </c>
      <c r="I319" s="253">
        <f t="shared" si="60"/>
        <v>37</v>
      </c>
      <c r="J319" s="320">
        <f t="shared" si="26"/>
        <v>5.55</v>
      </c>
      <c r="K319" s="321">
        <v>1</v>
      </c>
      <c r="L319" s="321">
        <v>3.50</v>
      </c>
      <c r="M319" s="321">
        <v>1</v>
      </c>
      <c r="N319" s="321">
        <v>2</v>
      </c>
      <c r="O319" s="321">
        <v>4</v>
      </c>
      <c r="P319" s="253">
        <f t="shared" si="27"/>
        <v>11.50</v>
      </c>
      <c r="Q319" s="321">
        <f t="shared" si="28"/>
        <v>0.57500000000000007</v>
      </c>
      <c r="R319" s="322">
        <f t="shared" si="51"/>
        <v>1.70</v>
      </c>
      <c r="S319" s="322">
        <f t="shared" si="52"/>
        <v>1.2250000000000001</v>
      </c>
      <c r="T319" s="322">
        <f t="shared" si="53"/>
        <v>1.25</v>
      </c>
      <c r="U319" s="322">
        <f t="shared" si="54"/>
        <v>0.85</v>
      </c>
      <c r="V319" s="322">
        <f t="shared" si="55"/>
        <v>1.0999999999999999</v>
      </c>
      <c r="W319" s="323">
        <f t="shared" si="58"/>
        <v>48.50</v>
      </c>
      <c r="X319" s="324">
        <f t="shared" si="59"/>
        <v>9.7000000000000011</v>
      </c>
      <c r="Y319" s="318">
        <v>36</v>
      </c>
      <c r="Z319" s="325">
        <f t="shared" si="56"/>
        <v>28.80</v>
      </c>
      <c r="AA319" s="110"/>
      <c r="AB319" s="110"/>
      <c r="AC319" s="110"/>
      <c r="AD319" s="110"/>
      <c r="AE319" s="110"/>
      <c r="AF319" s="110"/>
      <c r="AG319" s="110"/>
      <c r="AH319" s="110"/>
      <c r="AI319" s="110"/>
      <c r="AJ319" s="110"/>
      <c r="AK319" s="110"/>
      <c r="AL319" s="110"/>
      <c r="AM319" s="110"/>
      <c r="AN319" s="110"/>
      <c r="AO319" s="110"/>
      <c r="AP319" s="110"/>
      <c r="AQ319" s="110"/>
      <c r="AR319" s="109"/>
    </row>
    <row r="320" spans="1:44" s="107" customFormat="1" ht="20.25">
      <c r="A320" s="45">
        <v>314</v>
      </c>
      <c r="B320" s="317">
        <v>439841</v>
      </c>
      <c r="C320" s="318" t="s">
        <v>257</v>
      </c>
      <c r="D320" s="319">
        <v>12</v>
      </c>
      <c r="E320" s="319">
        <v>11</v>
      </c>
      <c r="F320" s="319">
        <v>10</v>
      </c>
      <c r="G320" s="320">
        <v>11</v>
      </c>
      <c r="H320" s="320">
        <v>12</v>
      </c>
      <c r="I320" s="253">
        <f t="shared" si="60"/>
        <v>56</v>
      </c>
      <c r="J320" s="320">
        <f t="shared" si="26"/>
        <v>8.40</v>
      </c>
      <c r="K320" s="321">
        <v>2</v>
      </c>
      <c r="L320" s="321">
        <v>3</v>
      </c>
      <c r="M320" s="321">
        <v>2.50</v>
      </c>
      <c r="N320" s="321">
        <v>4</v>
      </c>
      <c r="O320" s="321">
        <v>3.50</v>
      </c>
      <c r="P320" s="253">
        <f t="shared" si="27"/>
        <v>15</v>
      </c>
      <c r="Q320" s="321">
        <f t="shared" si="28"/>
        <v>0.75</v>
      </c>
      <c r="R320" s="322">
        <f t="shared" si="51"/>
        <v>1.90</v>
      </c>
      <c r="S320" s="322">
        <f t="shared" si="52"/>
        <v>1.7999999999999998</v>
      </c>
      <c r="T320" s="322">
        <f t="shared" si="53"/>
        <v>1.625</v>
      </c>
      <c r="U320" s="322">
        <f t="shared" si="54"/>
        <v>1.85</v>
      </c>
      <c r="V320" s="322">
        <f t="shared" si="55"/>
        <v>1.975</v>
      </c>
      <c r="W320" s="323">
        <f t="shared" si="58"/>
        <v>71</v>
      </c>
      <c r="X320" s="324">
        <f t="shared" si="59"/>
        <v>14.20</v>
      </c>
      <c r="Y320" s="318">
        <v>48</v>
      </c>
      <c r="Z320" s="325">
        <f t="shared" si="56"/>
        <v>38.400000000000006</v>
      </c>
      <c r="AA320" s="110"/>
      <c r="AB320" s="110"/>
      <c r="AC320" s="110"/>
      <c r="AD320" s="110"/>
      <c r="AE320" s="110"/>
      <c r="AF320" s="110"/>
      <c r="AG320" s="110"/>
      <c r="AH320" s="110"/>
      <c r="AI320" s="110"/>
      <c r="AJ320" s="110"/>
      <c r="AK320" s="110"/>
      <c r="AL320" s="110"/>
      <c r="AM320" s="110"/>
      <c r="AN320" s="110"/>
      <c r="AO320" s="110"/>
      <c r="AP320" s="110"/>
      <c r="AQ320" s="110"/>
      <c r="AR320" s="109"/>
    </row>
    <row r="321" spans="1:44" s="107" customFormat="1" ht="20.25">
      <c r="A321" s="45">
        <v>315</v>
      </c>
      <c r="B321" s="317">
        <v>439843</v>
      </c>
      <c r="C321" s="318" t="s">
        <v>259</v>
      </c>
      <c r="D321" s="319">
        <v>10</v>
      </c>
      <c r="E321" s="319">
        <v>11</v>
      </c>
      <c r="F321" s="319">
        <v>9</v>
      </c>
      <c r="G321" s="320">
        <v>12</v>
      </c>
      <c r="H321" s="320">
        <v>12</v>
      </c>
      <c r="I321" s="253">
        <f t="shared" si="60"/>
        <v>54</v>
      </c>
      <c r="J321" s="320">
        <f t="shared" si="26"/>
        <v>8.10</v>
      </c>
      <c r="K321" s="321">
        <v>4</v>
      </c>
      <c r="L321" s="321">
        <v>3.50</v>
      </c>
      <c r="M321" s="321">
        <v>3</v>
      </c>
      <c r="N321" s="321">
        <v>2.50</v>
      </c>
      <c r="O321" s="321">
        <v>3.50</v>
      </c>
      <c r="P321" s="253">
        <f t="shared" si="27"/>
        <v>16.50</v>
      </c>
      <c r="Q321" s="321">
        <f t="shared" si="28"/>
        <v>0.825</v>
      </c>
      <c r="R321" s="322">
        <f t="shared" si="51"/>
        <v>1.70</v>
      </c>
      <c r="S321" s="322">
        <f t="shared" si="52"/>
        <v>1.825</v>
      </c>
      <c r="T321" s="322">
        <f t="shared" si="53"/>
        <v>1.50</v>
      </c>
      <c r="U321" s="322">
        <f t="shared" si="54"/>
        <v>1.9249999999999998</v>
      </c>
      <c r="V321" s="322">
        <f t="shared" si="55"/>
        <v>1.975</v>
      </c>
      <c r="W321" s="323">
        <f t="shared" si="58"/>
        <v>70.50</v>
      </c>
      <c r="X321" s="324">
        <f t="shared" si="59"/>
        <v>14.10</v>
      </c>
      <c r="Y321" s="318">
        <v>59</v>
      </c>
      <c r="Z321" s="325">
        <f t="shared" si="56"/>
        <v>47.20</v>
      </c>
      <c r="AA321" s="110"/>
      <c r="AB321" s="110"/>
      <c r="AC321" s="110"/>
      <c r="AD321" s="110"/>
      <c r="AE321" s="110"/>
      <c r="AF321" s="110"/>
      <c r="AG321" s="110"/>
      <c r="AH321" s="110"/>
      <c r="AI321" s="110"/>
      <c r="AJ321" s="110"/>
      <c r="AK321" s="110"/>
      <c r="AL321" s="110"/>
      <c r="AM321" s="110"/>
      <c r="AN321" s="110"/>
      <c r="AO321" s="110"/>
      <c r="AP321" s="110"/>
      <c r="AQ321" s="110"/>
      <c r="AR321" s="109"/>
    </row>
    <row r="322" spans="1:44" s="107" customFormat="1" ht="20.25">
      <c r="A322" s="45">
        <v>316</v>
      </c>
      <c r="B322" s="317">
        <v>439845</v>
      </c>
      <c r="C322" s="318" t="s">
        <v>260</v>
      </c>
      <c r="D322" s="319">
        <v>11</v>
      </c>
      <c r="E322" s="319">
        <v>12</v>
      </c>
      <c r="F322" s="319">
        <v>14</v>
      </c>
      <c r="G322" s="320">
        <v>14</v>
      </c>
      <c r="H322" s="320">
        <v>15</v>
      </c>
      <c r="I322" s="253">
        <f t="shared" si="60"/>
        <v>66</v>
      </c>
      <c r="J322" s="320">
        <f t="shared" si="26"/>
        <v>9.90</v>
      </c>
      <c r="K322" s="321">
        <v>5</v>
      </c>
      <c r="L322" s="321">
        <v>2.50</v>
      </c>
      <c r="M322" s="321">
        <v>4</v>
      </c>
      <c r="N322" s="321">
        <v>2.50</v>
      </c>
      <c r="O322" s="321">
        <v>2</v>
      </c>
      <c r="P322" s="253">
        <f t="shared" si="27"/>
        <v>16</v>
      </c>
      <c r="Q322" s="321">
        <f t="shared" si="28"/>
        <v>0.80</v>
      </c>
      <c r="R322" s="322">
        <f t="shared" si="51"/>
        <v>1.90</v>
      </c>
      <c r="S322" s="322">
        <f t="shared" si="52"/>
        <v>1.9249999999999998</v>
      </c>
      <c r="T322" s="322">
        <f t="shared" si="53"/>
        <v>2.3000000000000003</v>
      </c>
      <c r="U322" s="322">
        <f t="shared" si="54"/>
        <v>2.225</v>
      </c>
      <c r="V322" s="322">
        <f t="shared" si="55"/>
        <v>2.35</v>
      </c>
      <c r="W322" s="323">
        <f t="shared" si="58"/>
        <v>82</v>
      </c>
      <c r="X322" s="324">
        <f t="shared" si="59"/>
        <v>16.400000000000002</v>
      </c>
      <c r="Y322" s="318">
        <v>60</v>
      </c>
      <c r="Z322" s="325">
        <f t="shared" si="56"/>
        <v>48</v>
      </c>
      <c r="AA322" s="110"/>
      <c r="AB322" s="110"/>
      <c r="AC322" s="110"/>
      <c r="AD322" s="110"/>
      <c r="AE322" s="110"/>
      <c r="AF322" s="110"/>
      <c r="AG322" s="110"/>
      <c r="AH322" s="110"/>
      <c r="AI322" s="110"/>
      <c r="AJ322" s="110"/>
      <c r="AK322" s="110"/>
      <c r="AL322" s="110"/>
      <c r="AM322" s="110"/>
      <c r="AN322" s="110"/>
      <c r="AO322" s="110"/>
      <c r="AP322" s="110"/>
      <c r="AQ322" s="110"/>
      <c r="AR322" s="109"/>
    </row>
    <row r="323" spans="1:44" s="107" customFormat="1" ht="20.25">
      <c r="A323" s="45">
        <v>317</v>
      </c>
      <c r="B323" s="317">
        <v>439852</v>
      </c>
      <c r="C323" s="318" t="s">
        <v>262</v>
      </c>
      <c r="D323" s="319"/>
      <c r="E323" s="319"/>
      <c r="F323" s="319"/>
      <c r="G323" s="320"/>
      <c r="H323" s="320"/>
      <c r="I323" s="253">
        <f t="shared" si="60"/>
        <v>0</v>
      </c>
      <c r="J323" s="320">
        <f t="shared" si="26"/>
        <v>0</v>
      </c>
      <c r="K323" s="321"/>
      <c r="L323" s="321"/>
      <c r="M323" s="321"/>
      <c r="N323" s="321"/>
      <c r="O323" s="321"/>
      <c r="P323" s="253">
        <f t="shared" si="27"/>
        <v>0</v>
      </c>
      <c r="Q323" s="321">
        <f t="shared" si="28"/>
        <v>0</v>
      </c>
      <c r="R323" s="322">
        <f t="shared" si="51"/>
        <v>0</v>
      </c>
      <c r="S323" s="322">
        <f t="shared" si="52"/>
        <v>0</v>
      </c>
      <c r="T323" s="322">
        <f t="shared" si="53"/>
        <v>0</v>
      </c>
      <c r="U323" s="322">
        <f t="shared" si="54"/>
        <v>0</v>
      </c>
      <c r="V323" s="322">
        <f t="shared" si="55"/>
        <v>0</v>
      </c>
      <c r="W323" s="323">
        <f t="shared" si="58"/>
        <v>0</v>
      </c>
      <c r="X323" s="324">
        <f t="shared" si="59"/>
        <v>0</v>
      </c>
      <c r="Y323" s="318" t="s">
        <v>147</v>
      </c>
      <c r="Z323" s="325" t="e">
        <f t="shared" si="56"/>
        <v>#VALUE!</v>
      </c>
      <c r="AA323" s="110"/>
      <c r="AB323" s="110"/>
      <c r="AC323" s="110"/>
      <c r="AD323" s="110"/>
      <c r="AE323" s="110"/>
      <c r="AF323" s="110"/>
      <c r="AG323" s="110"/>
      <c r="AH323" s="110"/>
      <c r="AI323" s="110"/>
      <c r="AJ323" s="110"/>
      <c r="AK323" s="110"/>
      <c r="AL323" s="110"/>
      <c r="AM323" s="110"/>
      <c r="AN323" s="110"/>
      <c r="AO323" s="110"/>
      <c r="AP323" s="110"/>
      <c r="AQ323" s="110"/>
      <c r="AR323" s="109"/>
    </row>
    <row r="324" spans="1:44" s="107" customFormat="1" ht="20.25">
      <c r="A324" s="45">
        <v>318</v>
      </c>
      <c r="B324" s="317">
        <v>439868</v>
      </c>
      <c r="C324" s="318" t="s">
        <v>265</v>
      </c>
      <c r="D324" s="319">
        <v>10</v>
      </c>
      <c r="E324" s="319">
        <v>12</v>
      </c>
      <c r="F324" s="319">
        <v>14</v>
      </c>
      <c r="G324" s="320">
        <v>17</v>
      </c>
      <c r="H324" s="320">
        <v>15</v>
      </c>
      <c r="I324" s="253">
        <f t="shared" si="60"/>
        <v>68</v>
      </c>
      <c r="J324" s="320">
        <f t="shared" si="26"/>
        <v>10.199999999999999</v>
      </c>
      <c r="K324" s="321">
        <v>2</v>
      </c>
      <c r="L324" s="321">
        <v>2</v>
      </c>
      <c r="M324" s="321">
        <v>2.50</v>
      </c>
      <c r="N324" s="321">
        <v>1</v>
      </c>
      <c r="O324" s="321">
        <v>1.50</v>
      </c>
      <c r="P324" s="253">
        <f t="shared" si="27"/>
        <v>9</v>
      </c>
      <c r="Q324" s="321">
        <f t="shared" si="28"/>
        <v>0.45</v>
      </c>
      <c r="R324" s="322">
        <f t="shared" si="51"/>
        <v>1.60</v>
      </c>
      <c r="S324" s="322">
        <f t="shared" si="52"/>
        <v>1.90</v>
      </c>
      <c r="T324" s="322">
        <f t="shared" si="53"/>
        <v>2.225</v>
      </c>
      <c r="U324" s="322">
        <f t="shared" si="54"/>
        <v>2.5999999999999996</v>
      </c>
      <c r="V324" s="322">
        <f t="shared" si="55"/>
        <v>2.3250000000000002</v>
      </c>
      <c r="W324" s="323">
        <f t="shared" si="58"/>
        <v>77</v>
      </c>
      <c r="X324" s="324">
        <f t="shared" si="59"/>
        <v>15.40</v>
      </c>
      <c r="Y324" s="318">
        <v>70</v>
      </c>
      <c r="Z324" s="325">
        <f t="shared" si="56"/>
        <v>56</v>
      </c>
      <c r="AA324" s="110"/>
      <c r="AB324" s="110"/>
      <c r="AC324" s="110"/>
      <c r="AD324" s="110"/>
      <c r="AE324" s="110"/>
      <c r="AF324" s="110"/>
      <c r="AG324" s="110"/>
      <c r="AH324" s="110"/>
      <c r="AI324" s="110"/>
      <c r="AJ324" s="110"/>
      <c r="AK324" s="110"/>
      <c r="AL324" s="110"/>
      <c r="AM324" s="110"/>
      <c r="AN324" s="110"/>
      <c r="AO324" s="110"/>
      <c r="AP324" s="110"/>
      <c r="AQ324" s="110"/>
      <c r="AR324" s="109"/>
    </row>
    <row r="325" spans="1:44" s="107" customFormat="1" ht="20.25">
      <c r="A325" s="45">
        <v>319</v>
      </c>
      <c r="B325" s="317">
        <v>439873</v>
      </c>
      <c r="C325" s="318" t="s">
        <v>266</v>
      </c>
      <c r="D325" s="319">
        <v>2</v>
      </c>
      <c r="E325" s="319">
        <v>10</v>
      </c>
      <c r="F325" s="319">
        <v>8</v>
      </c>
      <c r="G325" s="320">
        <v>6</v>
      </c>
      <c r="H325" s="320">
        <v>13</v>
      </c>
      <c r="I325" s="253">
        <f t="shared" si="60"/>
        <v>39</v>
      </c>
      <c r="J325" s="320">
        <f t="shared" si="26"/>
        <v>5.85</v>
      </c>
      <c r="K325" s="321">
        <v>3</v>
      </c>
      <c r="L325" s="321">
        <v>1.50</v>
      </c>
      <c r="M325" s="321">
        <v>3</v>
      </c>
      <c r="N325" s="321">
        <v>2</v>
      </c>
      <c r="O325" s="321">
        <v>4</v>
      </c>
      <c r="P325" s="253">
        <f t="shared" si="27"/>
        <v>13.50</v>
      </c>
      <c r="Q325" s="321">
        <f t="shared" si="28"/>
        <v>0.675</v>
      </c>
      <c r="R325" s="322">
        <f t="shared" si="51"/>
        <v>0.45</v>
      </c>
      <c r="S325" s="322">
        <f t="shared" si="52"/>
        <v>1.575</v>
      </c>
      <c r="T325" s="322">
        <f t="shared" si="53"/>
        <v>1.35</v>
      </c>
      <c r="U325" s="322">
        <f t="shared" si="54"/>
        <v>0.99999999999999989</v>
      </c>
      <c r="V325" s="322">
        <f t="shared" si="55"/>
        <v>2.15</v>
      </c>
      <c r="W325" s="323">
        <f t="shared" si="58"/>
        <v>52.50</v>
      </c>
      <c r="X325" s="324">
        <f t="shared" si="59"/>
        <v>10.50</v>
      </c>
      <c r="Y325" s="318">
        <v>36</v>
      </c>
      <c r="Z325" s="325">
        <f t="shared" si="56"/>
        <v>28.80</v>
      </c>
      <c r="AA325" s="110"/>
      <c r="AB325" s="110"/>
      <c r="AC325" s="110"/>
      <c r="AD325" s="110"/>
      <c r="AE325" s="110"/>
      <c r="AF325" s="110"/>
      <c r="AG325" s="110"/>
      <c r="AH325" s="110"/>
      <c r="AI325" s="110"/>
      <c r="AJ325" s="110"/>
      <c r="AK325" s="110"/>
      <c r="AL325" s="110"/>
      <c r="AM325" s="110"/>
      <c r="AN325" s="110"/>
      <c r="AO325" s="110"/>
      <c r="AP325" s="110"/>
      <c r="AQ325" s="110"/>
      <c r="AR325" s="109"/>
    </row>
    <row r="326" spans="1:44" s="107" customFormat="1" ht="20.25">
      <c r="A326" s="45">
        <v>320</v>
      </c>
      <c r="B326" s="317">
        <v>439883</v>
      </c>
      <c r="C326" s="318" t="s">
        <v>268</v>
      </c>
      <c r="D326" s="319">
        <v>10</v>
      </c>
      <c r="E326" s="319">
        <v>2</v>
      </c>
      <c r="F326" s="319">
        <v>5</v>
      </c>
      <c r="G326" s="320">
        <v>4</v>
      </c>
      <c r="H326" s="320">
        <v>6</v>
      </c>
      <c r="I326" s="253">
        <f t="shared" si="60"/>
        <v>27</v>
      </c>
      <c r="J326" s="320">
        <f t="shared" si="26"/>
        <v>4.05</v>
      </c>
      <c r="K326" s="321">
        <v>1</v>
      </c>
      <c r="L326" s="321">
        <v>2</v>
      </c>
      <c r="M326" s="321">
        <v>1.50</v>
      </c>
      <c r="N326" s="321">
        <v>2</v>
      </c>
      <c r="O326" s="321">
        <v>2.50</v>
      </c>
      <c r="P326" s="253">
        <f t="shared" si="27"/>
        <v>9</v>
      </c>
      <c r="Q326" s="321">
        <f t="shared" si="28"/>
        <v>0.45</v>
      </c>
      <c r="R326" s="322">
        <f t="shared" si="51"/>
        <v>1.55</v>
      </c>
      <c r="S326" s="322">
        <f t="shared" si="52"/>
        <v>0.40</v>
      </c>
      <c r="T326" s="322">
        <f t="shared" si="53"/>
        <v>0.825</v>
      </c>
      <c r="U326" s="322">
        <f t="shared" si="54"/>
        <v>0.70</v>
      </c>
      <c r="V326" s="322">
        <f t="shared" si="55"/>
        <v>1.0249999999999999</v>
      </c>
      <c r="W326" s="323">
        <f t="shared" si="58"/>
        <v>36</v>
      </c>
      <c r="X326" s="324">
        <f t="shared" si="59"/>
        <v>7.20</v>
      </c>
      <c r="Y326" s="318">
        <v>23</v>
      </c>
      <c r="Z326" s="325">
        <f t="shared" si="56"/>
        <v>18.400000000000002</v>
      </c>
      <c r="AA326" s="110"/>
      <c r="AB326" s="110"/>
      <c r="AC326" s="110"/>
      <c r="AD326" s="110"/>
      <c r="AE326" s="110"/>
      <c r="AF326" s="110"/>
      <c r="AG326" s="110"/>
      <c r="AH326" s="110"/>
      <c r="AI326" s="110"/>
      <c r="AJ326" s="110"/>
      <c r="AK326" s="110"/>
      <c r="AL326" s="110"/>
      <c r="AM326" s="110"/>
      <c r="AN326" s="110"/>
      <c r="AO326" s="110"/>
      <c r="AP326" s="110"/>
      <c r="AQ326" s="110"/>
      <c r="AR326" s="109"/>
    </row>
    <row r="327" spans="1:44" s="107" customFormat="1" ht="20.25">
      <c r="A327" s="45">
        <v>321</v>
      </c>
      <c r="B327" s="317">
        <v>439894</v>
      </c>
      <c r="C327" s="318" t="s">
        <v>270</v>
      </c>
      <c r="D327" s="319">
        <v>8</v>
      </c>
      <c r="E327" s="319">
        <v>10</v>
      </c>
      <c r="F327" s="319">
        <v>14</v>
      </c>
      <c r="G327" s="320">
        <v>6</v>
      </c>
      <c r="H327" s="320">
        <v>10</v>
      </c>
      <c r="I327" s="253">
        <f t="shared" si="60"/>
        <v>48</v>
      </c>
      <c r="J327" s="320">
        <f t="shared" si="26"/>
        <v>7.1999999999999993</v>
      </c>
      <c r="K327" s="321">
        <v>3</v>
      </c>
      <c r="L327" s="321">
        <v>2</v>
      </c>
      <c r="M327" s="321">
        <v>2</v>
      </c>
      <c r="N327" s="321">
        <v>2.50</v>
      </c>
      <c r="O327" s="321">
        <v>3</v>
      </c>
      <c r="P327" s="253">
        <f t="shared" si="27"/>
        <v>12.50</v>
      </c>
      <c r="Q327" s="321">
        <f t="shared" si="28"/>
        <v>0.625</v>
      </c>
      <c r="R327" s="322">
        <f t="shared" si="51"/>
        <v>1.35</v>
      </c>
      <c r="S327" s="322">
        <f t="shared" si="52"/>
        <v>1.60</v>
      </c>
      <c r="T327" s="322">
        <f t="shared" si="53"/>
        <v>2.2000000000000002</v>
      </c>
      <c r="U327" s="322">
        <f t="shared" si="54"/>
        <v>1.0249999999999999</v>
      </c>
      <c r="V327" s="322">
        <f t="shared" si="55"/>
        <v>1.65</v>
      </c>
      <c r="W327" s="323">
        <f t="shared" si="58"/>
        <v>60.50</v>
      </c>
      <c r="X327" s="324">
        <f t="shared" si="59"/>
        <v>12.10</v>
      </c>
      <c r="Y327" s="318">
        <v>44</v>
      </c>
      <c r="Z327" s="325">
        <f t="shared" si="56"/>
        <v>35.200000000000003</v>
      </c>
      <c r="AA327" s="110"/>
      <c r="AB327" s="110"/>
      <c r="AC327" s="110"/>
      <c r="AD327" s="110"/>
      <c r="AE327" s="110"/>
      <c r="AF327" s="110"/>
      <c r="AG327" s="110"/>
      <c r="AH327" s="110"/>
      <c r="AI327" s="110"/>
      <c r="AJ327" s="110"/>
      <c r="AK327" s="110"/>
      <c r="AL327" s="110"/>
      <c r="AM327" s="110"/>
      <c r="AN327" s="110"/>
      <c r="AO327" s="110"/>
      <c r="AP327" s="110"/>
      <c r="AQ327" s="110"/>
      <c r="AR327" s="109"/>
    </row>
    <row r="328" spans="1:44" s="107" customFormat="1" ht="20.25">
      <c r="A328" s="45">
        <v>322</v>
      </c>
      <c r="B328" s="317">
        <v>439895</v>
      </c>
      <c r="C328" s="318" t="s">
        <v>271</v>
      </c>
      <c r="D328" s="319">
        <v>7</v>
      </c>
      <c r="E328" s="319">
        <v>8</v>
      </c>
      <c r="F328" s="319">
        <v>8</v>
      </c>
      <c r="G328" s="320">
        <v>6</v>
      </c>
      <c r="H328" s="320">
        <v>6</v>
      </c>
      <c r="I328" s="253">
        <f t="shared" si="60"/>
        <v>35</v>
      </c>
      <c r="J328" s="320">
        <f t="shared" si="26"/>
        <v>5.25</v>
      </c>
      <c r="K328" s="321">
        <v>2</v>
      </c>
      <c r="L328" s="321">
        <v>4</v>
      </c>
      <c r="M328" s="321">
        <v>2</v>
      </c>
      <c r="N328" s="321">
        <v>3</v>
      </c>
      <c r="O328" s="321">
        <v>1.50</v>
      </c>
      <c r="P328" s="253">
        <f t="shared" si="27"/>
        <v>12.50</v>
      </c>
      <c r="Q328" s="321">
        <f t="shared" si="28"/>
        <v>0.625</v>
      </c>
      <c r="R328" s="322">
        <f t="shared" si="61" ref="R328">D328*0.15+K328*0.05</f>
        <v>1.1500000000000001</v>
      </c>
      <c r="S328" s="322">
        <f t="shared" si="62" ref="S328">E328*0.15+L328*0.05</f>
        <v>1.40</v>
      </c>
      <c r="T328" s="322">
        <f t="shared" si="63" ref="T328">F328*0.15+M328*0.05</f>
        <v>1.30</v>
      </c>
      <c r="U328" s="322">
        <f t="shared" si="64" ref="U328">G328*0.15+N328*0.05</f>
        <v>1.0499999999999998</v>
      </c>
      <c r="V328" s="322">
        <f t="shared" si="65" ref="V328">H328*0.15+O328*0.05</f>
        <v>0.97499999999999987</v>
      </c>
      <c r="W328" s="323">
        <f t="shared" si="58"/>
        <v>47.50</v>
      </c>
      <c r="X328" s="324">
        <f t="shared" si="59"/>
        <v>9.50</v>
      </c>
      <c r="Y328" s="318">
        <v>25</v>
      </c>
      <c r="Z328" s="325">
        <f t="shared" si="66" ref="Z328">Y328*0.8</f>
        <v>20</v>
      </c>
      <c r="AA328" s="110"/>
      <c r="AB328" s="110"/>
      <c r="AC328" s="110"/>
      <c r="AD328" s="110"/>
      <c r="AE328" s="110"/>
      <c r="AF328" s="110"/>
      <c r="AG328" s="110"/>
      <c r="AH328" s="110"/>
      <c r="AI328" s="110"/>
      <c r="AJ328" s="110"/>
      <c r="AK328" s="110"/>
      <c r="AL328" s="110"/>
      <c r="AM328" s="110"/>
      <c r="AN328" s="110"/>
      <c r="AO328" s="110"/>
      <c r="AP328" s="110"/>
      <c r="AQ328" s="110"/>
      <c r="AR328" s="109"/>
    </row>
    <row r="329" spans="5:7" ht="21" thickBot="1">
      <c r="E329" s="113"/>
      <c r="G329" s="115"/>
    </row>
    <row r="330" spans="1:26" ht="20.25">
      <c r="A330" s="161" t="s">
        <v>16</v>
      </c>
      <c r="B330" s="162"/>
      <c r="C330" s="163"/>
      <c r="D330" s="6">
        <f t="shared" si="67" ref="D330:Z330">COUNT(D7:D328)</f>
        <v>296</v>
      </c>
      <c r="E330" s="6">
        <f t="shared" si="67"/>
        <v>295</v>
      </c>
      <c r="F330" s="6">
        <f t="shared" si="67"/>
        <v>296</v>
      </c>
      <c r="G330" s="6">
        <f t="shared" si="67"/>
        <v>296</v>
      </c>
      <c r="H330" s="6">
        <f t="shared" si="67"/>
        <v>296</v>
      </c>
      <c r="I330" s="334">
        <f t="shared" si="67"/>
        <v>322</v>
      </c>
      <c r="J330" s="6">
        <f t="shared" si="67"/>
        <v>321</v>
      </c>
      <c r="K330" s="6">
        <f t="shared" si="67"/>
        <v>296</v>
      </c>
      <c r="L330" s="6">
        <f t="shared" si="67"/>
        <v>296</v>
      </c>
      <c r="M330" s="6">
        <f t="shared" si="67"/>
        <v>296</v>
      </c>
      <c r="N330" s="6">
        <f t="shared" si="67"/>
        <v>296</v>
      </c>
      <c r="O330" s="6">
        <f t="shared" si="67"/>
        <v>296</v>
      </c>
      <c r="P330" s="334">
        <f t="shared" si="67"/>
        <v>322</v>
      </c>
      <c r="Q330" s="6">
        <f t="shared" si="67"/>
        <v>317</v>
      </c>
      <c r="R330" s="6">
        <f t="shared" si="67"/>
        <v>322</v>
      </c>
      <c r="S330" s="6">
        <f t="shared" si="67"/>
        <v>321</v>
      </c>
      <c r="T330" s="6">
        <f t="shared" si="67"/>
        <v>322</v>
      </c>
      <c r="U330" s="6">
        <f t="shared" si="67"/>
        <v>322</v>
      </c>
      <c r="V330" s="6">
        <f t="shared" si="67"/>
        <v>322</v>
      </c>
      <c r="W330" s="6">
        <f t="shared" si="67"/>
        <v>320</v>
      </c>
      <c r="X330" s="6">
        <f t="shared" si="67"/>
        <v>320</v>
      </c>
      <c r="Y330" s="6">
        <f t="shared" si="67"/>
        <v>298</v>
      </c>
      <c r="Z330" s="6">
        <f t="shared" si="67"/>
        <v>297</v>
      </c>
    </row>
    <row r="331" spans="1:26" ht="21" customHeight="1">
      <c r="A331" s="134" t="s">
        <v>17</v>
      </c>
      <c r="B331" s="135"/>
      <c r="C331" s="136"/>
      <c r="D331" s="7">
        <v>20</v>
      </c>
      <c r="E331" s="8">
        <v>20</v>
      </c>
      <c r="F331" s="8">
        <v>20</v>
      </c>
      <c r="G331" s="8">
        <v>20</v>
      </c>
      <c r="H331" s="73">
        <v>20</v>
      </c>
      <c r="I331" s="335">
        <f>SUM(D331:H331)</f>
        <v>100</v>
      </c>
      <c r="J331" s="74">
        <f>I331*0.15</f>
        <v>15</v>
      </c>
      <c r="K331" s="71">
        <v>6</v>
      </c>
      <c r="L331" s="11">
        <v>6</v>
      </c>
      <c r="M331" s="11">
        <v>6</v>
      </c>
      <c r="N331" s="11">
        <v>6</v>
      </c>
      <c r="O331" s="72">
        <v>6</v>
      </c>
      <c r="P331" s="336">
        <f>SUM(K331:O331)</f>
        <v>30</v>
      </c>
      <c r="Q331" s="79">
        <f>P331*0.05</f>
        <v>1.50</v>
      </c>
      <c r="R331" s="80">
        <f>(D331*0.15+K331*0.05)</f>
        <v>3.30</v>
      </c>
      <c r="S331" s="13">
        <f>((E331*0.15+L331*0.05))</f>
        <v>3.30</v>
      </c>
      <c r="T331" s="13">
        <f t="shared" si="68" ref="T331:U331">((F331*0.15+M331*0.05))</f>
        <v>3.30</v>
      </c>
      <c r="U331" s="13">
        <f t="shared" si="68"/>
        <v>3.30</v>
      </c>
      <c r="V331" s="14">
        <f>((H331*0.15+O331*0.05))</f>
        <v>3.30</v>
      </c>
      <c r="W331" s="82">
        <v>130</v>
      </c>
      <c r="X331" s="81">
        <f>W331*0.2</f>
        <v>26</v>
      </c>
      <c r="Y331" s="12">
        <v>100</v>
      </c>
      <c r="Z331" s="69">
        <f>Y331*0.8</f>
        <v>80</v>
      </c>
    </row>
    <row r="332" spans="1:26" ht="20.25">
      <c r="A332" s="134" t="s">
        <v>79</v>
      </c>
      <c r="B332" s="135"/>
      <c r="C332" s="136"/>
      <c r="D332" s="7">
        <f>D331*0.4</f>
        <v>8</v>
      </c>
      <c r="E332" s="8">
        <f>E331*0.4</f>
        <v>8</v>
      </c>
      <c r="F332" s="8">
        <f t="shared" si="69" ref="F332:J332">F331*0.4</f>
        <v>8</v>
      </c>
      <c r="G332" s="8">
        <f t="shared" si="69"/>
        <v>8</v>
      </c>
      <c r="H332" s="73">
        <f t="shared" si="69"/>
        <v>8</v>
      </c>
      <c r="I332" s="335">
        <f t="shared" si="69"/>
        <v>40</v>
      </c>
      <c r="J332" s="74">
        <f t="shared" si="69"/>
        <v>6</v>
      </c>
      <c r="K332" s="71">
        <f>K331*0.4</f>
        <v>2.4000000000000004</v>
      </c>
      <c r="L332" s="11">
        <f>L331*0.4</f>
        <v>2.4000000000000004</v>
      </c>
      <c r="M332" s="11">
        <f t="shared" si="70" ref="M332:Z332">M331*0.4</f>
        <v>2.4000000000000004</v>
      </c>
      <c r="N332" s="11">
        <f t="shared" si="70"/>
        <v>2.4000000000000004</v>
      </c>
      <c r="O332" s="72">
        <f t="shared" si="70"/>
        <v>2.4000000000000004</v>
      </c>
      <c r="P332" s="336">
        <f t="shared" si="70"/>
        <v>12</v>
      </c>
      <c r="Q332" s="79">
        <f t="shared" si="70"/>
        <v>0.60000000000000009</v>
      </c>
      <c r="R332" s="80">
        <f t="shared" si="70"/>
        <v>1.32</v>
      </c>
      <c r="S332" s="13">
        <f t="shared" si="70"/>
        <v>1.32</v>
      </c>
      <c r="T332" s="13">
        <f t="shared" si="70"/>
        <v>1.32</v>
      </c>
      <c r="U332" s="13">
        <f t="shared" si="70"/>
        <v>1.32</v>
      </c>
      <c r="V332" s="14">
        <f t="shared" si="70"/>
        <v>1.32</v>
      </c>
      <c r="W332" s="82">
        <f t="shared" si="70"/>
        <v>52</v>
      </c>
      <c r="X332" s="81">
        <f t="shared" si="70"/>
        <v>10.40</v>
      </c>
      <c r="Y332" s="12">
        <f t="shared" si="70"/>
        <v>40</v>
      </c>
      <c r="Z332" s="69">
        <f t="shared" si="70"/>
        <v>32</v>
      </c>
    </row>
    <row r="333" spans="1:26" ht="21" customHeight="1">
      <c r="A333" s="134" t="s">
        <v>18</v>
      </c>
      <c r="B333" s="135"/>
      <c r="C333" s="136"/>
      <c r="D333" s="7">
        <f t="shared" si="71" ref="D333:H333">COUNTIF(D7:D328,"&gt;=8")</f>
        <v>205</v>
      </c>
      <c r="E333" s="7">
        <f t="shared" si="71"/>
        <v>181</v>
      </c>
      <c r="F333" s="7">
        <f t="shared" si="71"/>
        <v>191</v>
      </c>
      <c r="G333" s="7">
        <f t="shared" si="71"/>
        <v>192</v>
      </c>
      <c r="H333" s="7">
        <f t="shared" si="71"/>
        <v>193</v>
      </c>
      <c r="I333" s="337">
        <f>COUNTIF(I7:I328,"&gt;=40")</f>
        <v>196</v>
      </c>
      <c r="J333" s="7">
        <f>COUNTIF(J7:J328,"&gt;=6")</f>
        <v>196</v>
      </c>
      <c r="K333" s="7">
        <f>COUNTIF(K7:K328,"&gt;=2.4")</f>
        <v>188</v>
      </c>
      <c r="L333" s="7">
        <f t="shared" si="72" ref="L333:O333">COUNTIF(L7:L328,"&gt;=2.4")</f>
        <v>182</v>
      </c>
      <c r="M333" s="7">
        <f t="shared" si="72"/>
        <v>178</v>
      </c>
      <c r="N333" s="7">
        <f t="shared" si="72"/>
        <v>173</v>
      </c>
      <c r="O333" s="7">
        <f t="shared" si="72"/>
        <v>195</v>
      </c>
      <c r="P333" s="337">
        <f>COUNTIF(P7:P328,"&gt;=12")</f>
        <v>201</v>
      </c>
      <c r="Q333" s="7">
        <f>COUNTIF(Q7:Q328,"&gt;=.6")</f>
        <v>198</v>
      </c>
      <c r="R333" s="7">
        <f>COUNTIF(R7:R328,"&gt;=1.32")</f>
        <v>196</v>
      </c>
      <c r="S333" s="7">
        <f t="shared" si="73" ref="S333:V333">COUNTIF(S7:S328,"&gt;=1.32")</f>
        <v>169</v>
      </c>
      <c r="T333" s="7">
        <f t="shared" si="73"/>
        <v>180</v>
      </c>
      <c r="U333" s="7">
        <f t="shared" si="73"/>
        <v>175</v>
      </c>
      <c r="V333" s="7">
        <f t="shared" si="73"/>
        <v>181</v>
      </c>
      <c r="W333" s="7">
        <f>COUNTIF(W7:W328,"&gt;=52")</f>
        <v>190</v>
      </c>
      <c r="X333" s="7">
        <f>COUNTIF(X7:X328,"&gt;=10.4")</f>
        <v>190</v>
      </c>
      <c r="Y333" s="7">
        <f>COUNTIF(Y7:Y328,"&gt;=40")</f>
        <v>186</v>
      </c>
      <c r="Z333" s="7">
        <f>COUNTIF(Z7:Z328,"&gt;=32")</f>
        <v>185</v>
      </c>
    </row>
    <row r="334" spans="1:26" ht="20.25">
      <c r="A334" s="134" t="s">
        <v>19</v>
      </c>
      <c r="B334" s="135"/>
      <c r="C334" s="136"/>
      <c r="D334" s="75" t="str">
        <f t="shared" si="74" ref="D334:Z334">IF(((D333/COUNT(D7:D328))*100)&gt;=60,"3",IF(AND(((D333/COUNT(D7:D328))*100)&lt;60,((D333/COUNT(D7:D328))*100)&gt;=50),"2",IF(AND(((D333/COUNT(D7:D328))*100)&lt;50,((D333/COUNT(D7:D328))*100)&gt;=40),"1","0")))</f>
        <v>3</v>
      </c>
      <c r="E334" s="75" t="str">
        <f t="shared" si="74"/>
        <v>3</v>
      </c>
      <c r="F334" s="75" t="str">
        <f t="shared" si="74"/>
        <v>3</v>
      </c>
      <c r="G334" s="75" t="str">
        <f t="shared" si="74"/>
        <v>3</v>
      </c>
      <c r="H334" s="75" t="str">
        <f t="shared" si="74"/>
        <v>3</v>
      </c>
      <c r="I334" s="338" t="str">
        <f t="shared" si="74"/>
        <v>3</v>
      </c>
      <c r="J334" s="75" t="str">
        <f t="shared" si="74"/>
        <v>3</v>
      </c>
      <c r="K334" s="75" t="str">
        <f t="shared" si="74"/>
        <v>3</v>
      </c>
      <c r="L334" s="75" t="str">
        <f t="shared" si="74"/>
        <v>3</v>
      </c>
      <c r="M334" s="75" t="str">
        <f t="shared" si="74"/>
        <v>3</v>
      </c>
      <c r="N334" s="75" t="str">
        <f t="shared" si="74"/>
        <v>2</v>
      </c>
      <c r="O334" s="75" t="str">
        <f t="shared" si="74"/>
        <v>3</v>
      </c>
      <c r="P334" s="338" t="str">
        <f t="shared" si="74"/>
        <v>3</v>
      </c>
      <c r="Q334" s="75" t="str">
        <f t="shared" si="74"/>
        <v>3</v>
      </c>
      <c r="R334" s="75" t="str">
        <f t="shared" si="74"/>
        <v>3</v>
      </c>
      <c r="S334" s="75" t="str">
        <f t="shared" si="74"/>
        <v>2</v>
      </c>
      <c r="T334" s="75" t="str">
        <f t="shared" si="74"/>
        <v>2</v>
      </c>
      <c r="U334" s="75" t="str">
        <f t="shared" si="74"/>
        <v>2</v>
      </c>
      <c r="V334" s="75" t="str">
        <f t="shared" si="74"/>
        <v>2</v>
      </c>
      <c r="W334" s="75" t="str">
        <f t="shared" si="74"/>
        <v>2</v>
      </c>
      <c r="X334" s="75" t="str">
        <f t="shared" si="74"/>
        <v>2</v>
      </c>
      <c r="Y334" s="75" t="str">
        <f t="shared" si="74"/>
        <v>3</v>
      </c>
      <c r="Z334" s="75" t="str">
        <f t="shared" si="74"/>
        <v>3</v>
      </c>
    </row>
    <row r="335" spans="1:26" ht="21" thickBot="1">
      <c r="A335" s="137" t="s">
        <v>20</v>
      </c>
      <c r="B335" s="138"/>
      <c r="C335" s="139"/>
      <c r="D335" s="10">
        <f t="shared" si="75" ref="D335:Z335">((D333/COUNT(D7:D328))*D334)</f>
        <v>2.0777027027027026</v>
      </c>
      <c r="E335" s="10">
        <f t="shared" si="75"/>
        <v>1.840677966101695</v>
      </c>
      <c r="F335" s="10">
        <f t="shared" si="75"/>
        <v>1.935810810810811</v>
      </c>
      <c r="G335" s="10">
        <f t="shared" si="75"/>
        <v>1.9459459459459461</v>
      </c>
      <c r="H335" s="10">
        <f t="shared" si="75"/>
        <v>1.9560810810810809</v>
      </c>
      <c r="I335" s="339">
        <f t="shared" si="75"/>
        <v>1.8260869565217392</v>
      </c>
      <c r="J335" s="10">
        <f t="shared" si="75"/>
        <v>1.8317757009345792</v>
      </c>
      <c r="K335" s="10">
        <f t="shared" si="75"/>
        <v>1.9054054054054053</v>
      </c>
      <c r="L335" s="10">
        <f t="shared" si="75"/>
        <v>1.8445945945945947</v>
      </c>
      <c r="M335" s="10">
        <f t="shared" si="75"/>
        <v>1.8040540540540539</v>
      </c>
      <c r="N335" s="10">
        <f t="shared" si="75"/>
        <v>1.1689189189189189</v>
      </c>
      <c r="O335" s="10">
        <f t="shared" si="75"/>
        <v>1.9763513513513513</v>
      </c>
      <c r="P335" s="339">
        <f t="shared" si="75"/>
        <v>1.8726708074534162</v>
      </c>
      <c r="Q335" s="10">
        <f t="shared" si="75"/>
        <v>1.8738170347003154</v>
      </c>
      <c r="R335" s="10">
        <f t="shared" si="75"/>
        <v>1.8260869565217392</v>
      </c>
      <c r="S335" s="10">
        <f t="shared" si="75"/>
        <v>1.0529595015576323</v>
      </c>
      <c r="T335" s="10">
        <f t="shared" si="75"/>
        <v>1.1180124223602483</v>
      </c>
      <c r="U335" s="10">
        <f t="shared" si="75"/>
        <v>1.0869565217391304</v>
      </c>
      <c r="V335" s="10">
        <f t="shared" si="75"/>
        <v>1.1242236024844721</v>
      </c>
      <c r="W335" s="10">
        <f t="shared" si="75"/>
        <v>1.1875</v>
      </c>
      <c r="X335" s="10">
        <f t="shared" si="75"/>
        <v>1.1875</v>
      </c>
      <c r="Y335" s="10">
        <f t="shared" si="75"/>
        <v>1.8724832214765099</v>
      </c>
      <c r="Z335" s="10">
        <f t="shared" si="75"/>
        <v>1.868686868686869</v>
      </c>
    </row>
    <row r="336" spans="1:4" ht="21" thickBot="1">
      <c r="A336" s="2"/>
      <c r="B336" s="2"/>
      <c r="C336" s="2"/>
      <c r="D336" s="2"/>
    </row>
    <row r="337" spans="1:19" ht="20.25">
      <c r="A337" s="140" t="s">
        <v>21</v>
      </c>
      <c r="B337" s="141"/>
      <c r="C337" s="142"/>
      <c r="D337" s="2"/>
      <c r="E337" s="143" t="s">
        <v>22</v>
      </c>
      <c r="F337" s="144"/>
      <c r="G337" s="144"/>
      <c r="H337" s="144"/>
      <c r="I337" s="144"/>
      <c r="J337" s="144"/>
      <c r="K337" s="144"/>
      <c r="L337" s="144"/>
      <c r="M337" s="144"/>
      <c r="N337" s="145"/>
      <c r="O337" s="70" t="s">
        <v>12</v>
      </c>
      <c r="P337" s="340" t="s">
        <v>3</v>
      </c>
      <c r="Q337" s="17" t="s">
        <v>4</v>
      </c>
      <c r="R337" s="17" t="s">
        <v>5</v>
      </c>
      <c r="S337" s="18" t="s">
        <v>6</v>
      </c>
    </row>
    <row r="338" spans="1:19" ht="21" thickBot="1">
      <c r="A338" s="19" t="s">
        <v>80</v>
      </c>
      <c r="B338" s="3"/>
      <c r="C338" s="20"/>
      <c r="D338" s="2"/>
      <c r="E338" s="146"/>
      <c r="F338" s="147"/>
      <c r="G338" s="147"/>
      <c r="H338" s="147"/>
      <c r="I338" s="147"/>
      <c r="J338" s="147"/>
      <c r="K338" s="147"/>
      <c r="L338" s="147"/>
      <c r="M338" s="147"/>
      <c r="N338" s="148"/>
      <c r="O338" s="4">
        <f>(R335*0.2+Z335*0.8)</f>
        <v>1.8601668862538432</v>
      </c>
      <c r="P338" s="341">
        <f>(S335*0.2+Z335*0.8)</f>
        <v>1.7055413952610217</v>
      </c>
      <c r="Q338" s="4">
        <f>(T335*0.2+Z335*0.8)</f>
        <v>1.7185519794215449</v>
      </c>
      <c r="R338" s="4">
        <f>(U335*0.2+Z335*0.8)</f>
        <v>1.7123407992973214</v>
      </c>
      <c r="S338" s="5">
        <f>(V335*0.2+Z335*0.8)</f>
        <v>1.7197942154463897</v>
      </c>
    </row>
    <row r="339" spans="1:4" ht="20.25">
      <c r="A339" s="19" t="s">
        <v>81</v>
      </c>
      <c r="B339" s="3"/>
      <c r="C339" s="20"/>
      <c r="D339" s="2"/>
    </row>
    <row r="340" spans="1:4" ht="21" thickBot="1">
      <c r="A340" s="21" t="s">
        <v>82</v>
      </c>
      <c r="B340" s="22"/>
      <c r="C340" s="23"/>
      <c r="D340" s="2"/>
    </row>
  </sheetData>
  <autoFilter ref="Y1:Y340"/>
  <mergeCells count="22">
    <mergeCell ref="A332:C332"/>
    <mergeCell ref="A333:C333"/>
    <mergeCell ref="A334:C334"/>
    <mergeCell ref="A335:C335"/>
    <mergeCell ref="A337:C337"/>
    <mergeCell ref="E337:N338"/>
    <mergeCell ref="Y4:Y6"/>
    <mergeCell ref="Z4:Z6"/>
    <mergeCell ref="D5:J5"/>
    <mergeCell ref="K5:Q5"/>
    <mergeCell ref="A330:C330"/>
    <mergeCell ref="A331:C331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  <pageSetup orientation="portrait" paperSize="1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94e28c0-9ca3-4873-94f5-0693a537eed4}">
  <dimension ref="A1:AR342"/>
  <sheetViews>
    <sheetView zoomScale="70" zoomScaleNormal="70" workbookViewId="0" topLeftCell="D1">
      <selection pane="topLeft" activeCell="P15" sqref="P15"/>
    </sheetView>
  </sheetViews>
  <sheetFormatPr defaultColWidth="8.854285714285714" defaultRowHeight="20.25"/>
  <cols>
    <col min="1" max="1" width="8.571428571428571" style="1" bestFit="1" customWidth="1"/>
    <col min="2" max="2" width="19.714285714285715" style="1" bestFit="1" customWidth="1"/>
    <col min="3" max="3" width="49.142857142857146" style="1" customWidth="1"/>
    <col min="4" max="8" width="13.285714285714286" style="123" bestFit="1" customWidth="1"/>
    <col min="9" max="9" width="13.571428571428571" style="342" bestFit="1" customWidth="1"/>
    <col min="10" max="10" width="14.285714285714286" style="1" bestFit="1" customWidth="1"/>
    <col min="11" max="14" width="10" style="1" bestFit="1" customWidth="1"/>
    <col min="15" max="15" width="14.857142857142858" style="1" bestFit="1" customWidth="1"/>
    <col min="16" max="16" width="14.857142857142858" style="342" bestFit="1" customWidth="1"/>
    <col min="17" max="20" width="14.857142857142858" style="1" bestFit="1" customWidth="1"/>
    <col min="21" max="21" width="7.428571428571429" style="1" bestFit="1" customWidth="1"/>
    <col min="22" max="22" width="14.857142857142858" style="1" bestFit="1" customWidth="1"/>
    <col min="23" max="23" width="23.857142857142858" style="1" bestFit="1" customWidth="1"/>
    <col min="24" max="24" width="20.285714285714285" style="1" bestFit="1" customWidth="1"/>
    <col min="25" max="25" width="17.428571428571427" style="1" customWidth="1"/>
    <col min="26" max="26" width="12.714285714285714" style="1" customWidth="1"/>
    <col min="27" max="43" width="8.857142857142858" style="110"/>
    <col min="44" max="44" width="8.857142857142858" style="109"/>
    <col min="45" max="265" width="8.857142857142858" style="107"/>
    <col min="266" max="16384" width="8.857142857142858" style="1"/>
  </cols>
  <sheetData>
    <row r="1" spans="1:26" ht="20.25">
      <c r="A1" s="164" t="s">
        <v>103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spans="1:26" ht="21" thickBot="1">
      <c r="A2" s="164" t="str">
        <f>'PAPER 1 (3)'!A2:Z2</f>
        <v xml:space="preserve"> DEPARTMENT OF ARTS (BA PART 1 POLITICAL SCIENCE)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26" ht="20.25">
      <c r="A3" s="188" t="s">
        <v>85</v>
      </c>
      <c r="B3" s="189"/>
      <c r="C3" s="221" t="s">
        <v>553</v>
      </c>
      <c r="D3" s="188" t="s">
        <v>100</v>
      </c>
      <c r="E3" s="122"/>
      <c r="F3" s="190" t="s">
        <v>104</v>
      </c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</row>
    <row r="4" spans="1:28" ht="21" customHeight="1">
      <c r="A4" s="191" t="s">
        <v>0</v>
      </c>
      <c r="B4" s="192" t="s">
        <v>1</v>
      </c>
      <c r="C4" s="191" t="s">
        <v>2</v>
      </c>
      <c r="D4" s="191" t="s">
        <v>101</v>
      </c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3" t="s">
        <v>102</v>
      </c>
      <c r="S4" s="193"/>
      <c r="T4" s="193"/>
      <c r="U4" s="193"/>
      <c r="V4" s="193"/>
      <c r="W4" s="26" t="s">
        <v>15</v>
      </c>
      <c r="X4" s="194" t="s">
        <v>14</v>
      </c>
      <c r="Y4" s="195" t="s">
        <v>83</v>
      </c>
      <c r="Z4" s="195" t="s">
        <v>84</v>
      </c>
      <c r="AA4" s="107"/>
      <c r="AB4" s="107"/>
    </row>
    <row r="5" spans="1:28" ht="20.25">
      <c r="A5" s="191"/>
      <c r="B5" s="192"/>
      <c r="C5" s="191"/>
      <c r="D5" s="196" t="s">
        <v>11</v>
      </c>
      <c r="E5" s="196"/>
      <c r="F5" s="196"/>
      <c r="G5" s="196"/>
      <c r="H5" s="196"/>
      <c r="I5" s="196"/>
      <c r="J5" s="196"/>
      <c r="K5" s="197" t="s">
        <v>89</v>
      </c>
      <c r="L5" s="197"/>
      <c r="M5" s="197"/>
      <c r="N5" s="197"/>
      <c r="O5" s="197"/>
      <c r="P5" s="197"/>
      <c r="Q5" s="197"/>
      <c r="R5" s="193"/>
      <c r="S5" s="193"/>
      <c r="T5" s="193"/>
      <c r="U5" s="193"/>
      <c r="V5" s="193"/>
      <c r="W5" s="26" t="s">
        <v>13</v>
      </c>
      <c r="X5" s="194"/>
      <c r="Y5" s="195"/>
      <c r="Z5" s="195"/>
      <c r="AA5" s="107"/>
      <c r="AB5" s="107"/>
    </row>
    <row r="6" spans="1:28" ht="20.25">
      <c r="A6" s="191"/>
      <c r="B6" s="192"/>
      <c r="C6" s="191"/>
      <c r="D6" s="196" t="s">
        <v>9</v>
      </c>
      <c r="E6" s="196" t="s">
        <v>86</v>
      </c>
      <c r="F6" s="196" t="s">
        <v>8</v>
      </c>
      <c r="G6" s="196" t="s">
        <v>87</v>
      </c>
      <c r="H6" s="196" t="s">
        <v>88</v>
      </c>
      <c r="I6" s="225" t="s">
        <v>10</v>
      </c>
      <c r="J6" s="196" t="s">
        <v>97</v>
      </c>
      <c r="K6" s="197" t="s">
        <v>90</v>
      </c>
      <c r="L6" s="197" t="s">
        <v>91</v>
      </c>
      <c r="M6" s="197" t="s">
        <v>92</v>
      </c>
      <c r="N6" s="197" t="s">
        <v>93</v>
      </c>
      <c r="O6" s="197" t="s">
        <v>94</v>
      </c>
      <c r="P6" s="225" t="s">
        <v>95</v>
      </c>
      <c r="Q6" s="197" t="s">
        <v>98</v>
      </c>
      <c r="R6" s="104" t="s">
        <v>12</v>
      </c>
      <c r="S6" s="193" t="s">
        <v>3</v>
      </c>
      <c r="T6" s="193" t="s">
        <v>4</v>
      </c>
      <c r="U6" s="193" t="s">
        <v>5</v>
      </c>
      <c r="V6" s="193" t="s">
        <v>6</v>
      </c>
      <c r="W6" s="26" t="s">
        <v>96</v>
      </c>
      <c r="X6" s="194"/>
      <c r="Y6" s="195"/>
      <c r="Z6" s="195"/>
      <c r="AA6" s="107"/>
      <c r="AB6" s="107"/>
    </row>
    <row r="7" spans="1:44" s="107" customFormat="1" ht="20.25">
      <c r="A7" s="191">
        <v>1</v>
      </c>
      <c r="B7" s="125">
        <v>439470</v>
      </c>
      <c r="C7" s="126" t="s">
        <v>277</v>
      </c>
      <c r="D7" s="196">
        <v>11</v>
      </c>
      <c r="E7" s="196">
        <v>5</v>
      </c>
      <c r="F7" s="196">
        <v>5</v>
      </c>
      <c r="G7" s="196">
        <v>8</v>
      </c>
      <c r="H7" s="196">
        <v>9</v>
      </c>
      <c r="I7" s="225">
        <f>SUM(D7:H7)</f>
        <v>38</v>
      </c>
      <c r="J7" s="196">
        <f>I7*0.15</f>
        <v>5.70</v>
      </c>
      <c r="K7" s="321">
        <v>3</v>
      </c>
      <c r="L7" s="321">
        <v>2</v>
      </c>
      <c r="M7" s="321">
        <v>1</v>
      </c>
      <c r="N7" s="321">
        <v>2</v>
      </c>
      <c r="O7" s="321">
        <v>4</v>
      </c>
      <c r="P7" s="225">
        <f>SUM(K7:O7)</f>
        <v>12</v>
      </c>
      <c r="Q7" s="197">
        <f>P7*0.05</f>
        <v>0.60000000000000009</v>
      </c>
      <c r="R7" s="104">
        <f>D7*0.15+K7:K7*0.05</f>
        <v>1.7999999999999998</v>
      </c>
      <c r="S7" s="104">
        <f t="shared" si="0" ref="S7:V7">E7*0.15+L7:L7*0.05</f>
        <v>0.85</v>
      </c>
      <c r="T7" s="104">
        <f t="shared" si="0"/>
        <v>0.80</v>
      </c>
      <c r="U7" s="104">
        <f t="shared" si="0"/>
        <v>1.30</v>
      </c>
      <c r="V7" s="104">
        <f t="shared" si="0"/>
        <v>1.5499999999999998</v>
      </c>
      <c r="W7" s="26">
        <f>I7+P7</f>
        <v>50</v>
      </c>
      <c r="X7" s="194">
        <f>W7*0.2</f>
        <v>10</v>
      </c>
      <c r="Y7" s="114">
        <v>37</v>
      </c>
      <c r="Z7" s="195">
        <f>Y7*0.8</f>
        <v>29.60</v>
      </c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09"/>
    </row>
    <row r="8" spans="1:44" s="107" customFormat="1" ht="20.25">
      <c r="A8" s="191">
        <v>2</v>
      </c>
      <c r="B8" s="125">
        <v>439471</v>
      </c>
      <c r="C8" s="126" t="s">
        <v>508</v>
      </c>
      <c r="D8" s="196">
        <v>9</v>
      </c>
      <c r="E8" s="196">
        <v>8</v>
      </c>
      <c r="F8" s="196">
        <v>9</v>
      </c>
      <c r="G8" s="196">
        <v>8</v>
      </c>
      <c r="H8" s="196">
        <v>9</v>
      </c>
      <c r="I8" s="225">
        <f t="shared" si="1" ref="I8:I71">SUM(D8:H8)</f>
        <v>43</v>
      </c>
      <c r="J8" s="196">
        <f t="shared" si="2" ref="J8:J71">I8*0.15</f>
        <v>6.45</v>
      </c>
      <c r="K8" s="321">
        <v>2</v>
      </c>
      <c r="L8" s="321">
        <v>1</v>
      </c>
      <c r="M8" s="321">
        <v>3</v>
      </c>
      <c r="N8" s="321">
        <v>4</v>
      </c>
      <c r="O8" s="321">
        <v>2</v>
      </c>
      <c r="P8" s="225">
        <f t="shared" si="3" ref="P8:P71">SUM(K8:O8)</f>
        <v>12</v>
      </c>
      <c r="Q8" s="197">
        <f t="shared" si="4" ref="Q8:Q71">P8*0.05</f>
        <v>0.60000000000000009</v>
      </c>
      <c r="R8" s="104">
        <f t="shared" si="5" ref="R8:R71">D8*0.15+K8:K8*0.05</f>
        <v>1.45</v>
      </c>
      <c r="S8" s="104">
        <f t="shared" si="6" ref="S8:S71">E8*0.15+L8:L8*0.05</f>
        <v>1.25</v>
      </c>
      <c r="T8" s="104">
        <f t="shared" si="7" ref="T8:T71">F8*0.15+M8:M8*0.05</f>
        <v>1.50</v>
      </c>
      <c r="U8" s="104">
        <f t="shared" si="8" ref="U8:U71">G8*0.15+N8:N8*0.05</f>
        <v>1.40</v>
      </c>
      <c r="V8" s="104">
        <f t="shared" si="9" ref="V8:V71">H8*0.15+O8:O8*0.05</f>
        <v>1.45</v>
      </c>
      <c r="W8" s="26">
        <f t="shared" si="10" ref="W8:W71">I8+P8</f>
        <v>55</v>
      </c>
      <c r="X8" s="194">
        <f t="shared" si="11" ref="X8:X71">W8*0.2</f>
        <v>11</v>
      </c>
      <c r="Y8" s="114">
        <v>48</v>
      </c>
      <c r="Z8" s="195">
        <f t="shared" si="12" ref="Z8:Z71">Y8*0.8</f>
        <v>38.400000000000006</v>
      </c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09"/>
    </row>
    <row r="9" spans="1:44" s="107" customFormat="1" ht="20.25">
      <c r="A9" s="191">
        <v>3</v>
      </c>
      <c r="B9" s="125">
        <v>439473</v>
      </c>
      <c r="C9" s="126" t="s">
        <v>278</v>
      </c>
      <c r="D9" s="196">
        <v>1</v>
      </c>
      <c r="E9" s="196">
        <v>2</v>
      </c>
      <c r="F9" s="196">
        <v>1</v>
      </c>
      <c r="G9" s="196">
        <v>2</v>
      </c>
      <c r="H9" s="196">
        <v>3</v>
      </c>
      <c r="I9" s="225">
        <f t="shared" si="1"/>
        <v>9</v>
      </c>
      <c r="J9" s="196">
        <f t="shared" si="2"/>
        <v>1.35</v>
      </c>
      <c r="K9" s="321">
        <v>1.50</v>
      </c>
      <c r="L9" s="321">
        <v>2</v>
      </c>
      <c r="M9" s="321">
        <v>1</v>
      </c>
      <c r="N9" s="321">
        <v>1</v>
      </c>
      <c r="O9" s="321">
        <v>1.50</v>
      </c>
      <c r="P9" s="225">
        <f t="shared" si="3"/>
        <v>7</v>
      </c>
      <c r="Q9" s="197">
        <f t="shared" si="4"/>
        <v>0.35</v>
      </c>
      <c r="R9" s="104">
        <f t="shared" si="5"/>
        <v>0.225</v>
      </c>
      <c r="S9" s="104">
        <f t="shared" si="6"/>
        <v>0.40</v>
      </c>
      <c r="T9" s="104">
        <f t="shared" si="7"/>
        <v>0.20</v>
      </c>
      <c r="U9" s="104">
        <f t="shared" si="8"/>
        <v>0.35</v>
      </c>
      <c r="V9" s="104">
        <f t="shared" si="9"/>
        <v>0.52499999999999991</v>
      </c>
      <c r="W9" s="26">
        <f t="shared" si="10"/>
        <v>16</v>
      </c>
      <c r="X9" s="194">
        <f t="shared" si="11"/>
        <v>3.20</v>
      </c>
      <c r="Y9" s="114">
        <v>8</v>
      </c>
      <c r="Z9" s="195">
        <f t="shared" si="12"/>
        <v>6.40</v>
      </c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09"/>
    </row>
    <row r="10" spans="1:44" s="107" customFormat="1" ht="20.25">
      <c r="A10" s="191">
        <v>4</v>
      </c>
      <c r="B10" s="125">
        <v>439475</v>
      </c>
      <c r="C10" s="126" t="s">
        <v>279</v>
      </c>
      <c r="D10" s="196">
        <v>4</v>
      </c>
      <c r="E10" s="196">
        <v>5</v>
      </c>
      <c r="F10" s="196">
        <v>6</v>
      </c>
      <c r="G10" s="196">
        <v>5</v>
      </c>
      <c r="H10" s="196">
        <v>7</v>
      </c>
      <c r="I10" s="225">
        <f t="shared" si="1"/>
        <v>27</v>
      </c>
      <c r="J10" s="196">
        <f t="shared" si="2"/>
        <v>4.05</v>
      </c>
      <c r="K10" s="321">
        <v>2</v>
      </c>
      <c r="L10" s="321">
        <v>1</v>
      </c>
      <c r="M10" s="321">
        <v>2</v>
      </c>
      <c r="N10" s="321">
        <v>1.50</v>
      </c>
      <c r="O10" s="321">
        <v>2</v>
      </c>
      <c r="P10" s="225">
        <f t="shared" si="3"/>
        <v>8.50</v>
      </c>
      <c r="Q10" s="197">
        <f t="shared" si="4"/>
        <v>0.42500000000000004</v>
      </c>
      <c r="R10" s="104">
        <f t="shared" si="5"/>
        <v>0.70</v>
      </c>
      <c r="S10" s="104">
        <f t="shared" si="6"/>
        <v>0.80</v>
      </c>
      <c r="T10" s="104">
        <f t="shared" si="7"/>
        <v>0.99999999999999989</v>
      </c>
      <c r="U10" s="104">
        <f t="shared" si="8"/>
        <v>0.825</v>
      </c>
      <c r="V10" s="104">
        <f t="shared" si="9"/>
        <v>1.1500000000000001</v>
      </c>
      <c r="W10" s="26">
        <f t="shared" si="10"/>
        <v>35.50</v>
      </c>
      <c r="X10" s="194">
        <f t="shared" si="11"/>
        <v>7.10</v>
      </c>
      <c r="Y10" s="114">
        <v>29</v>
      </c>
      <c r="Z10" s="195">
        <f t="shared" si="12"/>
        <v>23.200000000000003</v>
      </c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09"/>
    </row>
    <row r="11" spans="1:44" s="107" customFormat="1" ht="20.25">
      <c r="A11" s="191">
        <v>5</v>
      </c>
      <c r="B11" s="125">
        <v>439476</v>
      </c>
      <c r="C11" s="126" t="s">
        <v>280</v>
      </c>
      <c r="D11" s="196">
        <v>8</v>
      </c>
      <c r="E11" s="196">
        <v>9</v>
      </c>
      <c r="F11" s="196">
        <v>8</v>
      </c>
      <c r="G11" s="196">
        <v>9</v>
      </c>
      <c r="H11" s="196">
        <v>9</v>
      </c>
      <c r="I11" s="225">
        <f t="shared" si="1"/>
        <v>43</v>
      </c>
      <c r="J11" s="196">
        <f t="shared" si="2"/>
        <v>6.45</v>
      </c>
      <c r="K11" s="321">
        <v>3</v>
      </c>
      <c r="L11" s="321">
        <v>2.50</v>
      </c>
      <c r="M11" s="321">
        <v>2</v>
      </c>
      <c r="N11" s="321">
        <v>4</v>
      </c>
      <c r="O11" s="321">
        <v>2.50</v>
      </c>
      <c r="P11" s="225">
        <f t="shared" si="3"/>
        <v>14</v>
      </c>
      <c r="Q11" s="197">
        <f t="shared" si="4"/>
        <v>0.70</v>
      </c>
      <c r="R11" s="104">
        <f t="shared" si="5"/>
        <v>1.35</v>
      </c>
      <c r="S11" s="104">
        <f t="shared" si="6"/>
        <v>1.475</v>
      </c>
      <c r="T11" s="104">
        <f t="shared" si="7"/>
        <v>1.30</v>
      </c>
      <c r="U11" s="104">
        <f t="shared" si="8"/>
        <v>1.5499999999999998</v>
      </c>
      <c r="V11" s="104">
        <f t="shared" si="9"/>
        <v>1.475</v>
      </c>
      <c r="W11" s="26">
        <f t="shared" si="10"/>
        <v>57</v>
      </c>
      <c r="X11" s="194">
        <f t="shared" si="11"/>
        <v>11.40</v>
      </c>
      <c r="Y11" s="114">
        <v>42</v>
      </c>
      <c r="Z11" s="195">
        <f t="shared" si="12"/>
        <v>33.60</v>
      </c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09"/>
    </row>
    <row r="12" spans="1:44" s="107" customFormat="1" ht="20.25">
      <c r="A12" s="191">
        <v>6</v>
      </c>
      <c r="B12" s="125">
        <v>439477</v>
      </c>
      <c r="C12" s="126" t="s">
        <v>281</v>
      </c>
      <c r="D12" s="196"/>
      <c r="E12" s="196"/>
      <c r="F12" s="196"/>
      <c r="G12" s="196"/>
      <c r="H12" s="196"/>
      <c r="I12" s="225">
        <f t="shared" si="1"/>
        <v>0</v>
      </c>
      <c r="J12" s="196">
        <f t="shared" si="2"/>
        <v>0</v>
      </c>
      <c r="K12" s="321"/>
      <c r="L12" s="321"/>
      <c r="M12" s="321"/>
      <c r="N12" s="321"/>
      <c r="O12" s="321"/>
      <c r="P12" s="225">
        <f t="shared" si="3"/>
        <v>0</v>
      </c>
      <c r="Q12" s="197">
        <f t="shared" si="4"/>
        <v>0</v>
      </c>
      <c r="R12" s="104">
        <f t="shared" si="5"/>
        <v>0</v>
      </c>
      <c r="S12" s="104">
        <f t="shared" si="6"/>
        <v>0</v>
      </c>
      <c r="T12" s="104">
        <f t="shared" si="7"/>
        <v>0</v>
      </c>
      <c r="U12" s="104">
        <f t="shared" si="8"/>
        <v>0</v>
      </c>
      <c r="V12" s="104">
        <f t="shared" si="9"/>
        <v>0</v>
      </c>
      <c r="W12" s="26">
        <f t="shared" si="10"/>
        <v>0</v>
      </c>
      <c r="X12" s="194">
        <f t="shared" si="11"/>
        <v>0</v>
      </c>
      <c r="Y12" s="114" t="s">
        <v>147</v>
      </c>
      <c r="Z12" s="195" t="e">
        <f t="shared" si="12"/>
        <v>#VALUE!</v>
      </c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09"/>
    </row>
    <row r="13" spans="1:44" s="107" customFormat="1" ht="20.25">
      <c r="A13" s="191">
        <v>7</v>
      </c>
      <c r="B13" s="125">
        <v>439480</v>
      </c>
      <c r="C13" s="126" t="s">
        <v>282</v>
      </c>
      <c r="D13" s="196">
        <v>1</v>
      </c>
      <c r="E13" s="196">
        <v>2</v>
      </c>
      <c r="F13" s="196">
        <v>1</v>
      </c>
      <c r="G13" s="196">
        <v>1</v>
      </c>
      <c r="H13" s="196">
        <v>1</v>
      </c>
      <c r="I13" s="225">
        <f t="shared" si="1"/>
        <v>6</v>
      </c>
      <c r="J13" s="196">
        <f t="shared" si="2"/>
        <v>0.89999999999999991</v>
      </c>
      <c r="K13" s="321">
        <v>0</v>
      </c>
      <c r="L13" s="321">
        <v>2</v>
      </c>
      <c r="M13" s="321">
        <v>1</v>
      </c>
      <c r="N13" s="321">
        <v>0</v>
      </c>
      <c r="O13" s="321">
        <v>0</v>
      </c>
      <c r="P13" s="225">
        <f t="shared" si="3"/>
        <v>3</v>
      </c>
      <c r="Q13" s="197">
        <f t="shared" si="4"/>
        <v>0.15000000000000002</v>
      </c>
      <c r="R13" s="104">
        <f t="shared" si="5"/>
        <v>0.15</v>
      </c>
      <c r="S13" s="104">
        <f t="shared" si="6"/>
        <v>0.40</v>
      </c>
      <c r="T13" s="104">
        <f t="shared" si="7"/>
        <v>0.20</v>
      </c>
      <c r="U13" s="104">
        <f t="shared" si="8"/>
        <v>0.15</v>
      </c>
      <c r="V13" s="104">
        <f t="shared" si="9"/>
        <v>0.15</v>
      </c>
      <c r="W13" s="26">
        <f t="shared" si="10"/>
        <v>9</v>
      </c>
      <c r="X13" s="194">
        <f t="shared" si="11"/>
        <v>1.80</v>
      </c>
      <c r="Y13" s="114">
        <v>6</v>
      </c>
      <c r="Z13" s="195">
        <f t="shared" si="12"/>
        <v>4.8000000000000007</v>
      </c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09"/>
    </row>
    <row r="14" spans="1:44" s="107" customFormat="1" ht="20.25">
      <c r="A14" s="191">
        <v>8</v>
      </c>
      <c r="B14" s="125">
        <v>439481</v>
      </c>
      <c r="C14" s="126" t="s">
        <v>282</v>
      </c>
      <c r="D14" s="196">
        <v>9</v>
      </c>
      <c r="E14" s="196">
        <v>9</v>
      </c>
      <c r="F14" s="196">
        <v>8</v>
      </c>
      <c r="G14" s="196">
        <v>8</v>
      </c>
      <c r="H14" s="196">
        <v>5</v>
      </c>
      <c r="I14" s="225">
        <f t="shared" si="1"/>
        <v>39</v>
      </c>
      <c r="J14" s="196">
        <f t="shared" si="2"/>
        <v>5.85</v>
      </c>
      <c r="K14" s="321">
        <v>2</v>
      </c>
      <c r="L14" s="321">
        <v>3.50</v>
      </c>
      <c r="M14" s="321">
        <v>2</v>
      </c>
      <c r="N14" s="321">
        <v>3</v>
      </c>
      <c r="O14" s="321">
        <v>1.50</v>
      </c>
      <c r="P14" s="225">
        <f t="shared" si="3"/>
        <v>12</v>
      </c>
      <c r="Q14" s="197">
        <f t="shared" si="4"/>
        <v>0.60000000000000009</v>
      </c>
      <c r="R14" s="104">
        <f t="shared" si="5"/>
        <v>1.45</v>
      </c>
      <c r="S14" s="104">
        <f t="shared" si="6"/>
        <v>1.525</v>
      </c>
      <c r="T14" s="104">
        <f t="shared" si="7"/>
        <v>1.30</v>
      </c>
      <c r="U14" s="104">
        <f t="shared" si="8"/>
        <v>1.35</v>
      </c>
      <c r="V14" s="104">
        <f t="shared" si="9"/>
        <v>0.825</v>
      </c>
      <c r="W14" s="26">
        <f t="shared" si="10"/>
        <v>51</v>
      </c>
      <c r="X14" s="194">
        <f t="shared" si="11"/>
        <v>10.200000000000001</v>
      </c>
      <c r="Y14" s="114">
        <v>39</v>
      </c>
      <c r="Z14" s="195">
        <f t="shared" si="12"/>
        <v>31.200000000000003</v>
      </c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09"/>
    </row>
    <row r="15" spans="1:44" s="107" customFormat="1" ht="20.25">
      <c r="A15" s="191">
        <v>9</v>
      </c>
      <c r="B15" s="125">
        <v>439482</v>
      </c>
      <c r="C15" s="126" t="s">
        <v>283</v>
      </c>
      <c r="D15" s="196">
        <v>1</v>
      </c>
      <c r="E15" s="196">
        <v>0</v>
      </c>
      <c r="F15" s="196">
        <v>1</v>
      </c>
      <c r="G15" s="196">
        <v>0</v>
      </c>
      <c r="H15" s="196">
        <v>0</v>
      </c>
      <c r="I15" s="225">
        <f t="shared" si="1"/>
        <v>2</v>
      </c>
      <c r="J15" s="196">
        <f t="shared" si="2"/>
        <v>0.30</v>
      </c>
      <c r="K15" s="321">
        <v>0</v>
      </c>
      <c r="L15" s="321">
        <v>1</v>
      </c>
      <c r="M15" s="321">
        <v>1.50</v>
      </c>
      <c r="N15" s="321">
        <v>1</v>
      </c>
      <c r="O15" s="321">
        <v>0</v>
      </c>
      <c r="P15" s="225">
        <f t="shared" si="3"/>
        <v>3.50</v>
      </c>
      <c r="Q15" s="197">
        <f t="shared" si="4"/>
        <v>0.17500000000000002</v>
      </c>
      <c r="R15" s="104">
        <f t="shared" si="5"/>
        <v>0.15</v>
      </c>
      <c r="S15" s="104">
        <f t="shared" si="6"/>
        <v>0.05</v>
      </c>
      <c r="T15" s="104">
        <f t="shared" si="7"/>
        <v>0.225</v>
      </c>
      <c r="U15" s="104">
        <f t="shared" si="8"/>
        <v>0.05</v>
      </c>
      <c r="V15" s="104">
        <f t="shared" si="9"/>
        <v>0</v>
      </c>
      <c r="W15" s="26">
        <f t="shared" si="10"/>
        <v>5.50</v>
      </c>
      <c r="X15" s="194">
        <f t="shared" si="11"/>
        <v>1.1000000000000001</v>
      </c>
      <c r="Y15" s="114">
        <v>1</v>
      </c>
      <c r="Z15" s="195">
        <f t="shared" si="12"/>
        <v>0.80</v>
      </c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09"/>
    </row>
    <row r="16" spans="1:44" s="107" customFormat="1" ht="20.25">
      <c r="A16" s="191">
        <v>10</v>
      </c>
      <c r="B16" s="125">
        <v>439483</v>
      </c>
      <c r="C16" s="126" t="s">
        <v>284</v>
      </c>
      <c r="D16" s="196">
        <v>10</v>
      </c>
      <c r="E16" s="196">
        <v>11</v>
      </c>
      <c r="F16" s="196">
        <v>9</v>
      </c>
      <c r="G16" s="196">
        <v>10</v>
      </c>
      <c r="H16" s="196">
        <v>18</v>
      </c>
      <c r="I16" s="225">
        <f t="shared" si="1"/>
        <v>58</v>
      </c>
      <c r="J16" s="196">
        <f t="shared" si="2"/>
        <v>8.6999999999999993</v>
      </c>
      <c r="K16" s="321">
        <v>3</v>
      </c>
      <c r="L16" s="321">
        <v>2.50</v>
      </c>
      <c r="M16" s="321">
        <v>3</v>
      </c>
      <c r="N16" s="321">
        <v>3</v>
      </c>
      <c r="O16" s="321">
        <v>4.50</v>
      </c>
      <c r="P16" s="225">
        <f t="shared" si="3"/>
        <v>16</v>
      </c>
      <c r="Q16" s="197">
        <f t="shared" si="4"/>
        <v>0.80</v>
      </c>
      <c r="R16" s="104">
        <f t="shared" si="5"/>
        <v>1.65</v>
      </c>
      <c r="S16" s="104">
        <f t="shared" si="6"/>
        <v>1.775</v>
      </c>
      <c r="T16" s="104">
        <f t="shared" si="7"/>
        <v>1.50</v>
      </c>
      <c r="U16" s="104">
        <f t="shared" si="8"/>
        <v>1.65</v>
      </c>
      <c r="V16" s="104">
        <f t="shared" si="9"/>
        <v>2.925</v>
      </c>
      <c r="W16" s="26">
        <f t="shared" si="10"/>
        <v>74</v>
      </c>
      <c r="X16" s="194">
        <f t="shared" si="11"/>
        <v>14.80</v>
      </c>
      <c r="Y16" s="114">
        <v>60</v>
      </c>
      <c r="Z16" s="195">
        <f t="shared" si="12"/>
        <v>48</v>
      </c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09"/>
    </row>
    <row r="17" spans="1:44" s="107" customFormat="1" ht="20.25">
      <c r="A17" s="191">
        <v>11</v>
      </c>
      <c r="B17" s="125">
        <v>439484</v>
      </c>
      <c r="C17" s="126" t="s">
        <v>285</v>
      </c>
      <c r="D17" s="196">
        <v>11</v>
      </c>
      <c r="E17" s="196">
        <v>12</v>
      </c>
      <c r="F17" s="196">
        <v>13</v>
      </c>
      <c r="G17" s="196">
        <v>14</v>
      </c>
      <c r="H17" s="196">
        <v>9</v>
      </c>
      <c r="I17" s="225">
        <f t="shared" si="1"/>
        <v>59</v>
      </c>
      <c r="J17" s="196">
        <f t="shared" si="2"/>
        <v>8.85</v>
      </c>
      <c r="K17" s="321">
        <v>3</v>
      </c>
      <c r="L17" s="321">
        <v>4</v>
      </c>
      <c r="M17" s="321">
        <v>1.50</v>
      </c>
      <c r="N17" s="321">
        <v>2</v>
      </c>
      <c r="O17" s="321">
        <v>3</v>
      </c>
      <c r="P17" s="225">
        <f t="shared" si="3"/>
        <v>13.50</v>
      </c>
      <c r="Q17" s="197">
        <f t="shared" si="4"/>
        <v>0.675</v>
      </c>
      <c r="R17" s="104">
        <f t="shared" si="5"/>
        <v>1.7999999999999998</v>
      </c>
      <c r="S17" s="104">
        <f t="shared" si="6"/>
        <v>1.9999999999999998</v>
      </c>
      <c r="T17" s="104">
        <f t="shared" si="7"/>
        <v>2.025</v>
      </c>
      <c r="U17" s="104">
        <f t="shared" si="8"/>
        <v>2.2000000000000002</v>
      </c>
      <c r="V17" s="104">
        <f t="shared" si="9"/>
        <v>1.50</v>
      </c>
      <c r="W17" s="26">
        <f t="shared" si="10"/>
        <v>72.50</v>
      </c>
      <c r="X17" s="194">
        <f t="shared" si="11"/>
        <v>14.50</v>
      </c>
      <c r="Y17" s="114">
        <v>52</v>
      </c>
      <c r="Z17" s="195">
        <f t="shared" si="12"/>
        <v>41.60</v>
      </c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09"/>
    </row>
    <row r="18" spans="1:44" s="107" customFormat="1" ht="20.25">
      <c r="A18" s="191">
        <v>12</v>
      </c>
      <c r="B18" s="125">
        <v>439485</v>
      </c>
      <c r="C18" s="126" t="s">
        <v>286</v>
      </c>
      <c r="D18" s="196">
        <v>1</v>
      </c>
      <c r="E18" s="196">
        <v>2</v>
      </c>
      <c r="F18" s="196">
        <v>3</v>
      </c>
      <c r="G18" s="196">
        <v>2</v>
      </c>
      <c r="H18" s="196">
        <v>1</v>
      </c>
      <c r="I18" s="225">
        <f t="shared" si="1"/>
        <v>9</v>
      </c>
      <c r="J18" s="196">
        <f t="shared" si="2"/>
        <v>1.35</v>
      </c>
      <c r="K18" s="321">
        <v>0</v>
      </c>
      <c r="L18" s="321">
        <v>1</v>
      </c>
      <c r="M18" s="321">
        <v>1</v>
      </c>
      <c r="N18" s="321">
        <v>0</v>
      </c>
      <c r="O18" s="321">
        <v>1</v>
      </c>
      <c r="P18" s="225">
        <f t="shared" si="3"/>
        <v>3</v>
      </c>
      <c r="Q18" s="197">
        <f t="shared" si="4"/>
        <v>0.15000000000000002</v>
      </c>
      <c r="R18" s="104">
        <f t="shared" si="5"/>
        <v>0.15</v>
      </c>
      <c r="S18" s="104">
        <f t="shared" si="6"/>
        <v>0.35</v>
      </c>
      <c r="T18" s="104">
        <f t="shared" si="7"/>
        <v>0.49999999999999994</v>
      </c>
      <c r="U18" s="104">
        <f t="shared" si="8"/>
        <v>0.30</v>
      </c>
      <c r="V18" s="104">
        <f t="shared" si="9"/>
        <v>0.20</v>
      </c>
      <c r="W18" s="26">
        <f t="shared" si="10"/>
        <v>12</v>
      </c>
      <c r="X18" s="194">
        <f t="shared" si="11"/>
        <v>2.4000000000000004</v>
      </c>
      <c r="Y18" s="114">
        <v>8</v>
      </c>
      <c r="Z18" s="195">
        <f t="shared" si="12"/>
        <v>6.40</v>
      </c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09"/>
    </row>
    <row r="19" spans="1:44" s="107" customFormat="1" ht="20.25">
      <c r="A19" s="191">
        <v>13</v>
      </c>
      <c r="B19" s="125">
        <v>439487</v>
      </c>
      <c r="C19" s="126" t="s">
        <v>288</v>
      </c>
      <c r="D19" s="196">
        <v>1</v>
      </c>
      <c r="E19" s="196">
        <v>1</v>
      </c>
      <c r="F19" s="196">
        <v>1</v>
      </c>
      <c r="G19" s="196">
        <v>1</v>
      </c>
      <c r="H19" s="196">
        <v>0</v>
      </c>
      <c r="I19" s="225">
        <f t="shared" si="1"/>
        <v>4</v>
      </c>
      <c r="J19" s="196">
        <f t="shared" si="2"/>
        <v>0.60</v>
      </c>
      <c r="K19" s="321">
        <v>1</v>
      </c>
      <c r="L19" s="321">
        <v>0</v>
      </c>
      <c r="M19" s="321">
        <v>0.50</v>
      </c>
      <c r="N19" s="321">
        <v>1</v>
      </c>
      <c r="O19" s="321">
        <v>1</v>
      </c>
      <c r="P19" s="225">
        <f t="shared" si="3"/>
        <v>3.50</v>
      </c>
      <c r="Q19" s="197">
        <f t="shared" si="4"/>
        <v>0.17500000000000002</v>
      </c>
      <c r="R19" s="104">
        <f t="shared" si="5"/>
        <v>0.20</v>
      </c>
      <c r="S19" s="104">
        <f t="shared" si="6"/>
        <v>0.15</v>
      </c>
      <c r="T19" s="104">
        <f t="shared" si="7"/>
        <v>0.175</v>
      </c>
      <c r="U19" s="104">
        <f t="shared" si="8"/>
        <v>0.20</v>
      </c>
      <c r="V19" s="104">
        <f t="shared" si="9"/>
        <v>0.05</v>
      </c>
      <c r="W19" s="26">
        <f t="shared" si="10"/>
        <v>7.50</v>
      </c>
      <c r="X19" s="194">
        <f t="shared" si="11"/>
        <v>1.50</v>
      </c>
      <c r="Y19" s="114">
        <v>3</v>
      </c>
      <c r="Z19" s="195">
        <f t="shared" si="12"/>
        <v>2.4000000000000004</v>
      </c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09"/>
    </row>
    <row r="20" spans="1:44" s="107" customFormat="1" ht="20.25">
      <c r="A20" s="191">
        <v>14</v>
      </c>
      <c r="B20" s="125">
        <v>439488</v>
      </c>
      <c r="C20" s="126" t="s">
        <v>509</v>
      </c>
      <c r="D20" s="196">
        <v>15</v>
      </c>
      <c r="E20" s="196">
        <v>14</v>
      </c>
      <c r="F20" s="196">
        <v>15</v>
      </c>
      <c r="G20" s="196">
        <v>14</v>
      </c>
      <c r="H20" s="196">
        <v>9</v>
      </c>
      <c r="I20" s="225">
        <f t="shared" si="1"/>
        <v>67</v>
      </c>
      <c r="J20" s="196">
        <f t="shared" si="2"/>
        <v>10.049999999999999</v>
      </c>
      <c r="K20" s="321">
        <v>3</v>
      </c>
      <c r="L20" s="321">
        <v>2.50</v>
      </c>
      <c r="M20" s="321">
        <v>4</v>
      </c>
      <c r="N20" s="321">
        <v>3.50</v>
      </c>
      <c r="O20" s="321">
        <v>4</v>
      </c>
      <c r="P20" s="225">
        <f t="shared" si="3"/>
        <v>17</v>
      </c>
      <c r="Q20" s="197">
        <f t="shared" si="4"/>
        <v>0.85000000000000009</v>
      </c>
      <c r="R20" s="104">
        <f t="shared" si="5"/>
        <v>2.40</v>
      </c>
      <c r="S20" s="104">
        <f t="shared" si="6"/>
        <v>2.225</v>
      </c>
      <c r="T20" s="104">
        <f t="shared" si="7"/>
        <v>2.4500000000000002</v>
      </c>
      <c r="U20" s="104">
        <f t="shared" si="8"/>
        <v>2.275</v>
      </c>
      <c r="V20" s="104">
        <f t="shared" si="9"/>
        <v>1.5499999999999998</v>
      </c>
      <c r="W20" s="26">
        <f t="shared" si="10"/>
        <v>84</v>
      </c>
      <c r="X20" s="194">
        <f t="shared" si="11"/>
        <v>16.80</v>
      </c>
      <c r="Y20" s="114">
        <v>63</v>
      </c>
      <c r="Z20" s="195">
        <f t="shared" si="12"/>
        <v>50.400000000000006</v>
      </c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09"/>
    </row>
    <row r="21" spans="1:44" s="107" customFormat="1" ht="20.25">
      <c r="A21" s="191">
        <v>15</v>
      </c>
      <c r="B21" s="125">
        <v>439492</v>
      </c>
      <c r="C21" s="126" t="s">
        <v>289</v>
      </c>
      <c r="D21" s="196">
        <v>1</v>
      </c>
      <c r="E21" s="196">
        <v>0</v>
      </c>
      <c r="F21" s="196">
        <v>1</v>
      </c>
      <c r="G21" s="196">
        <v>0</v>
      </c>
      <c r="H21" s="196">
        <v>1</v>
      </c>
      <c r="I21" s="225">
        <f t="shared" si="1"/>
        <v>3</v>
      </c>
      <c r="J21" s="196">
        <f t="shared" si="2"/>
        <v>0.44999999999999996</v>
      </c>
      <c r="K21" s="321">
        <v>1</v>
      </c>
      <c r="L21" s="321">
        <v>0.50</v>
      </c>
      <c r="M21" s="321">
        <v>0</v>
      </c>
      <c r="N21" s="321">
        <v>1</v>
      </c>
      <c r="O21" s="321">
        <v>0</v>
      </c>
      <c r="P21" s="225">
        <f t="shared" si="3"/>
        <v>2.50</v>
      </c>
      <c r="Q21" s="197">
        <f t="shared" si="4"/>
        <v>0.125</v>
      </c>
      <c r="R21" s="104">
        <f t="shared" si="5"/>
        <v>0.20</v>
      </c>
      <c r="S21" s="104">
        <f t="shared" si="6"/>
        <v>0.025000000000000001</v>
      </c>
      <c r="T21" s="104">
        <f t="shared" si="7"/>
        <v>0.15</v>
      </c>
      <c r="U21" s="104">
        <f t="shared" si="8"/>
        <v>0.05</v>
      </c>
      <c r="V21" s="104">
        <f t="shared" si="9"/>
        <v>0.15</v>
      </c>
      <c r="W21" s="26">
        <f t="shared" si="10"/>
        <v>5.50</v>
      </c>
      <c r="X21" s="194">
        <f t="shared" si="11"/>
        <v>1.1000000000000001</v>
      </c>
      <c r="Y21" s="114">
        <v>0</v>
      </c>
      <c r="Z21" s="195">
        <f t="shared" si="12"/>
        <v>0</v>
      </c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09"/>
    </row>
    <row r="22" spans="1:44" s="107" customFormat="1" ht="20.25">
      <c r="A22" s="191">
        <v>16</v>
      </c>
      <c r="B22" s="125">
        <v>439494</v>
      </c>
      <c r="C22" s="126" t="s">
        <v>291</v>
      </c>
      <c r="D22" s="196">
        <v>11</v>
      </c>
      <c r="E22" s="196">
        <v>11</v>
      </c>
      <c r="F22" s="196">
        <v>2</v>
      </c>
      <c r="G22" s="196">
        <v>8</v>
      </c>
      <c r="H22" s="196">
        <v>9</v>
      </c>
      <c r="I22" s="225">
        <f t="shared" si="1"/>
        <v>41</v>
      </c>
      <c r="J22" s="196">
        <f t="shared" si="2"/>
        <v>6.15</v>
      </c>
      <c r="K22" s="321">
        <v>1</v>
      </c>
      <c r="L22" s="321">
        <v>3</v>
      </c>
      <c r="M22" s="321">
        <v>1.50</v>
      </c>
      <c r="N22" s="321">
        <v>2</v>
      </c>
      <c r="O22" s="321">
        <v>3</v>
      </c>
      <c r="P22" s="225">
        <f t="shared" si="3"/>
        <v>10.50</v>
      </c>
      <c r="Q22" s="197">
        <f t="shared" si="4"/>
        <v>0.525</v>
      </c>
      <c r="R22" s="104">
        <f t="shared" si="5"/>
        <v>1.70</v>
      </c>
      <c r="S22" s="104">
        <f t="shared" si="6"/>
        <v>1.7999999999999998</v>
      </c>
      <c r="T22" s="104">
        <f t="shared" si="7"/>
        <v>0.375</v>
      </c>
      <c r="U22" s="104">
        <f t="shared" si="8"/>
        <v>1.30</v>
      </c>
      <c r="V22" s="104">
        <f t="shared" si="9"/>
        <v>1.50</v>
      </c>
      <c r="W22" s="26">
        <f t="shared" si="10"/>
        <v>51.50</v>
      </c>
      <c r="X22" s="194">
        <f t="shared" si="11"/>
        <v>10.30</v>
      </c>
      <c r="Y22" s="114">
        <v>40</v>
      </c>
      <c r="Z22" s="195">
        <f t="shared" si="12"/>
        <v>32</v>
      </c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09"/>
    </row>
    <row r="23" spans="1:44" s="107" customFormat="1" ht="20.25">
      <c r="A23" s="191">
        <v>17</v>
      </c>
      <c r="B23" s="125">
        <v>439498</v>
      </c>
      <c r="C23" s="126" t="s">
        <v>107</v>
      </c>
      <c r="D23" s="196">
        <v>5</v>
      </c>
      <c r="E23" s="196">
        <v>8</v>
      </c>
      <c r="F23" s="196">
        <v>9</v>
      </c>
      <c r="G23" s="196">
        <v>8</v>
      </c>
      <c r="H23" s="196">
        <v>9</v>
      </c>
      <c r="I23" s="225">
        <f t="shared" si="1"/>
        <v>39</v>
      </c>
      <c r="J23" s="196">
        <f t="shared" si="2"/>
        <v>5.85</v>
      </c>
      <c r="K23" s="321">
        <v>2</v>
      </c>
      <c r="L23" s="321">
        <v>2</v>
      </c>
      <c r="M23" s="321">
        <v>4</v>
      </c>
      <c r="N23" s="321">
        <v>1</v>
      </c>
      <c r="O23" s="321">
        <v>3</v>
      </c>
      <c r="P23" s="225">
        <f t="shared" si="3"/>
        <v>12</v>
      </c>
      <c r="Q23" s="197">
        <f t="shared" si="4"/>
        <v>0.60000000000000009</v>
      </c>
      <c r="R23" s="104">
        <f t="shared" si="5"/>
        <v>0.85</v>
      </c>
      <c r="S23" s="104">
        <f t="shared" si="6"/>
        <v>1.30</v>
      </c>
      <c r="T23" s="104">
        <f t="shared" si="7"/>
        <v>1.5499999999999998</v>
      </c>
      <c r="U23" s="104">
        <f t="shared" si="8"/>
        <v>1.25</v>
      </c>
      <c r="V23" s="104">
        <f t="shared" si="9"/>
        <v>1.50</v>
      </c>
      <c r="W23" s="26">
        <f t="shared" si="10"/>
        <v>51</v>
      </c>
      <c r="X23" s="194">
        <f t="shared" si="11"/>
        <v>10.200000000000001</v>
      </c>
      <c r="Y23" s="114">
        <v>32</v>
      </c>
      <c r="Z23" s="195">
        <f t="shared" si="12"/>
        <v>25.60</v>
      </c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09"/>
    </row>
    <row r="24" spans="1:44" s="107" customFormat="1" ht="20.25">
      <c r="A24" s="191">
        <v>18</v>
      </c>
      <c r="B24" s="125">
        <v>439500</v>
      </c>
      <c r="C24" s="126" t="s">
        <v>108</v>
      </c>
      <c r="D24" s="196">
        <v>9</v>
      </c>
      <c r="E24" s="196">
        <v>9</v>
      </c>
      <c r="F24" s="196">
        <v>9</v>
      </c>
      <c r="G24" s="196">
        <v>9</v>
      </c>
      <c r="H24" s="196">
        <v>9</v>
      </c>
      <c r="I24" s="225">
        <f t="shared" si="1"/>
        <v>45</v>
      </c>
      <c r="J24" s="196">
        <f t="shared" si="2"/>
        <v>6.75</v>
      </c>
      <c r="K24" s="321">
        <v>2</v>
      </c>
      <c r="L24" s="321">
        <v>3</v>
      </c>
      <c r="M24" s="321">
        <v>4</v>
      </c>
      <c r="N24" s="321">
        <v>1.50</v>
      </c>
      <c r="O24" s="321">
        <v>4</v>
      </c>
      <c r="P24" s="225">
        <f t="shared" si="3"/>
        <v>14.50</v>
      </c>
      <c r="Q24" s="197">
        <f t="shared" si="4"/>
        <v>0.72500000000000009</v>
      </c>
      <c r="R24" s="104">
        <f t="shared" si="5"/>
        <v>1.45</v>
      </c>
      <c r="S24" s="104">
        <f t="shared" si="6"/>
        <v>1.50</v>
      </c>
      <c r="T24" s="104">
        <f t="shared" si="7"/>
        <v>1.5499999999999998</v>
      </c>
      <c r="U24" s="104">
        <f t="shared" si="8"/>
        <v>1.4249999999999998</v>
      </c>
      <c r="V24" s="104">
        <f t="shared" si="9"/>
        <v>1.5499999999999998</v>
      </c>
      <c r="W24" s="26">
        <f t="shared" si="10"/>
        <v>59.50</v>
      </c>
      <c r="X24" s="194">
        <f t="shared" si="11"/>
        <v>11.90</v>
      </c>
      <c r="Y24" s="114">
        <v>48</v>
      </c>
      <c r="Z24" s="195">
        <f t="shared" si="12"/>
        <v>38.400000000000006</v>
      </c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09"/>
    </row>
    <row r="25" spans="1:44" s="107" customFormat="1" ht="20.25">
      <c r="A25" s="191">
        <v>19</v>
      </c>
      <c r="B25" s="125">
        <v>439501</v>
      </c>
      <c r="C25" s="126" t="s">
        <v>294</v>
      </c>
      <c r="D25" s="196">
        <v>1</v>
      </c>
      <c r="E25" s="196">
        <v>3</v>
      </c>
      <c r="F25" s="196">
        <v>2</v>
      </c>
      <c r="G25" s="196">
        <v>1</v>
      </c>
      <c r="H25" s="196">
        <v>1</v>
      </c>
      <c r="I25" s="225">
        <f t="shared" si="1"/>
        <v>8</v>
      </c>
      <c r="J25" s="196">
        <f t="shared" si="2"/>
        <v>1.20</v>
      </c>
      <c r="K25" s="321">
        <v>0</v>
      </c>
      <c r="L25" s="321">
        <v>1</v>
      </c>
      <c r="M25" s="321">
        <v>2</v>
      </c>
      <c r="N25" s="321">
        <v>1</v>
      </c>
      <c r="O25" s="321">
        <v>1</v>
      </c>
      <c r="P25" s="225">
        <f t="shared" si="3"/>
        <v>5</v>
      </c>
      <c r="Q25" s="197">
        <f t="shared" si="4"/>
        <v>0.25</v>
      </c>
      <c r="R25" s="104">
        <f t="shared" si="5"/>
        <v>0.15</v>
      </c>
      <c r="S25" s="104">
        <f t="shared" si="6"/>
        <v>0.49999999999999994</v>
      </c>
      <c r="T25" s="104">
        <f t="shared" si="7"/>
        <v>0.40</v>
      </c>
      <c r="U25" s="104">
        <f t="shared" si="8"/>
        <v>0.20</v>
      </c>
      <c r="V25" s="104">
        <f t="shared" si="9"/>
        <v>0.20</v>
      </c>
      <c r="W25" s="26">
        <f t="shared" si="10"/>
        <v>13</v>
      </c>
      <c r="X25" s="194">
        <f t="shared" si="11"/>
        <v>2.60</v>
      </c>
      <c r="Y25" s="114">
        <v>6</v>
      </c>
      <c r="Z25" s="195">
        <f t="shared" si="12"/>
        <v>4.8000000000000007</v>
      </c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09"/>
    </row>
    <row r="26" spans="1:44" s="107" customFormat="1" ht="20.25">
      <c r="A26" s="191">
        <v>20</v>
      </c>
      <c r="B26" s="125">
        <v>439502</v>
      </c>
      <c r="C26" s="126" t="s">
        <v>295</v>
      </c>
      <c r="D26" s="196">
        <v>2</v>
      </c>
      <c r="E26" s="196">
        <v>4</v>
      </c>
      <c r="F26" s="196">
        <v>5</v>
      </c>
      <c r="G26" s="196">
        <v>3</v>
      </c>
      <c r="H26" s="196">
        <v>1</v>
      </c>
      <c r="I26" s="225">
        <f t="shared" si="1"/>
        <v>15</v>
      </c>
      <c r="J26" s="196">
        <f t="shared" si="2"/>
        <v>2.25</v>
      </c>
      <c r="K26" s="321">
        <v>1</v>
      </c>
      <c r="L26" s="321">
        <v>2</v>
      </c>
      <c r="M26" s="321">
        <v>0.50</v>
      </c>
      <c r="N26" s="321">
        <v>1.50</v>
      </c>
      <c r="O26" s="321">
        <v>1.50</v>
      </c>
      <c r="P26" s="225">
        <f t="shared" si="3"/>
        <v>6.50</v>
      </c>
      <c r="Q26" s="197">
        <f t="shared" si="4"/>
        <v>0.325</v>
      </c>
      <c r="R26" s="104">
        <f t="shared" si="5"/>
        <v>0.35</v>
      </c>
      <c r="S26" s="104">
        <f t="shared" si="6"/>
        <v>0.70</v>
      </c>
      <c r="T26" s="104">
        <f t="shared" si="7"/>
        <v>0.775</v>
      </c>
      <c r="U26" s="104">
        <f t="shared" si="8"/>
        <v>0.52499999999999991</v>
      </c>
      <c r="V26" s="104">
        <f t="shared" si="9"/>
        <v>0.225</v>
      </c>
      <c r="W26" s="26">
        <f t="shared" si="10"/>
        <v>21.50</v>
      </c>
      <c r="X26" s="194">
        <f t="shared" si="11"/>
        <v>4.30</v>
      </c>
      <c r="Y26" s="114">
        <v>15</v>
      </c>
      <c r="Z26" s="195">
        <f t="shared" si="12"/>
        <v>12</v>
      </c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09"/>
    </row>
    <row r="27" spans="1:44" s="107" customFormat="1" ht="20.25">
      <c r="A27" s="191">
        <v>21</v>
      </c>
      <c r="B27" s="125">
        <v>439503</v>
      </c>
      <c r="C27" s="126" t="s">
        <v>296</v>
      </c>
      <c r="D27" s="196">
        <v>1</v>
      </c>
      <c r="E27" s="196">
        <v>2</v>
      </c>
      <c r="F27" s="196">
        <v>1</v>
      </c>
      <c r="G27" s="196">
        <v>0</v>
      </c>
      <c r="H27" s="196">
        <v>1</v>
      </c>
      <c r="I27" s="225">
        <f t="shared" si="1"/>
        <v>5</v>
      </c>
      <c r="J27" s="196">
        <f t="shared" si="2"/>
        <v>0.75</v>
      </c>
      <c r="K27" s="321">
        <v>0</v>
      </c>
      <c r="L27" s="321">
        <v>1</v>
      </c>
      <c r="M27" s="321">
        <v>0</v>
      </c>
      <c r="N27" s="321">
        <v>1</v>
      </c>
      <c r="O27" s="321">
        <v>1</v>
      </c>
      <c r="P27" s="225">
        <f t="shared" si="3"/>
        <v>3</v>
      </c>
      <c r="Q27" s="197">
        <f t="shared" si="4"/>
        <v>0.15000000000000002</v>
      </c>
      <c r="R27" s="104">
        <f t="shared" si="5"/>
        <v>0.15</v>
      </c>
      <c r="S27" s="104">
        <f t="shared" si="6"/>
        <v>0.35</v>
      </c>
      <c r="T27" s="104">
        <f t="shared" si="7"/>
        <v>0.15</v>
      </c>
      <c r="U27" s="104">
        <f t="shared" si="8"/>
        <v>0.05</v>
      </c>
      <c r="V27" s="104">
        <f t="shared" si="9"/>
        <v>0.20</v>
      </c>
      <c r="W27" s="26">
        <f t="shared" si="10"/>
        <v>8</v>
      </c>
      <c r="X27" s="194">
        <f t="shared" si="11"/>
        <v>1.60</v>
      </c>
      <c r="Y27" s="114">
        <v>4</v>
      </c>
      <c r="Z27" s="195">
        <f t="shared" si="12"/>
        <v>3.20</v>
      </c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09"/>
    </row>
    <row r="28" spans="1:44" s="107" customFormat="1" ht="20.25">
      <c r="A28" s="191">
        <v>22</v>
      </c>
      <c r="B28" s="125">
        <v>439504</v>
      </c>
      <c r="C28" s="126" t="s">
        <v>297</v>
      </c>
      <c r="D28" s="196">
        <v>11</v>
      </c>
      <c r="E28" s="196">
        <v>10</v>
      </c>
      <c r="F28" s="196">
        <v>11</v>
      </c>
      <c r="G28" s="196">
        <v>9</v>
      </c>
      <c r="H28" s="196">
        <v>10</v>
      </c>
      <c r="I28" s="225">
        <f t="shared" si="1"/>
        <v>51</v>
      </c>
      <c r="J28" s="196">
        <f t="shared" si="2"/>
        <v>7.65</v>
      </c>
      <c r="K28" s="321">
        <v>3</v>
      </c>
      <c r="L28" s="321">
        <v>5</v>
      </c>
      <c r="M28" s="321">
        <v>2.50</v>
      </c>
      <c r="N28" s="321">
        <v>4</v>
      </c>
      <c r="O28" s="321">
        <v>2</v>
      </c>
      <c r="P28" s="225">
        <f t="shared" si="3"/>
        <v>16.50</v>
      </c>
      <c r="Q28" s="197">
        <f t="shared" si="4"/>
        <v>0.825</v>
      </c>
      <c r="R28" s="104">
        <f t="shared" si="5"/>
        <v>1.7999999999999998</v>
      </c>
      <c r="S28" s="104">
        <f t="shared" si="6"/>
        <v>1.75</v>
      </c>
      <c r="T28" s="104">
        <f t="shared" si="7"/>
        <v>1.775</v>
      </c>
      <c r="U28" s="104">
        <f t="shared" si="8"/>
        <v>1.5499999999999998</v>
      </c>
      <c r="V28" s="104">
        <f t="shared" si="9"/>
        <v>1.60</v>
      </c>
      <c r="W28" s="26">
        <f t="shared" si="10"/>
        <v>67.50</v>
      </c>
      <c r="X28" s="194">
        <f t="shared" si="11"/>
        <v>13.50</v>
      </c>
      <c r="Y28" s="114">
        <v>49</v>
      </c>
      <c r="Z28" s="195">
        <f t="shared" si="12"/>
        <v>39.200000000000003</v>
      </c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09"/>
    </row>
    <row r="29" spans="1:44" s="107" customFormat="1" ht="20.25">
      <c r="A29" s="191">
        <v>23</v>
      </c>
      <c r="B29" s="125">
        <v>439505</v>
      </c>
      <c r="C29" s="126" t="s">
        <v>298</v>
      </c>
      <c r="D29" s="196">
        <v>2</v>
      </c>
      <c r="E29" s="196">
        <v>2</v>
      </c>
      <c r="F29" s="196">
        <v>5</v>
      </c>
      <c r="G29" s="196">
        <v>8</v>
      </c>
      <c r="H29" s="196">
        <v>7</v>
      </c>
      <c r="I29" s="225">
        <f t="shared" si="1"/>
        <v>24</v>
      </c>
      <c r="J29" s="196">
        <f t="shared" si="2"/>
        <v>3.5999999999999996</v>
      </c>
      <c r="K29" s="321">
        <v>2</v>
      </c>
      <c r="L29" s="321">
        <v>2.50</v>
      </c>
      <c r="M29" s="321">
        <v>1</v>
      </c>
      <c r="N29" s="321">
        <v>1.50</v>
      </c>
      <c r="O29" s="321">
        <v>2.50</v>
      </c>
      <c r="P29" s="225">
        <f t="shared" si="3"/>
        <v>9.50</v>
      </c>
      <c r="Q29" s="197">
        <f t="shared" si="4"/>
        <v>0.475</v>
      </c>
      <c r="R29" s="104">
        <f t="shared" si="5"/>
        <v>0.40</v>
      </c>
      <c r="S29" s="104">
        <f t="shared" si="6"/>
        <v>0.425</v>
      </c>
      <c r="T29" s="104">
        <f t="shared" si="7"/>
        <v>0.80</v>
      </c>
      <c r="U29" s="104">
        <f t="shared" si="8"/>
        <v>1.2749999999999999</v>
      </c>
      <c r="V29" s="104">
        <f t="shared" si="9"/>
        <v>1.175</v>
      </c>
      <c r="W29" s="26">
        <f t="shared" si="10"/>
        <v>33.50</v>
      </c>
      <c r="X29" s="194">
        <f t="shared" si="11"/>
        <v>6.70</v>
      </c>
      <c r="Y29" s="114">
        <v>23</v>
      </c>
      <c r="Z29" s="195">
        <f t="shared" si="12"/>
        <v>18.400000000000002</v>
      </c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09"/>
    </row>
    <row r="30" spans="1:44" s="107" customFormat="1" ht="20.25">
      <c r="A30" s="191">
        <v>24</v>
      </c>
      <c r="B30" s="125">
        <v>439509</v>
      </c>
      <c r="C30" s="126" t="s">
        <v>299</v>
      </c>
      <c r="D30" s="196">
        <v>2</v>
      </c>
      <c r="E30" s="196">
        <v>9</v>
      </c>
      <c r="F30" s="196">
        <v>8</v>
      </c>
      <c r="G30" s="196">
        <v>5</v>
      </c>
      <c r="H30" s="196">
        <v>8</v>
      </c>
      <c r="I30" s="225">
        <f t="shared" si="1"/>
        <v>32</v>
      </c>
      <c r="J30" s="196">
        <f t="shared" si="2"/>
        <v>4.80</v>
      </c>
      <c r="K30" s="321">
        <v>1</v>
      </c>
      <c r="L30" s="321">
        <v>3</v>
      </c>
      <c r="M30" s="321">
        <v>1.50</v>
      </c>
      <c r="N30" s="321">
        <v>2</v>
      </c>
      <c r="O30" s="321">
        <v>1.50</v>
      </c>
      <c r="P30" s="225">
        <f t="shared" si="3"/>
        <v>9</v>
      </c>
      <c r="Q30" s="197">
        <f t="shared" si="4"/>
        <v>0.45</v>
      </c>
      <c r="R30" s="104">
        <f t="shared" si="5"/>
        <v>0.35</v>
      </c>
      <c r="S30" s="104">
        <f t="shared" si="6"/>
        <v>1.50</v>
      </c>
      <c r="T30" s="104">
        <f t="shared" si="7"/>
        <v>1.2749999999999999</v>
      </c>
      <c r="U30" s="104">
        <f t="shared" si="8"/>
        <v>0.85</v>
      </c>
      <c r="V30" s="104">
        <f t="shared" si="9"/>
        <v>1.2749999999999999</v>
      </c>
      <c r="W30" s="26">
        <f t="shared" si="10"/>
        <v>41</v>
      </c>
      <c r="X30" s="194">
        <f t="shared" si="11"/>
        <v>8.2000000000000011</v>
      </c>
      <c r="Y30" s="114">
        <v>38</v>
      </c>
      <c r="Z30" s="195">
        <f t="shared" si="12"/>
        <v>30.40</v>
      </c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09"/>
    </row>
    <row r="31" spans="1:44" s="107" customFormat="1" ht="20.25">
      <c r="A31" s="191">
        <v>25</v>
      </c>
      <c r="B31" s="125">
        <v>439514</v>
      </c>
      <c r="C31" s="126" t="s">
        <v>301</v>
      </c>
      <c r="D31" s="196">
        <v>1</v>
      </c>
      <c r="E31" s="196">
        <v>0</v>
      </c>
      <c r="F31" s="196">
        <v>1</v>
      </c>
      <c r="G31" s="196">
        <v>0</v>
      </c>
      <c r="H31" s="196">
        <v>0</v>
      </c>
      <c r="I31" s="225">
        <f t="shared" si="1"/>
        <v>2</v>
      </c>
      <c r="J31" s="196">
        <f t="shared" si="2"/>
        <v>0.30</v>
      </c>
      <c r="K31" s="321">
        <v>0</v>
      </c>
      <c r="L31" s="321">
        <v>1</v>
      </c>
      <c r="M31" s="321">
        <v>0</v>
      </c>
      <c r="N31" s="321">
        <v>0</v>
      </c>
      <c r="O31" s="321">
        <v>1</v>
      </c>
      <c r="P31" s="225">
        <f t="shared" si="3"/>
        <v>2</v>
      </c>
      <c r="Q31" s="197">
        <f t="shared" si="4"/>
        <v>0.10</v>
      </c>
      <c r="R31" s="104">
        <f t="shared" si="5"/>
        <v>0.15</v>
      </c>
      <c r="S31" s="104">
        <f t="shared" si="6"/>
        <v>0.05</v>
      </c>
      <c r="T31" s="104">
        <f t="shared" si="7"/>
        <v>0.15</v>
      </c>
      <c r="U31" s="104">
        <f t="shared" si="8"/>
        <v>0</v>
      </c>
      <c r="V31" s="104">
        <f t="shared" si="9"/>
        <v>0.05</v>
      </c>
      <c r="W31" s="26">
        <f t="shared" si="10"/>
        <v>4</v>
      </c>
      <c r="X31" s="194">
        <f t="shared" si="11"/>
        <v>0.80</v>
      </c>
      <c r="Y31" s="114">
        <v>0</v>
      </c>
      <c r="Z31" s="195">
        <f t="shared" si="12"/>
        <v>0</v>
      </c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09"/>
    </row>
    <row r="32" spans="1:44" s="107" customFormat="1" ht="20.25">
      <c r="A32" s="191">
        <v>26</v>
      </c>
      <c r="B32" s="125">
        <v>439515</v>
      </c>
      <c r="C32" s="126" t="s">
        <v>302</v>
      </c>
      <c r="D32" s="196">
        <v>2</v>
      </c>
      <c r="E32" s="196">
        <v>3</v>
      </c>
      <c r="F32" s="196">
        <v>2</v>
      </c>
      <c r="G32" s="196">
        <v>2</v>
      </c>
      <c r="H32" s="196">
        <v>2</v>
      </c>
      <c r="I32" s="225">
        <f t="shared" si="1"/>
        <v>11</v>
      </c>
      <c r="J32" s="196">
        <f t="shared" si="2"/>
        <v>1.65</v>
      </c>
      <c r="K32" s="321">
        <v>1.50</v>
      </c>
      <c r="L32" s="321">
        <v>0</v>
      </c>
      <c r="M32" s="321">
        <v>1</v>
      </c>
      <c r="N32" s="321">
        <v>1</v>
      </c>
      <c r="O32" s="321">
        <v>1.50</v>
      </c>
      <c r="P32" s="225">
        <f t="shared" si="3"/>
        <v>5</v>
      </c>
      <c r="Q32" s="197">
        <f t="shared" si="4"/>
        <v>0.25</v>
      </c>
      <c r="R32" s="104">
        <f t="shared" si="5"/>
        <v>0.375</v>
      </c>
      <c r="S32" s="104">
        <f t="shared" si="6"/>
        <v>0.44999999999999996</v>
      </c>
      <c r="T32" s="104">
        <f t="shared" si="7"/>
        <v>0.35</v>
      </c>
      <c r="U32" s="104">
        <f t="shared" si="8"/>
        <v>0.35</v>
      </c>
      <c r="V32" s="104">
        <f t="shared" si="9"/>
        <v>0.375</v>
      </c>
      <c r="W32" s="26">
        <f t="shared" si="10"/>
        <v>16</v>
      </c>
      <c r="X32" s="194">
        <f t="shared" si="11"/>
        <v>3.20</v>
      </c>
      <c r="Y32" s="114">
        <v>11</v>
      </c>
      <c r="Z32" s="195">
        <f t="shared" si="12"/>
        <v>8.8000000000000007</v>
      </c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09"/>
    </row>
    <row r="33" spans="1:44" s="107" customFormat="1" ht="20.25">
      <c r="A33" s="191">
        <v>27</v>
      </c>
      <c r="B33" s="125">
        <v>439516</v>
      </c>
      <c r="C33" s="126" t="s">
        <v>538</v>
      </c>
      <c r="D33" s="196">
        <v>1</v>
      </c>
      <c r="E33" s="196">
        <v>1</v>
      </c>
      <c r="F33" s="196">
        <v>2</v>
      </c>
      <c r="G33" s="196">
        <v>1</v>
      </c>
      <c r="H33" s="196">
        <v>1</v>
      </c>
      <c r="I33" s="225">
        <f t="shared" si="1"/>
        <v>6</v>
      </c>
      <c r="J33" s="196">
        <f t="shared" si="2"/>
        <v>0.89999999999999991</v>
      </c>
      <c r="K33" s="321">
        <v>1</v>
      </c>
      <c r="L33" s="321">
        <v>0</v>
      </c>
      <c r="M33" s="321">
        <v>0</v>
      </c>
      <c r="N33" s="321">
        <v>1</v>
      </c>
      <c r="O33" s="321">
        <v>0</v>
      </c>
      <c r="P33" s="225">
        <f t="shared" si="3"/>
        <v>2</v>
      </c>
      <c r="Q33" s="197">
        <f t="shared" si="4"/>
        <v>0.10</v>
      </c>
      <c r="R33" s="104">
        <f t="shared" si="5"/>
        <v>0.20</v>
      </c>
      <c r="S33" s="104">
        <f t="shared" si="6"/>
        <v>0.15</v>
      </c>
      <c r="T33" s="104">
        <f t="shared" si="7"/>
        <v>0.30</v>
      </c>
      <c r="U33" s="104">
        <f t="shared" si="8"/>
        <v>0.20</v>
      </c>
      <c r="V33" s="104">
        <f t="shared" si="9"/>
        <v>0.15</v>
      </c>
      <c r="W33" s="26">
        <f t="shared" si="10"/>
        <v>8</v>
      </c>
      <c r="X33" s="194">
        <f t="shared" si="11"/>
        <v>1.60</v>
      </c>
      <c r="Y33" s="114" t="s">
        <v>147</v>
      </c>
      <c r="Z33" s="195" t="e">
        <f t="shared" si="12"/>
        <v>#VALUE!</v>
      </c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09"/>
    </row>
    <row r="34" spans="1:44" s="107" customFormat="1" ht="20.25">
      <c r="A34" s="191">
        <v>28</v>
      </c>
      <c r="B34" s="125">
        <v>439517</v>
      </c>
      <c r="C34" s="126" t="s">
        <v>510</v>
      </c>
      <c r="D34" s="196">
        <v>8</v>
      </c>
      <c r="E34" s="196">
        <v>9</v>
      </c>
      <c r="F34" s="196">
        <v>9</v>
      </c>
      <c r="G34" s="196">
        <v>15</v>
      </c>
      <c r="H34" s="196">
        <v>9</v>
      </c>
      <c r="I34" s="225">
        <f t="shared" si="1"/>
        <v>50</v>
      </c>
      <c r="J34" s="196">
        <f t="shared" si="2"/>
        <v>7.50</v>
      </c>
      <c r="K34" s="321">
        <v>4</v>
      </c>
      <c r="L34" s="321">
        <v>2.50</v>
      </c>
      <c r="M34" s="321">
        <v>3</v>
      </c>
      <c r="N34" s="321">
        <v>1.50</v>
      </c>
      <c r="O34" s="321">
        <v>4</v>
      </c>
      <c r="P34" s="225">
        <f t="shared" si="3"/>
        <v>15</v>
      </c>
      <c r="Q34" s="197">
        <f t="shared" si="4"/>
        <v>0.75</v>
      </c>
      <c r="R34" s="104">
        <f t="shared" si="5"/>
        <v>1.40</v>
      </c>
      <c r="S34" s="104">
        <f t="shared" si="6"/>
        <v>1.475</v>
      </c>
      <c r="T34" s="104">
        <f t="shared" si="7"/>
        <v>1.50</v>
      </c>
      <c r="U34" s="104">
        <f t="shared" si="8"/>
        <v>2.3250000000000002</v>
      </c>
      <c r="V34" s="104">
        <f t="shared" si="9"/>
        <v>1.5499999999999998</v>
      </c>
      <c r="W34" s="26">
        <f t="shared" si="10"/>
        <v>65</v>
      </c>
      <c r="X34" s="194">
        <f t="shared" si="11"/>
        <v>13</v>
      </c>
      <c r="Y34" s="114">
        <v>46</v>
      </c>
      <c r="Z34" s="195">
        <f t="shared" si="12"/>
        <v>36.800000000000004</v>
      </c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09"/>
    </row>
    <row r="35" spans="1:44" s="107" customFormat="1" ht="20.25">
      <c r="A35" s="191">
        <v>29</v>
      </c>
      <c r="B35" s="125">
        <v>439518</v>
      </c>
      <c r="C35" s="126" t="s">
        <v>539</v>
      </c>
      <c r="D35" s="196">
        <v>8</v>
      </c>
      <c r="E35" s="196">
        <v>9</v>
      </c>
      <c r="F35" s="196">
        <v>9</v>
      </c>
      <c r="G35" s="196">
        <v>8</v>
      </c>
      <c r="H35" s="196">
        <v>9</v>
      </c>
      <c r="I35" s="225">
        <f t="shared" si="1"/>
        <v>43</v>
      </c>
      <c r="J35" s="196">
        <f t="shared" si="2"/>
        <v>6.45</v>
      </c>
      <c r="K35" s="321">
        <v>2</v>
      </c>
      <c r="L35" s="321">
        <v>1.50</v>
      </c>
      <c r="M35" s="321">
        <v>2</v>
      </c>
      <c r="N35" s="321">
        <v>3</v>
      </c>
      <c r="O35" s="321">
        <v>2.50</v>
      </c>
      <c r="P35" s="225">
        <f t="shared" si="3"/>
        <v>11</v>
      </c>
      <c r="Q35" s="197">
        <f t="shared" si="4"/>
        <v>0.55000000000000004</v>
      </c>
      <c r="R35" s="104">
        <f t="shared" si="5"/>
        <v>1.30</v>
      </c>
      <c r="S35" s="104">
        <f t="shared" si="6"/>
        <v>1.4249999999999998</v>
      </c>
      <c r="T35" s="104">
        <f t="shared" si="7"/>
        <v>1.45</v>
      </c>
      <c r="U35" s="104">
        <f t="shared" si="8"/>
        <v>1.35</v>
      </c>
      <c r="V35" s="104">
        <f t="shared" si="9"/>
        <v>1.475</v>
      </c>
      <c r="W35" s="26">
        <f t="shared" si="10"/>
        <v>54</v>
      </c>
      <c r="X35" s="194">
        <f t="shared" si="11"/>
        <v>10.80</v>
      </c>
      <c r="Y35" s="114">
        <v>40</v>
      </c>
      <c r="Z35" s="195">
        <f t="shared" si="12"/>
        <v>32</v>
      </c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09"/>
    </row>
    <row r="36" spans="1:44" s="107" customFormat="1" ht="20.25">
      <c r="A36" s="191">
        <v>30</v>
      </c>
      <c r="B36" s="125">
        <v>439519</v>
      </c>
      <c r="C36" s="126" t="s">
        <v>511</v>
      </c>
      <c r="D36" s="196"/>
      <c r="E36" s="196"/>
      <c r="F36" s="196"/>
      <c r="G36" s="196"/>
      <c r="H36" s="196"/>
      <c r="I36" s="225">
        <f t="shared" si="1"/>
        <v>0</v>
      </c>
      <c r="J36" s="196">
        <f t="shared" si="2"/>
        <v>0</v>
      </c>
      <c r="K36" s="321"/>
      <c r="L36" s="321"/>
      <c r="M36" s="321"/>
      <c r="N36" s="321"/>
      <c r="O36" s="321"/>
      <c r="P36" s="225">
        <f t="shared" si="3"/>
        <v>0</v>
      </c>
      <c r="Q36" s="197">
        <f t="shared" si="4"/>
        <v>0</v>
      </c>
      <c r="R36" s="104">
        <f t="shared" si="5"/>
        <v>0</v>
      </c>
      <c r="S36" s="104">
        <f t="shared" si="6"/>
        <v>0</v>
      </c>
      <c r="T36" s="104">
        <f t="shared" si="7"/>
        <v>0</v>
      </c>
      <c r="U36" s="104">
        <f t="shared" si="8"/>
        <v>0</v>
      </c>
      <c r="V36" s="104">
        <f t="shared" si="9"/>
        <v>0</v>
      </c>
      <c r="W36" s="26">
        <f t="shared" si="10"/>
        <v>0</v>
      </c>
      <c r="X36" s="194">
        <f t="shared" si="11"/>
        <v>0</v>
      </c>
      <c r="Y36" s="114" t="s">
        <v>147</v>
      </c>
      <c r="Z36" s="195" t="e">
        <f t="shared" si="12"/>
        <v>#VALUE!</v>
      </c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09"/>
    </row>
    <row r="37" spans="1:44" s="107" customFormat="1" ht="20.25">
      <c r="A37" s="191">
        <v>31</v>
      </c>
      <c r="B37" s="125">
        <v>439520</v>
      </c>
      <c r="C37" s="126" t="s">
        <v>303</v>
      </c>
      <c r="D37" s="196">
        <v>9</v>
      </c>
      <c r="E37" s="196">
        <v>9</v>
      </c>
      <c r="F37" s="196">
        <v>10</v>
      </c>
      <c r="G37" s="196">
        <v>11</v>
      </c>
      <c r="H37" s="196">
        <v>11</v>
      </c>
      <c r="I37" s="225">
        <f t="shared" si="1"/>
        <v>50</v>
      </c>
      <c r="J37" s="196">
        <f t="shared" si="2"/>
        <v>7.50</v>
      </c>
      <c r="K37" s="321">
        <v>3.50</v>
      </c>
      <c r="L37" s="321">
        <v>2</v>
      </c>
      <c r="M37" s="321">
        <v>3</v>
      </c>
      <c r="N37" s="321">
        <v>3.50</v>
      </c>
      <c r="O37" s="321">
        <v>4</v>
      </c>
      <c r="P37" s="225">
        <f t="shared" si="3"/>
        <v>16</v>
      </c>
      <c r="Q37" s="197">
        <f t="shared" si="4"/>
        <v>0.80</v>
      </c>
      <c r="R37" s="104">
        <f t="shared" si="5"/>
        <v>1.525</v>
      </c>
      <c r="S37" s="104">
        <f t="shared" si="6"/>
        <v>1.45</v>
      </c>
      <c r="T37" s="104">
        <f t="shared" si="7"/>
        <v>1.65</v>
      </c>
      <c r="U37" s="104">
        <f t="shared" si="8"/>
        <v>1.825</v>
      </c>
      <c r="V37" s="104">
        <f t="shared" si="9"/>
        <v>1.85</v>
      </c>
      <c r="W37" s="26">
        <f t="shared" si="10"/>
        <v>66</v>
      </c>
      <c r="X37" s="194">
        <f t="shared" si="11"/>
        <v>13.20</v>
      </c>
      <c r="Y37" s="114">
        <v>52</v>
      </c>
      <c r="Z37" s="195">
        <f t="shared" si="12"/>
        <v>41.60</v>
      </c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09"/>
    </row>
    <row r="38" spans="1:44" s="107" customFormat="1" ht="20.25">
      <c r="A38" s="191">
        <v>32</v>
      </c>
      <c r="B38" s="125">
        <v>439521</v>
      </c>
      <c r="C38" s="126" t="s">
        <v>512</v>
      </c>
      <c r="D38" s="196">
        <v>19</v>
      </c>
      <c r="E38" s="196">
        <v>15</v>
      </c>
      <c r="F38" s="196">
        <v>18</v>
      </c>
      <c r="G38" s="196">
        <v>15</v>
      </c>
      <c r="H38" s="196">
        <v>11</v>
      </c>
      <c r="I38" s="225">
        <f t="shared" si="1"/>
        <v>78</v>
      </c>
      <c r="J38" s="196">
        <f t="shared" si="2"/>
        <v>11.70</v>
      </c>
      <c r="K38" s="321">
        <v>4</v>
      </c>
      <c r="L38" s="321">
        <v>2.50</v>
      </c>
      <c r="M38" s="321">
        <v>6</v>
      </c>
      <c r="N38" s="321">
        <v>2.50</v>
      </c>
      <c r="O38" s="321">
        <v>3</v>
      </c>
      <c r="P38" s="225">
        <f t="shared" si="3"/>
        <v>18</v>
      </c>
      <c r="Q38" s="197">
        <f t="shared" si="4"/>
        <v>0.90</v>
      </c>
      <c r="R38" s="104">
        <f t="shared" si="5"/>
        <v>3.0500000000000003</v>
      </c>
      <c r="S38" s="104">
        <f t="shared" si="6"/>
        <v>2.375</v>
      </c>
      <c r="T38" s="104">
        <f t="shared" si="7"/>
        <v>3</v>
      </c>
      <c r="U38" s="104">
        <f t="shared" si="8"/>
        <v>2.375</v>
      </c>
      <c r="V38" s="104">
        <f t="shared" si="9"/>
        <v>1.7999999999999998</v>
      </c>
      <c r="W38" s="26">
        <f t="shared" si="10"/>
        <v>96</v>
      </c>
      <c r="X38" s="194">
        <f t="shared" si="11"/>
        <v>19.200000000000003</v>
      </c>
      <c r="Y38" s="114">
        <v>77</v>
      </c>
      <c r="Z38" s="195">
        <f t="shared" si="12"/>
        <v>61.60</v>
      </c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09"/>
    </row>
    <row r="39" spans="1:44" s="107" customFormat="1" ht="20.25">
      <c r="A39" s="191">
        <v>33</v>
      </c>
      <c r="B39" s="125">
        <v>439523</v>
      </c>
      <c r="C39" s="126" t="s">
        <v>110</v>
      </c>
      <c r="D39" s="196">
        <v>11</v>
      </c>
      <c r="E39" s="196">
        <v>15</v>
      </c>
      <c r="F39" s="196">
        <v>5</v>
      </c>
      <c r="G39" s="196">
        <v>14</v>
      </c>
      <c r="H39" s="196">
        <v>14</v>
      </c>
      <c r="I39" s="225">
        <f t="shared" si="1"/>
        <v>59</v>
      </c>
      <c r="J39" s="196">
        <f t="shared" si="2"/>
        <v>8.85</v>
      </c>
      <c r="K39" s="321">
        <v>3.50</v>
      </c>
      <c r="L39" s="321">
        <v>2</v>
      </c>
      <c r="M39" s="321">
        <v>2</v>
      </c>
      <c r="N39" s="321">
        <v>3</v>
      </c>
      <c r="O39" s="321">
        <v>4.50</v>
      </c>
      <c r="P39" s="225">
        <f t="shared" si="3"/>
        <v>15</v>
      </c>
      <c r="Q39" s="197">
        <f t="shared" si="4"/>
        <v>0.75</v>
      </c>
      <c r="R39" s="104">
        <f t="shared" si="5"/>
        <v>1.825</v>
      </c>
      <c r="S39" s="104">
        <f t="shared" si="6"/>
        <v>2.35</v>
      </c>
      <c r="T39" s="104">
        <f t="shared" si="7"/>
        <v>0.85</v>
      </c>
      <c r="U39" s="104">
        <f t="shared" si="8"/>
        <v>2.25</v>
      </c>
      <c r="V39" s="104">
        <f t="shared" si="9"/>
        <v>2.3250000000000002</v>
      </c>
      <c r="W39" s="26">
        <f t="shared" si="10"/>
        <v>74</v>
      </c>
      <c r="X39" s="194">
        <f t="shared" si="11"/>
        <v>14.80</v>
      </c>
      <c r="Y39" s="114">
        <v>58</v>
      </c>
      <c r="Z39" s="195">
        <f t="shared" si="12"/>
        <v>46.400000000000006</v>
      </c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09"/>
    </row>
    <row r="40" spans="1:44" s="107" customFormat="1" ht="20.25">
      <c r="A40" s="191">
        <v>34</v>
      </c>
      <c r="B40" s="125">
        <v>439524</v>
      </c>
      <c r="C40" s="126" t="s">
        <v>305</v>
      </c>
      <c r="D40" s="196">
        <v>1</v>
      </c>
      <c r="E40" s="196">
        <v>2</v>
      </c>
      <c r="F40" s="196">
        <v>1</v>
      </c>
      <c r="G40" s="196">
        <v>2</v>
      </c>
      <c r="H40" s="196">
        <v>2</v>
      </c>
      <c r="I40" s="225">
        <f t="shared" si="1"/>
        <v>8</v>
      </c>
      <c r="J40" s="196">
        <f t="shared" si="2"/>
        <v>1.20</v>
      </c>
      <c r="K40" s="321">
        <v>1</v>
      </c>
      <c r="L40" s="321">
        <v>1</v>
      </c>
      <c r="M40" s="321">
        <v>0</v>
      </c>
      <c r="N40" s="321">
        <v>1</v>
      </c>
      <c r="O40" s="321">
        <v>0</v>
      </c>
      <c r="P40" s="225">
        <f t="shared" si="3"/>
        <v>3</v>
      </c>
      <c r="Q40" s="197">
        <f t="shared" si="4"/>
        <v>0.15000000000000002</v>
      </c>
      <c r="R40" s="104">
        <f t="shared" si="5"/>
        <v>0.20</v>
      </c>
      <c r="S40" s="104">
        <f t="shared" si="6"/>
        <v>0.35</v>
      </c>
      <c r="T40" s="104">
        <f t="shared" si="7"/>
        <v>0.15</v>
      </c>
      <c r="U40" s="104">
        <f t="shared" si="8"/>
        <v>0.35</v>
      </c>
      <c r="V40" s="104">
        <f t="shared" si="9"/>
        <v>0.30</v>
      </c>
      <c r="W40" s="26">
        <f t="shared" si="10"/>
        <v>11</v>
      </c>
      <c r="X40" s="194">
        <f t="shared" si="11"/>
        <v>2.2000000000000002</v>
      </c>
      <c r="Y40" s="114">
        <v>7</v>
      </c>
      <c r="Z40" s="195">
        <f t="shared" si="12"/>
        <v>5.60</v>
      </c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09"/>
    </row>
    <row r="41" spans="1:44" s="107" customFormat="1" ht="20.25">
      <c r="A41" s="191">
        <v>35</v>
      </c>
      <c r="B41" s="125">
        <v>439526</v>
      </c>
      <c r="C41" s="126" t="s">
        <v>111</v>
      </c>
      <c r="D41" s="196">
        <v>2</v>
      </c>
      <c r="E41" s="196">
        <v>4</v>
      </c>
      <c r="F41" s="196">
        <v>8</v>
      </c>
      <c r="G41" s="196">
        <v>8</v>
      </c>
      <c r="H41" s="196">
        <v>8</v>
      </c>
      <c r="I41" s="225">
        <f t="shared" si="1"/>
        <v>30</v>
      </c>
      <c r="J41" s="196">
        <f t="shared" si="2"/>
        <v>4.50</v>
      </c>
      <c r="K41" s="321">
        <v>3</v>
      </c>
      <c r="L41" s="321">
        <v>1</v>
      </c>
      <c r="M41" s="321">
        <v>2</v>
      </c>
      <c r="N41" s="321">
        <v>2</v>
      </c>
      <c r="O41" s="321">
        <v>2.50</v>
      </c>
      <c r="P41" s="225">
        <f t="shared" si="3"/>
        <v>10.50</v>
      </c>
      <c r="Q41" s="197">
        <f t="shared" si="4"/>
        <v>0.525</v>
      </c>
      <c r="R41" s="104">
        <f t="shared" si="5"/>
        <v>0.45</v>
      </c>
      <c r="S41" s="104">
        <f t="shared" si="6"/>
        <v>0.65</v>
      </c>
      <c r="T41" s="104">
        <f t="shared" si="7"/>
        <v>1.30</v>
      </c>
      <c r="U41" s="104">
        <f t="shared" si="8"/>
        <v>1.30</v>
      </c>
      <c r="V41" s="104">
        <f t="shared" si="9"/>
        <v>1.325</v>
      </c>
      <c r="W41" s="26">
        <f t="shared" si="10"/>
        <v>40.50</v>
      </c>
      <c r="X41" s="194">
        <f t="shared" si="11"/>
        <v>8.10</v>
      </c>
      <c r="Y41" s="114">
        <v>27</v>
      </c>
      <c r="Z41" s="195">
        <f t="shared" si="12"/>
        <v>21.60</v>
      </c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09"/>
    </row>
    <row r="42" spans="1:44" s="107" customFormat="1" ht="20.25">
      <c r="A42" s="191">
        <v>36</v>
      </c>
      <c r="B42" s="125">
        <v>439527</v>
      </c>
      <c r="C42" s="126" t="s">
        <v>306</v>
      </c>
      <c r="D42" s="196">
        <v>1</v>
      </c>
      <c r="E42" s="196">
        <v>0</v>
      </c>
      <c r="F42" s="196">
        <v>1</v>
      </c>
      <c r="G42" s="196">
        <v>0</v>
      </c>
      <c r="H42" s="196">
        <v>1</v>
      </c>
      <c r="I42" s="225">
        <f t="shared" si="1"/>
        <v>3</v>
      </c>
      <c r="J42" s="196">
        <f t="shared" si="2"/>
        <v>0.44999999999999996</v>
      </c>
      <c r="K42" s="321">
        <v>0</v>
      </c>
      <c r="L42" s="321">
        <v>1</v>
      </c>
      <c r="M42" s="321">
        <v>0</v>
      </c>
      <c r="N42" s="321">
        <v>0</v>
      </c>
      <c r="O42" s="321">
        <v>1</v>
      </c>
      <c r="P42" s="225">
        <f t="shared" si="3"/>
        <v>2</v>
      </c>
      <c r="Q42" s="197">
        <f t="shared" si="4"/>
        <v>0.10</v>
      </c>
      <c r="R42" s="104">
        <f t="shared" si="5"/>
        <v>0.15</v>
      </c>
      <c r="S42" s="104">
        <f t="shared" si="6"/>
        <v>0.05</v>
      </c>
      <c r="T42" s="104">
        <f t="shared" si="7"/>
        <v>0.15</v>
      </c>
      <c r="U42" s="104">
        <f t="shared" si="8"/>
        <v>0</v>
      </c>
      <c r="V42" s="104">
        <f t="shared" si="9"/>
        <v>0.20</v>
      </c>
      <c r="W42" s="26">
        <f t="shared" si="10"/>
        <v>5</v>
      </c>
      <c r="X42" s="194">
        <f t="shared" si="11"/>
        <v>1</v>
      </c>
      <c r="Y42" s="114">
        <v>1</v>
      </c>
      <c r="Z42" s="195">
        <f t="shared" si="12"/>
        <v>0.80</v>
      </c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09"/>
    </row>
    <row r="43" spans="1:44" s="107" customFormat="1" ht="20.25">
      <c r="A43" s="191">
        <v>37</v>
      </c>
      <c r="B43" s="125">
        <v>439528</v>
      </c>
      <c r="C43" s="126" t="s">
        <v>513</v>
      </c>
      <c r="D43" s="196">
        <v>5</v>
      </c>
      <c r="E43" s="196">
        <v>8</v>
      </c>
      <c r="F43" s="196">
        <v>5</v>
      </c>
      <c r="G43" s="196">
        <v>5</v>
      </c>
      <c r="H43" s="196">
        <v>4</v>
      </c>
      <c r="I43" s="225">
        <f t="shared" si="1"/>
        <v>27</v>
      </c>
      <c r="J43" s="196">
        <f t="shared" si="2"/>
        <v>4.05</v>
      </c>
      <c r="K43" s="321">
        <v>1</v>
      </c>
      <c r="L43" s="321">
        <v>2</v>
      </c>
      <c r="M43" s="321">
        <v>1.50</v>
      </c>
      <c r="N43" s="321">
        <v>3</v>
      </c>
      <c r="O43" s="321">
        <v>1</v>
      </c>
      <c r="P43" s="225">
        <f t="shared" si="3"/>
        <v>8.50</v>
      </c>
      <c r="Q43" s="197">
        <f t="shared" si="4"/>
        <v>0.42500000000000004</v>
      </c>
      <c r="R43" s="104">
        <f t="shared" si="5"/>
        <v>0.80</v>
      </c>
      <c r="S43" s="104">
        <f t="shared" si="6"/>
        <v>1.30</v>
      </c>
      <c r="T43" s="104">
        <f t="shared" si="7"/>
        <v>0.825</v>
      </c>
      <c r="U43" s="104">
        <f t="shared" si="8"/>
        <v>0.90</v>
      </c>
      <c r="V43" s="104">
        <f t="shared" si="9"/>
        <v>0.65</v>
      </c>
      <c r="W43" s="26">
        <f t="shared" si="10"/>
        <v>35.50</v>
      </c>
      <c r="X43" s="194">
        <f t="shared" si="11"/>
        <v>7.10</v>
      </c>
      <c r="Y43" s="114">
        <v>25</v>
      </c>
      <c r="Z43" s="195">
        <f t="shared" si="12"/>
        <v>20</v>
      </c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09"/>
    </row>
    <row r="44" spans="1:44" s="107" customFormat="1" ht="20.25">
      <c r="A44" s="191">
        <v>38</v>
      </c>
      <c r="B44" s="125">
        <v>439529</v>
      </c>
      <c r="C44" s="126" t="s">
        <v>514</v>
      </c>
      <c r="D44" s="196">
        <v>10</v>
      </c>
      <c r="E44" s="196">
        <v>11</v>
      </c>
      <c r="F44" s="196">
        <v>11</v>
      </c>
      <c r="G44" s="196">
        <v>10</v>
      </c>
      <c r="H44" s="196">
        <v>5</v>
      </c>
      <c r="I44" s="225">
        <f t="shared" si="1"/>
        <v>47</v>
      </c>
      <c r="J44" s="196">
        <f t="shared" si="2"/>
        <v>7.05</v>
      </c>
      <c r="K44" s="321">
        <v>3</v>
      </c>
      <c r="L44" s="321">
        <v>2.50</v>
      </c>
      <c r="M44" s="321">
        <v>3</v>
      </c>
      <c r="N44" s="321">
        <v>2</v>
      </c>
      <c r="O44" s="321">
        <v>2.50</v>
      </c>
      <c r="P44" s="225">
        <f t="shared" si="3"/>
        <v>13</v>
      </c>
      <c r="Q44" s="197">
        <f t="shared" si="4"/>
        <v>0.65</v>
      </c>
      <c r="R44" s="104">
        <f t="shared" si="5"/>
        <v>1.65</v>
      </c>
      <c r="S44" s="104">
        <f t="shared" si="6"/>
        <v>1.775</v>
      </c>
      <c r="T44" s="104">
        <f t="shared" si="7"/>
        <v>1.7999999999999998</v>
      </c>
      <c r="U44" s="104">
        <f t="shared" si="8"/>
        <v>1.60</v>
      </c>
      <c r="V44" s="104">
        <f t="shared" si="9"/>
        <v>0.875</v>
      </c>
      <c r="W44" s="26">
        <f t="shared" si="10"/>
        <v>60</v>
      </c>
      <c r="X44" s="194">
        <f t="shared" si="11"/>
        <v>12</v>
      </c>
      <c r="Y44" s="114">
        <v>46</v>
      </c>
      <c r="Z44" s="195">
        <f t="shared" si="12"/>
        <v>36.800000000000004</v>
      </c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09"/>
    </row>
    <row r="45" spans="1:44" s="107" customFormat="1" ht="20.25">
      <c r="A45" s="191">
        <v>39</v>
      </c>
      <c r="B45" s="125">
        <v>439530</v>
      </c>
      <c r="C45" s="126" t="s">
        <v>307</v>
      </c>
      <c r="D45" s="196">
        <v>2</v>
      </c>
      <c r="E45" s="196">
        <v>5</v>
      </c>
      <c r="F45" s="196">
        <v>6</v>
      </c>
      <c r="G45" s="196">
        <v>8</v>
      </c>
      <c r="H45" s="196">
        <v>5</v>
      </c>
      <c r="I45" s="225">
        <f t="shared" si="1"/>
        <v>26</v>
      </c>
      <c r="J45" s="196">
        <f t="shared" si="2"/>
        <v>3.90</v>
      </c>
      <c r="K45" s="321">
        <v>1</v>
      </c>
      <c r="L45" s="321">
        <v>2</v>
      </c>
      <c r="M45" s="321">
        <v>2.50</v>
      </c>
      <c r="N45" s="321">
        <v>1</v>
      </c>
      <c r="O45" s="321">
        <v>2</v>
      </c>
      <c r="P45" s="225">
        <f t="shared" si="3"/>
        <v>8.50</v>
      </c>
      <c r="Q45" s="197">
        <f t="shared" si="4"/>
        <v>0.42500000000000004</v>
      </c>
      <c r="R45" s="104">
        <f t="shared" si="5"/>
        <v>0.35</v>
      </c>
      <c r="S45" s="104">
        <f t="shared" si="6"/>
        <v>0.85</v>
      </c>
      <c r="T45" s="104">
        <f t="shared" si="7"/>
        <v>1.0249999999999999</v>
      </c>
      <c r="U45" s="104">
        <f t="shared" si="8"/>
        <v>1.25</v>
      </c>
      <c r="V45" s="104">
        <f t="shared" si="9"/>
        <v>0.85</v>
      </c>
      <c r="W45" s="26">
        <f t="shared" si="10"/>
        <v>34.50</v>
      </c>
      <c r="X45" s="194">
        <f t="shared" si="11"/>
        <v>6.90</v>
      </c>
      <c r="Y45" s="114">
        <v>20</v>
      </c>
      <c r="Z45" s="195">
        <f t="shared" si="12"/>
        <v>16</v>
      </c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09"/>
    </row>
    <row r="46" spans="1:44" s="107" customFormat="1" ht="20.25">
      <c r="A46" s="191">
        <v>40</v>
      </c>
      <c r="B46" s="125">
        <v>439532</v>
      </c>
      <c r="C46" s="126" t="s">
        <v>515</v>
      </c>
      <c r="D46" s="196">
        <v>8</v>
      </c>
      <c r="E46" s="196">
        <v>8</v>
      </c>
      <c r="F46" s="196">
        <v>9</v>
      </c>
      <c r="G46" s="196">
        <v>8</v>
      </c>
      <c r="H46" s="196">
        <v>8</v>
      </c>
      <c r="I46" s="225">
        <f t="shared" si="1"/>
        <v>41</v>
      </c>
      <c r="J46" s="196">
        <f t="shared" si="2"/>
        <v>6.15</v>
      </c>
      <c r="K46" s="321">
        <v>2</v>
      </c>
      <c r="L46" s="321">
        <v>1.50</v>
      </c>
      <c r="M46" s="321">
        <v>3</v>
      </c>
      <c r="N46" s="321">
        <v>2</v>
      </c>
      <c r="O46" s="321">
        <v>2.50</v>
      </c>
      <c r="P46" s="225">
        <f t="shared" si="3"/>
        <v>11</v>
      </c>
      <c r="Q46" s="197">
        <f t="shared" si="4"/>
        <v>0.55000000000000004</v>
      </c>
      <c r="R46" s="104">
        <f t="shared" si="5"/>
        <v>1.30</v>
      </c>
      <c r="S46" s="104">
        <f t="shared" si="6"/>
        <v>1.2749999999999999</v>
      </c>
      <c r="T46" s="104">
        <f t="shared" si="7"/>
        <v>1.50</v>
      </c>
      <c r="U46" s="104">
        <f t="shared" si="8"/>
        <v>1.30</v>
      </c>
      <c r="V46" s="104">
        <f t="shared" si="9"/>
        <v>1.325</v>
      </c>
      <c r="W46" s="26">
        <f t="shared" si="10"/>
        <v>52</v>
      </c>
      <c r="X46" s="194">
        <f t="shared" si="11"/>
        <v>10.40</v>
      </c>
      <c r="Y46" s="114">
        <v>36</v>
      </c>
      <c r="Z46" s="195">
        <f t="shared" si="12"/>
        <v>28.80</v>
      </c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09"/>
    </row>
    <row r="47" spans="1:44" s="107" customFormat="1" ht="20.25">
      <c r="A47" s="191">
        <v>41</v>
      </c>
      <c r="B47" s="125">
        <v>439534</v>
      </c>
      <c r="C47" s="126" t="s">
        <v>308</v>
      </c>
      <c r="D47" s="196">
        <v>4</v>
      </c>
      <c r="E47" s="196">
        <v>8</v>
      </c>
      <c r="F47" s="196">
        <v>9</v>
      </c>
      <c r="G47" s="196">
        <v>9</v>
      </c>
      <c r="H47" s="196">
        <v>9</v>
      </c>
      <c r="I47" s="225">
        <f t="shared" si="1"/>
        <v>39</v>
      </c>
      <c r="J47" s="196">
        <f t="shared" si="2"/>
        <v>5.85</v>
      </c>
      <c r="K47" s="321">
        <v>3</v>
      </c>
      <c r="L47" s="321">
        <v>2</v>
      </c>
      <c r="M47" s="321">
        <v>1</v>
      </c>
      <c r="N47" s="321">
        <v>2.50</v>
      </c>
      <c r="O47" s="321">
        <v>2</v>
      </c>
      <c r="P47" s="225">
        <f t="shared" si="3"/>
        <v>10.50</v>
      </c>
      <c r="Q47" s="197">
        <f t="shared" si="4"/>
        <v>0.525</v>
      </c>
      <c r="R47" s="104">
        <f t="shared" si="5"/>
        <v>0.75</v>
      </c>
      <c r="S47" s="104">
        <f t="shared" si="6"/>
        <v>1.30</v>
      </c>
      <c r="T47" s="104">
        <f t="shared" si="7"/>
        <v>1.40</v>
      </c>
      <c r="U47" s="104">
        <f t="shared" si="8"/>
        <v>1.475</v>
      </c>
      <c r="V47" s="104">
        <f t="shared" si="9"/>
        <v>1.45</v>
      </c>
      <c r="W47" s="26">
        <f t="shared" si="10"/>
        <v>49.50</v>
      </c>
      <c r="X47" s="194">
        <f t="shared" si="11"/>
        <v>9.90</v>
      </c>
      <c r="Y47" s="114">
        <v>37</v>
      </c>
      <c r="Z47" s="195">
        <f t="shared" si="12"/>
        <v>29.60</v>
      </c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09"/>
    </row>
    <row r="48" spans="1:44" s="107" customFormat="1" ht="20.25">
      <c r="A48" s="191">
        <v>42</v>
      </c>
      <c r="B48" s="125">
        <v>439535</v>
      </c>
      <c r="C48" s="126" t="s">
        <v>309</v>
      </c>
      <c r="D48" s="196">
        <v>8</v>
      </c>
      <c r="E48" s="196">
        <v>9</v>
      </c>
      <c r="F48" s="196">
        <v>11</v>
      </c>
      <c r="G48" s="196">
        <v>11</v>
      </c>
      <c r="H48" s="196">
        <v>10</v>
      </c>
      <c r="I48" s="225">
        <f t="shared" si="1"/>
        <v>49</v>
      </c>
      <c r="J48" s="196">
        <f t="shared" si="2"/>
        <v>7.35</v>
      </c>
      <c r="K48" s="321">
        <v>2</v>
      </c>
      <c r="L48" s="321">
        <v>2.50</v>
      </c>
      <c r="M48" s="321">
        <v>2</v>
      </c>
      <c r="N48" s="321">
        <v>2</v>
      </c>
      <c r="O48" s="321">
        <v>4</v>
      </c>
      <c r="P48" s="225">
        <f t="shared" si="3"/>
        <v>12.50</v>
      </c>
      <c r="Q48" s="197">
        <f t="shared" si="4"/>
        <v>0.625</v>
      </c>
      <c r="R48" s="104">
        <f t="shared" si="5"/>
        <v>1.30</v>
      </c>
      <c r="S48" s="104">
        <f t="shared" si="6"/>
        <v>1.475</v>
      </c>
      <c r="T48" s="104">
        <f t="shared" si="7"/>
        <v>1.75</v>
      </c>
      <c r="U48" s="104">
        <f t="shared" si="8"/>
        <v>1.75</v>
      </c>
      <c r="V48" s="104">
        <f t="shared" si="9"/>
        <v>1.70</v>
      </c>
      <c r="W48" s="26">
        <f t="shared" si="10"/>
        <v>61.50</v>
      </c>
      <c r="X48" s="194">
        <f t="shared" si="11"/>
        <v>12.30</v>
      </c>
      <c r="Y48" s="114">
        <v>49</v>
      </c>
      <c r="Z48" s="195">
        <f t="shared" si="12"/>
        <v>39.200000000000003</v>
      </c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09"/>
    </row>
    <row r="49" spans="1:44" s="107" customFormat="1" ht="20.25">
      <c r="A49" s="191">
        <v>43</v>
      </c>
      <c r="B49" s="125">
        <v>439536</v>
      </c>
      <c r="C49" s="126" t="s">
        <v>310</v>
      </c>
      <c r="D49" s="196">
        <v>8</v>
      </c>
      <c r="E49" s="196">
        <v>9</v>
      </c>
      <c r="F49" s="196">
        <v>8</v>
      </c>
      <c r="G49" s="196">
        <v>8</v>
      </c>
      <c r="H49" s="196">
        <v>5</v>
      </c>
      <c r="I49" s="225">
        <f t="shared" si="1"/>
        <v>38</v>
      </c>
      <c r="J49" s="196">
        <f t="shared" si="2"/>
        <v>5.70</v>
      </c>
      <c r="K49" s="321">
        <v>1</v>
      </c>
      <c r="L49" s="321">
        <v>2</v>
      </c>
      <c r="M49" s="321">
        <v>3</v>
      </c>
      <c r="N49" s="321">
        <v>4</v>
      </c>
      <c r="O49" s="321">
        <v>2</v>
      </c>
      <c r="P49" s="225">
        <f t="shared" si="3"/>
        <v>12</v>
      </c>
      <c r="Q49" s="197"/>
      <c r="R49" s="104">
        <f t="shared" si="5"/>
        <v>1.25</v>
      </c>
      <c r="S49" s="104">
        <f t="shared" si="6"/>
        <v>1.45</v>
      </c>
      <c r="T49" s="104">
        <f t="shared" si="7"/>
        <v>1.35</v>
      </c>
      <c r="U49" s="104">
        <f t="shared" si="8"/>
        <v>1.40</v>
      </c>
      <c r="V49" s="104">
        <f t="shared" si="9"/>
        <v>0.85</v>
      </c>
      <c r="W49" s="26">
        <f t="shared" si="10"/>
        <v>50</v>
      </c>
      <c r="X49" s="194">
        <f t="shared" si="11"/>
        <v>10</v>
      </c>
      <c r="Y49" s="114">
        <v>32</v>
      </c>
      <c r="Z49" s="195">
        <f t="shared" si="12"/>
        <v>25.60</v>
      </c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09"/>
    </row>
    <row r="50" spans="1:44" s="107" customFormat="1" ht="20.25">
      <c r="A50" s="191">
        <v>44</v>
      </c>
      <c r="B50" s="125">
        <v>439537</v>
      </c>
      <c r="C50" s="126" t="s">
        <v>311</v>
      </c>
      <c r="D50" s="196">
        <v>7</v>
      </c>
      <c r="E50" s="196">
        <v>8</v>
      </c>
      <c r="F50" s="196">
        <v>5</v>
      </c>
      <c r="G50" s="196">
        <v>4</v>
      </c>
      <c r="H50" s="196">
        <v>5</v>
      </c>
      <c r="I50" s="225">
        <f t="shared" si="1"/>
        <v>29</v>
      </c>
      <c r="J50" s="196">
        <f t="shared" si="2"/>
        <v>4.3499999999999996</v>
      </c>
      <c r="K50" s="321">
        <v>1.50</v>
      </c>
      <c r="L50" s="321">
        <v>3</v>
      </c>
      <c r="M50" s="321">
        <v>1</v>
      </c>
      <c r="N50" s="321">
        <v>1.50</v>
      </c>
      <c r="O50" s="321">
        <v>2.50</v>
      </c>
      <c r="P50" s="225">
        <f t="shared" si="3"/>
        <v>9.50</v>
      </c>
      <c r="Q50" s="197">
        <f t="shared" si="4"/>
        <v>0.475</v>
      </c>
      <c r="R50" s="104">
        <f t="shared" si="5"/>
        <v>1.125</v>
      </c>
      <c r="S50" s="104">
        <f t="shared" si="6"/>
        <v>1.35</v>
      </c>
      <c r="T50" s="104">
        <f t="shared" si="7"/>
        <v>0.80</v>
      </c>
      <c r="U50" s="104">
        <f t="shared" si="8"/>
        <v>0.675</v>
      </c>
      <c r="V50" s="104">
        <f t="shared" si="9"/>
        <v>0.875</v>
      </c>
      <c r="W50" s="26">
        <f t="shared" si="10"/>
        <v>38.50</v>
      </c>
      <c r="X50" s="194">
        <f t="shared" si="11"/>
        <v>7.70</v>
      </c>
      <c r="Y50" s="114">
        <v>22</v>
      </c>
      <c r="Z50" s="195">
        <f t="shared" si="12"/>
        <v>17.60</v>
      </c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09"/>
    </row>
    <row r="51" spans="1:44" s="107" customFormat="1" ht="20.25">
      <c r="A51" s="191">
        <v>45</v>
      </c>
      <c r="B51" s="125">
        <v>439539</v>
      </c>
      <c r="C51" s="126" t="s">
        <v>312</v>
      </c>
      <c r="D51" s="196">
        <v>11</v>
      </c>
      <c r="E51" s="196">
        <v>10</v>
      </c>
      <c r="F51" s="196">
        <v>11</v>
      </c>
      <c r="G51" s="196">
        <v>9</v>
      </c>
      <c r="H51" s="196">
        <v>11</v>
      </c>
      <c r="I51" s="225">
        <f t="shared" si="1"/>
        <v>52</v>
      </c>
      <c r="J51" s="196">
        <f t="shared" si="2"/>
        <v>7.80</v>
      </c>
      <c r="K51" s="321">
        <v>3</v>
      </c>
      <c r="L51" s="321">
        <v>2.50</v>
      </c>
      <c r="M51" s="321">
        <v>3</v>
      </c>
      <c r="N51" s="321">
        <v>4</v>
      </c>
      <c r="O51" s="321">
        <v>3.50</v>
      </c>
      <c r="P51" s="225">
        <f t="shared" si="3"/>
        <v>16</v>
      </c>
      <c r="Q51" s="197">
        <f t="shared" si="4"/>
        <v>0.80</v>
      </c>
      <c r="R51" s="104">
        <f t="shared" si="5"/>
        <v>1.7999999999999998</v>
      </c>
      <c r="S51" s="104">
        <f t="shared" si="6"/>
        <v>1.625</v>
      </c>
      <c r="T51" s="104">
        <f t="shared" si="7"/>
        <v>1.7999999999999998</v>
      </c>
      <c r="U51" s="104">
        <f t="shared" si="8"/>
        <v>1.5499999999999998</v>
      </c>
      <c r="V51" s="104">
        <f t="shared" si="9"/>
        <v>1.825</v>
      </c>
      <c r="W51" s="26">
        <f t="shared" si="10"/>
        <v>68</v>
      </c>
      <c r="X51" s="194">
        <f t="shared" si="11"/>
        <v>13.60</v>
      </c>
      <c r="Y51" s="114">
        <v>50</v>
      </c>
      <c r="Z51" s="195">
        <f t="shared" si="12"/>
        <v>40</v>
      </c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09"/>
    </row>
    <row r="52" spans="1:44" s="107" customFormat="1" ht="20.25">
      <c r="A52" s="191">
        <v>46</v>
      </c>
      <c r="B52" s="125">
        <v>439540</v>
      </c>
      <c r="C52" s="126" t="s">
        <v>313</v>
      </c>
      <c r="D52" s="196">
        <v>10</v>
      </c>
      <c r="E52" s="196">
        <v>11</v>
      </c>
      <c r="F52" s="196">
        <v>12</v>
      </c>
      <c r="G52" s="196">
        <v>14</v>
      </c>
      <c r="H52" s="196">
        <v>15</v>
      </c>
      <c r="I52" s="225">
        <f t="shared" si="1"/>
        <v>62</v>
      </c>
      <c r="J52" s="196">
        <f t="shared" si="2"/>
        <v>9.2999999999999989</v>
      </c>
      <c r="K52" s="321">
        <v>3</v>
      </c>
      <c r="L52" s="321">
        <v>4</v>
      </c>
      <c r="M52" s="321">
        <v>3</v>
      </c>
      <c r="N52" s="321">
        <v>4.50</v>
      </c>
      <c r="O52" s="321">
        <v>2.50</v>
      </c>
      <c r="P52" s="225">
        <f t="shared" si="3"/>
        <v>17</v>
      </c>
      <c r="Q52" s="197">
        <f t="shared" si="4"/>
        <v>0.85000000000000009</v>
      </c>
      <c r="R52" s="104">
        <f t="shared" si="5"/>
        <v>1.65</v>
      </c>
      <c r="S52" s="104">
        <f t="shared" si="6"/>
        <v>1.85</v>
      </c>
      <c r="T52" s="104">
        <f t="shared" si="7"/>
        <v>1.9499999999999997</v>
      </c>
      <c r="U52" s="104">
        <f t="shared" si="8"/>
        <v>2.3250000000000002</v>
      </c>
      <c r="V52" s="104">
        <f t="shared" si="9"/>
        <v>2.375</v>
      </c>
      <c r="W52" s="26">
        <f t="shared" si="10"/>
        <v>79</v>
      </c>
      <c r="X52" s="194">
        <f t="shared" si="11"/>
        <v>15.80</v>
      </c>
      <c r="Y52" s="114">
        <v>60</v>
      </c>
      <c r="Z52" s="195">
        <f t="shared" si="12"/>
        <v>48</v>
      </c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09"/>
    </row>
    <row r="53" spans="1:44" s="107" customFormat="1" ht="20.25">
      <c r="A53" s="191">
        <v>47</v>
      </c>
      <c r="B53" s="125">
        <v>439542</v>
      </c>
      <c r="C53" s="126" t="s">
        <v>314</v>
      </c>
      <c r="D53" s="196">
        <v>1</v>
      </c>
      <c r="E53" s="196">
        <v>0</v>
      </c>
      <c r="F53" s="196">
        <v>1</v>
      </c>
      <c r="G53" s="196">
        <v>0</v>
      </c>
      <c r="H53" s="196">
        <v>1</v>
      </c>
      <c r="I53" s="225">
        <f t="shared" si="1"/>
        <v>3</v>
      </c>
      <c r="J53" s="196">
        <f t="shared" si="2"/>
        <v>0.44999999999999996</v>
      </c>
      <c r="K53" s="321">
        <v>1</v>
      </c>
      <c r="L53" s="321">
        <v>0</v>
      </c>
      <c r="M53" s="321">
        <v>1</v>
      </c>
      <c r="N53" s="321">
        <v>0</v>
      </c>
      <c r="O53" s="321">
        <v>1</v>
      </c>
      <c r="P53" s="225">
        <f t="shared" si="3"/>
        <v>3</v>
      </c>
      <c r="Q53" s="197">
        <f t="shared" si="4"/>
        <v>0.15000000000000002</v>
      </c>
      <c r="R53" s="104">
        <f t="shared" si="5"/>
        <v>0.20</v>
      </c>
      <c r="S53" s="104">
        <f t="shared" si="6"/>
        <v>0</v>
      </c>
      <c r="T53" s="104">
        <f t="shared" si="7"/>
        <v>0.20</v>
      </c>
      <c r="U53" s="104">
        <f t="shared" si="8"/>
        <v>0</v>
      </c>
      <c r="V53" s="104">
        <f t="shared" si="9"/>
        <v>0.20</v>
      </c>
      <c r="W53" s="26">
        <f t="shared" si="10"/>
        <v>6</v>
      </c>
      <c r="X53" s="194">
        <f t="shared" si="11"/>
        <v>1.2000000000000002</v>
      </c>
      <c r="Y53" s="114">
        <v>0</v>
      </c>
      <c r="Z53" s="195">
        <f t="shared" si="12"/>
        <v>0</v>
      </c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09"/>
    </row>
    <row r="54" spans="1:44" s="107" customFormat="1" ht="20.25">
      <c r="A54" s="191">
        <v>48</v>
      </c>
      <c r="B54" s="125">
        <v>439544</v>
      </c>
      <c r="C54" s="126" t="s">
        <v>112</v>
      </c>
      <c r="D54" s="196">
        <v>1</v>
      </c>
      <c r="E54" s="196">
        <v>5</v>
      </c>
      <c r="F54" s="196">
        <v>4</v>
      </c>
      <c r="G54" s="196">
        <v>4</v>
      </c>
      <c r="H54" s="196">
        <v>1</v>
      </c>
      <c r="I54" s="225">
        <f t="shared" si="1"/>
        <v>15</v>
      </c>
      <c r="J54" s="196">
        <f t="shared" si="2"/>
        <v>2.25</v>
      </c>
      <c r="K54" s="321">
        <v>0</v>
      </c>
      <c r="L54" s="321">
        <v>2</v>
      </c>
      <c r="M54" s="321">
        <v>1</v>
      </c>
      <c r="N54" s="321">
        <v>3</v>
      </c>
      <c r="O54" s="321">
        <v>2</v>
      </c>
      <c r="P54" s="225">
        <f t="shared" si="3"/>
        <v>8</v>
      </c>
      <c r="Q54" s="197">
        <f t="shared" si="4"/>
        <v>0.40</v>
      </c>
      <c r="R54" s="104">
        <f t="shared" si="5"/>
        <v>0.15</v>
      </c>
      <c r="S54" s="104">
        <f t="shared" si="6"/>
        <v>0.85</v>
      </c>
      <c r="T54" s="104">
        <f t="shared" si="7"/>
        <v>0.65</v>
      </c>
      <c r="U54" s="104">
        <f t="shared" si="8"/>
        <v>0.75</v>
      </c>
      <c r="V54" s="104">
        <f t="shared" si="9"/>
        <v>0.25</v>
      </c>
      <c r="W54" s="26">
        <f t="shared" si="10"/>
        <v>23</v>
      </c>
      <c r="X54" s="194">
        <f t="shared" si="11"/>
        <v>4.6000000000000005</v>
      </c>
      <c r="Y54" s="114">
        <v>14</v>
      </c>
      <c r="Z54" s="195">
        <f t="shared" si="12"/>
        <v>11.20</v>
      </c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09"/>
    </row>
    <row r="55" spans="1:44" s="107" customFormat="1" ht="20.25">
      <c r="A55" s="191">
        <v>49</v>
      </c>
      <c r="B55" s="125">
        <v>439550</v>
      </c>
      <c r="C55" s="126" t="s">
        <v>315</v>
      </c>
      <c r="D55" s="196">
        <v>5</v>
      </c>
      <c r="E55" s="196">
        <v>8</v>
      </c>
      <c r="F55" s="196">
        <v>6</v>
      </c>
      <c r="G55" s="196">
        <v>8</v>
      </c>
      <c r="H55" s="196">
        <v>9</v>
      </c>
      <c r="I55" s="225">
        <f t="shared" si="1"/>
        <v>36</v>
      </c>
      <c r="J55" s="196">
        <f t="shared" si="2"/>
        <v>5.40</v>
      </c>
      <c r="K55" s="321">
        <v>1</v>
      </c>
      <c r="L55" s="321">
        <v>3.50</v>
      </c>
      <c r="M55" s="321">
        <v>2</v>
      </c>
      <c r="N55" s="321">
        <v>3</v>
      </c>
      <c r="O55" s="321">
        <v>1.50</v>
      </c>
      <c r="P55" s="225">
        <f t="shared" si="3"/>
        <v>11</v>
      </c>
      <c r="Q55" s="197">
        <f t="shared" si="4"/>
        <v>0.55000000000000004</v>
      </c>
      <c r="R55" s="104">
        <f t="shared" si="5"/>
        <v>0.80</v>
      </c>
      <c r="S55" s="104">
        <f t="shared" si="6"/>
        <v>1.375</v>
      </c>
      <c r="T55" s="104">
        <f t="shared" si="7"/>
        <v>0.99999999999999989</v>
      </c>
      <c r="U55" s="104">
        <f t="shared" si="8"/>
        <v>1.35</v>
      </c>
      <c r="V55" s="104">
        <f t="shared" si="9"/>
        <v>1.4249999999999998</v>
      </c>
      <c r="W55" s="26">
        <f t="shared" si="10"/>
        <v>47</v>
      </c>
      <c r="X55" s="194">
        <f t="shared" si="11"/>
        <v>9.40</v>
      </c>
      <c r="Y55" s="114">
        <v>36</v>
      </c>
      <c r="Z55" s="195">
        <f t="shared" si="12"/>
        <v>28.80</v>
      </c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09"/>
    </row>
    <row r="56" spans="1:44" s="107" customFormat="1" ht="20.25">
      <c r="A56" s="191">
        <v>50</v>
      </c>
      <c r="B56" s="125">
        <v>439555</v>
      </c>
      <c r="C56" s="126" t="s">
        <v>316</v>
      </c>
      <c r="D56" s="196">
        <v>5</v>
      </c>
      <c r="E56" s="196">
        <v>6</v>
      </c>
      <c r="F56" s="196">
        <v>8</v>
      </c>
      <c r="G56" s="196">
        <v>9</v>
      </c>
      <c r="H56" s="196">
        <v>9</v>
      </c>
      <c r="I56" s="225">
        <f t="shared" si="1"/>
        <v>37</v>
      </c>
      <c r="J56" s="196">
        <f t="shared" si="2"/>
        <v>5.55</v>
      </c>
      <c r="K56" s="321">
        <v>3</v>
      </c>
      <c r="L56" s="321">
        <v>1</v>
      </c>
      <c r="M56" s="321">
        <v>3.50</v>
      </c>
      <c r="N56" s="321">
        <v>1</v>
      </c>
      <c r="O56" s="321">
        <v>3</v>
      </c>
      <c r="P56" s="225">
        <f t="shared" si="3"/>
        <v>11.50</v>
      </c>
      <c r="Q56" s="197">
        <f t="shared" si="4"/>
        <v>0.57500000000000007</v>
      </c>
      <c r="R56" s="104">
        <f t="shared" si="5"/>
        <v>0.90</v>
      </c>
      <c r="S56" s="104">
        <f t="shared" si="6"/>
        <v>0.95</v>
      </c>
      <c r="T56" s="104">
        <f t="shared" si="7"/>
        <v>1.375</v>
      </c>
      <c r="U56" s="104">
        <f t="shared" si="8"/>
        <v>1.40</v>
      </c>
      <c r="V56" s="104">
        <f t="shared" si="9"/>
        <v>1.50</v>
      </c>
      <c r="W56" s="26">
        <f t="shared" si="10"/>
        <v>48.50</v>
      </c>
      <c r="X56" s="194">
        <f t="shared" si="11"/>
        <v>9.7000000000000011</v>
      </c>
      <c r="Y56" s="114">
        <v>36</v>
      </c>
      <c r="Z56" s="195">
        <f t="shared" si="12"/>
        <v>28.80</v>
      </c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09"/>
    </row>
    <row r="57" spans="1:44" s="107" customFormat="1" ht="20.25">
      <c r="A57" s="191">
        <v>51</v>
      </c>
      <c r="B57" s="125">
        <v>439556</v>
      </c>
      <c r="C57" s="126" t="s">
        <v>317</v>
      </c>
      <c r="D57" s="196">
        <v>10</v>
      </c>
      <c r="E57" s="196">
        <v>11</v>
      </c>
      <c r="F57" s="196">
        <v>8</v>
      </c>
      <c r="G57" s="196">
        <v>9</v>
      </c>
      <c r="H57" s="196">
        <v>8</v>
      </c>
      <c r="I57" s="225">
        <f t="shared" si="1"/>
        <v>46</v>
      </c>
      <c r="J57" s="196">
        <f t="shared" si="2"/>
        <v>6.90</v>
      </c>
      <c r="K57" s="321">
        <v>4</v>
      </c>
      <c r="L57" s="321">
        <v>2.50</v>
      </c>
      <c r="M57" s="321">
        <v>3</v>
      </c>
      <c r="N57" s="321">
        <v>2</v>
      </c>
      <c r="O57" s="321">
        <v>4.50</v>
      </c>
      <c r="P57" s="225">
        <f t="shared" si="3"/>
        <v>16</v>
      </c>
      <c r="Q57" s="197">
        <f t="shared" si="4"/>
        <v>0.80</v>
      </c>
      <c r="R57" s="104">
        <f t="shared" si="5"/>
        <v>1.70</v>
      </c>
      <c r="S57" s="104">
        <f t="shared" si="6"/>
        <v>1.775</v>
      </c>
      <c r="T57" s="104">
        <f t="shared" si="7"/>
        <v>1.35</v>
      </c>
      <c r="U57" s="104">
        <f t="shared" si="8"/>
        <v>1.45</v>
      </c>
      <c r="V57" s="104">
        <f t="shared" si="9"/>
        <v>1.425</v>
      </c>
      <c r="W57" s="26">
        <f t="shared" si="10"/>
        <v>62</v>
      </c>
      <c r="X57" s="194">
        <f t="shared" si="11"/>
        <v>12.40</v>
      </c>
      <c r="Y57" s="114">
        <v>46</v>
      </c>
      <c r="Z57" s="195">
        <f t="shared" si="12"/>
        <v>36.800000000000004</v>
      </c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09"/>
    </row>
    <row r="58" spans="1:44" s="107" customFormat="1" ht="20.25">
      <c r="A58" s="191">
        <v>52</v>
      </c>
      <c r="B58" s="125">
        <v>439558</v>
      </c>
      <c r="C58" s="126" t="s">
        <v>113</v>
      </c>
      <c r="D58" s="196">
        <v>5</v>
      </c>
      <c r="E58" s="196">
        <v>4</v>
      </c>
      <c r="F58" s="196">
        <v>5</v>
      </c>
      <c r="G58" s="196">
        <v>5</v>
      </c>
      <c r="H58" s="196">
        <v>3</v>
      </c>
      <c r="I58" s="225">
        <f t="shared" si="1"/>
        <v>22</v>
      </c>
      <c r="J58" s="196">
        <f t="shared" si="2"/>
        <v>3.30</v>
      </c>
      <c r="K58" s="321">
        <v>2</v>
      </c>
      <c r="L58" s="321">
        <v>2</v>
      </c>
      <c r="M58" s="321">
        <v>1.50</v>
      </c>
      <c r="N58" s="321">
        <v>2</v>
      </c>
      <c r="O58" s="321">
        <v>1</v>
      </c>
      <c r="P58" s="225">
        <f t="shared" si="3"/>
        <v>8.50</v>
      </c>
      <c r="Q58" s="197">
        <f t="shared" si="4"/>
        <v>0.42500000000000004</v>
      </c>
      <c r="R58" s="104">
        <f t="shared" si="5"/>
        <v>0.85</v>
      </c>
      <c r="S58" s="104">
        <f t="shared" si="6"/>
        <v>0.70</v>
      </c>
      <c r="T58" s="104">
        <f t="shared" si="7"/>
        <v>0.825</v>
      </c>
      <c r="U58" s="104">
        <f t="shared" si="8"/>
        <v>0.85</v>
      </c>
      <c r="V58" s="104">
        <f t="shared" si="9"/>
        <v>0.49999999999999994</v>
      </c>
      <c r="W58" s="26">
        <f t="shared" si="10"/>
        <v>30.50</v>
      </c>
      <c r="X58" s="194">
        <f t="shared" si="11"/>
        <v>6.10</v>
      </c>
      <c r="Y58" s="114">
        <v>20</v>
      </c>
      <c r="Z58" s="195">
        <f t="shared" si="12"/>
        <v>16</v>
      </c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09"/>
    </row>
    <row r="59" spans="1:44" s="107" customFormat="1" ht="20.25">
      <c r="A59" s="191">
        <v>53</v>
      </c>
      <c r="B59" s="125">
        <v>439559</v>
      </c>
      <c r="C59" s="126" t="s">
        <v>319</v>
      </c>
      <c r="D59" s="196">
        <v>8</v>
      </c>
      <c r="E59" s="196">
        <v>11</v>
      </c>
      <c r="F59" s="196">
        <v>9</v>
      </c>
      <c r="G59" s="196">
        <v>10</v>
      </c>
      <c r="H59" s="196">
        <v>11</v>
      </c>
      <c r="I59" s="225">
        <f t="shared" si="1"/>
        <v>49</v>
      </c>
      <c r="J59" s="196">
        <f t="shared" si="2"/>
        <v>7.35</v>
      </c>
      <c r="K59" s="321">
        <v>4</v>
      </c>
      <c r="L59" s="321">
        <v>2.50</v>
      </c>
      <c r="M59" s="321">
        <v>3</v>
      </c>
      <c r="N59" s="321">
        <v>2.50</v>
      </c>
      <c r="O59" s="321">
        <v>2</v>
      </c>
      <c r="P59" s="225">
        <f t="shared" si="3"/>
        <v>14</v>
      </c>
      <c r="Q59" s="197">
        <f t="shared" si="4"/>
        <v>0.70</v>
      </c>
      <c r="R59" s="104">
        <f t="shared" si="5"/>
        <v>1.40</v>
      </c>
      <c r="S59" s="104">
        <f t="shared" si="6"/>
        <v>1.775</v>
      </c>
      <c r="T59" s="104">
        <f t="shared" si="7"/>
        <v>1.50</v>
      </c>
      <c r="U59" s="104">
        <f t="shared" si="8"/>
        <v>1.625</v>
      </c>
      <c r="V59" s="104">
        <f t="shared" si="9"/>
        <v>1.75</v>
      </c>
      <c r="W59" s="26">
        <f t="shared" si="10"/>
        <v>63</v>
      </c>
      <c r="X59" s="194">
        <f t="shared" si="11"/>
        <v>12.60</v>
      </c>
      <c r="Y59" s="114">
        <v>46</v>
      </c>
      <c r="Z59" s="195">
        <f t="shared" si="12"/>
        <v>36.800000000000004</v>
      </c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09"/>
    </row>
    <row r="60" spans="1:44" s="107" customFormat="1" ht="20.25">
      <c r="A60" s="191">
        <v>54</v>
      </c>
      <c r="B60" s="125">
        <v>439560</v>
      </c>
      <c r="C60" s="126" t="s">
        <v>516</v>
      </c>
      <c r="D60" s="196">
        <v>8</v>
      </c>
      <c r="E60" s="196">
        <v>8</v>
      </c>
      <c r="F60" s="196">
        <v>8</v>
      </c>
      <c r="G60" s="196">
        <v>9</v>
      </c>
      <c r="H60" s="196">
        <v>8</v>
      </c>
      <c r="I60" s="225">
        <f t="shared" si="1"/>
        <v>41</v>
      </c>
      <c r="J60" s="196">
        <f t="shared" si="2"/>
        <v>6.15</v>
      </c>
      <c r="K60" s="321">
        <v>2</v>
      </c>
      <c r="L60" s="321">
        <v>2.50</v>
      </c>
      <c r="M60" s="321">
        <v>2.50</v>
      </c>
      <c r="N60" s="321">
        <v>3</v>
      </c>
      <c r="O60" s="321">
        <v>1</v>
      </c>
      <c r="P60" s="225">
        <f t="shared" si="3"/>
        <v>11</v>
      </c>
      <c r="Q60" s="197">
        <f t="shared" si="4"/>
        <v>0.55000000000000004</v>
      </c>
      <c r="R60" s="104">
        <f t="shared" si="5"/>
        <v>1.30</v>
      </c>
      <c r="S60" s="104">
        <f t="shared" si="6"/>
        <v>1.325</v>
      </c>
      <c r="T60" s="104">
        <f t="shared" si="7"/>
        <v>1.325</v>
      </c>
      <c r="U60" s="104">
        <f t="shared" si="8"/>
        <v>1.50</v>
      </c>
      <c r="V60" s="104">
        <f t="shared" si="9"/>
        <v>1.25</v>
      </c>
      <c r="W60" s="26">
        <f t="shared" si="10"/>
        <v>52</v>
      </c>
      <c r="X60" s="194">
        <f t="shared" si="11"/>
        <v>10.40</v>
      </c>
      <c r="Y60" s="114">
        <v>36</v>
      </c>
      <c r="Z60" s="195">
        <f t="shared" si="12"/>
        <v>28.80</v>
      </c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09"/>
    </row>
    <row r="61" spans="1:44" s="107" customFormat="1" ht="20.25">
      <c r="A61" s="191">
        <v>55</v>
      </c>
      <c r="B61" s="125">
        <v>439562</v>
      </c>
      <c r="C61" s="126" t="s">
        <v>517</v>
      </c>
      <c r="D61" s="196">
        <v>11</v>
      </c>
      <c r="E61" s="196">
        <v>14</v>
      </c>
      <c r="F61" s="196">
        <v>10</v>
      </c>
      <c r="G61" s="196">
        <v>14</v>
      </c>
      <c r="H61" s="196">
        <v>11</v>
      </c>
      <c r="I61" s="225">
        <f t="shared" si="1"/>
        <v>60</v>
      </c>
      <c r="J61" s="196">
        <f t="shared" si="2"/>
        <v>9</v>
      </c>
      <c r="K61" s="321">
        <v>4.50</v>
      </c>
      <c r="L61" s="321">
        <v>2.50</v>
      </c>
      <c r="M61" s="321">
        <v>4</v>
      </c>
      <c r="N61" s="321">
        <v>3.50</v>
      </c>
      <c r="O61" s="321">
        <v>4</v>
      </c>
      <c r="P61" s="225">
        <f t="shared" si="3"/>
        <v>18.50</v>
      </c>
      <c r="Q61" s="197">
        <f t="shared" si="4"/>
        <v>0.925</v>
      </c>
      <c r="R61" s="104">
        <f t="shared" si="5"/>
        <v>1.875</v>
      </c>
      <c r="S61" s="104">
        <f t="shared" si="6"/>
        <v>2.225</v>
      </c>
      <c r="T61" s="104">
        <f t="shared" si="7"/>
        <v>1.70</v>
      </c>
      <c r="U61" s="104">
        <f t="shared" si="8"/>
        <v>2.275</v>
      </c>
      <c r="V61" s="104">
        <f t="shared" si="9"/>
        <v>1.85</v>
      </c>
      <c r="W61" s="26">
        <f t="shared" si="10"/>
        <v>78.50</v>
      </c>
      <c r="X61" s="194">
        <f t="shared" si="11"/>
        <v>15.70</v>
      </c>
      <c r="Y61" s="114">
        <v>61</v>
      </c>
      <c r="Z61" s="195">
        <f t="shared" si="12"/>
        <v>48.80</v>
      </c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09"/>
    </row>
    <row r="62" spans="1:44" s="107" customFormat="1" ht="20.25">
      <c r="A62" s="191">
        <v>56</v>
      </c>
      <c r="B62" s="125">
        <v>439564</v>
      </c>
      <c r="C62" s="126" t="s">
        <v>321</v>
      </c>
      <c r="D62" s="196">
        <v>8</v>
      </c>
      <c r="E62" s="196">
        <v>9</v>
      </c>
      <c r="F62" s="196">
        <v>11</v>
      </c>
      <c r="G62" s="196">
        <v>11</v>
      </c>
      <c r="H62" s="196">
        <v>10</v>
      </c>
      <c r="I62" s="225">
        <f t="shared" si="1"/>
        <v>49</v>
      </c>
      <c r="J62" s="196">
        <f t="shared" si="2"/>
        <v>7.35</v>
      </c>
      <c r="K62" s="321">
        <v>3</v>
      </c>
      <c r="L62" s="321">
        <v>2</v>
      </c>
      <c r="M62" s="321">
        <v>2</v>
      </c>
      <c r="N62" s="321">
        <v>3.50</v>
      </c>
      <c r="O62" s="321">
        <v>3</v>
      </c>
      <c r="P62" s="225">
        <f t="shared" si="3"/>
        <v>13.50</v>
      </c>
      <c r="Q62" s="197">
        <f t="shared" si="4"/>
        <v>0.675</v>
      </c>
      <c r="R62" s="104">
        <f t="shared" si="5"/>
        <v>1.35</v>
      </c>
      <c r="S62" s="104">
        <f t="shared" si="6"/>
        <v>1.45</v>
      </c>
      <c r="T62" s="104">
        <f t="shared" si="7"/>
        <v>1.75</v>
      </c>
      <c r="U62" s="104">
        <f t="shared" si="8"/>
        <v>1.825</v>
      </c>
      <c r="V62" s="104">
        <f t="shared" si="9"/>
        <v>1.65</v>
      </c>
      <c r="W62" s="26">
        <f t="shared" si="10"/>
        <v>62.50</v>
      </c>
      <c r="X62" s="194">
        <f t="shared" si="11"/>
        <v>12.50</v>
      </c>
      <c r="Y62" s="114">
        <v>44</v>
      </c>
      <c r="Z62" s="195">
        <f t="shared" si="12"/>
        <v>35.200000000000003</v>
      </c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09"/>
    </row>
    <row r="63" spans="1:44" s="107" customFormat="1" ht="20.25">
      <c r="A63" s="191">
        <v>57</v>
      </c>
      <c r="B63" s="125">
        <v>439565</v>
      </c>
      <c r="C63" s="126" t="s">
        <v>518</v>
      </c>
      <c r="D63" s="196">
        <v>1</v>
      </c>
      <c r="E63" s="196">
        <v>0</v>
      </c>
      <c r="F63" s="196">
        <v>1</v>
      </c>
      <c r="G63" s="196">
        <v>0</v>
      </c>
      <c r="H63" s="196">
        <v>1</v>
      </c>
      <c r="I63" s="225">
        <f t="shared" si="1"/>
        <v>3</v>
      </c>
      <c r="J63" s="196">
        <f t="shared" si="2"/>
        <v>0.44999999999999996</v>
      </c>
      <c r="K63" s="321">
        <v>0</v>
      </c>
      <c r="L63" s="321">
        <v>1</v>
      </c>
      <c r="M63" s="321">
        <v>1.50</v>
      </c>
      <c r="N63" s="321">
        <v>1</v>
      </c>
      <c r="O63" s="321">
        <v>0</v>
      </c>
      <c r="P63" s="225">
        <f t="shared" si="3"/>
        <v>3.50</v>
      </c>
      <c r="Q63" s="197">
        <f t="shared" si="4"/>
        <v>0.17500000000000002</v>
      </c>
      <c r="R63" s="104">
        <f t="shared" si="5"/>
        <v>0.15</v>
      </c>
      <c r="S63" s="104">
        <f t="shared" si="6"/>
        <v>0.05</v>
      </c>
      <c r="T63" s="104">
        <f t="shared" si="7"/>
        <v>0.225</v>
      </c>
      <c r="U63" s="104">
        <f t="shared" si="8"/>
        <v>0.05</v>
      </c>
      <c r="V63" s="104">
        <f t="shared" si="9"/>
        <v>0.15</v>
      </c>
      <c r="W63" s="26">
        <f t="shared" si="10"/>
        <v>6.50</v>
      </c>
      <c r="X63" s="194">
        <f t="shared" si="11"/>
        <v>1.30</v>
      </c>
      <c r="Y63" s="114">
        <v>0</v>
      </c>
      <c r="Z63" s="195">
        <f t="shared" si="12"/>
        <v>0</v>
      </c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09"/>
    </row>
    <row r="64" spans="1:44" s="107" customFormat="1" ht="20.25">
      <c r="A64" s="191">
        <v>58</v>
      </c>
      <c r="B64" s="125">
        <v>439566</v>
      </c>
      <c r="C64" s="126" t="s">
        <v>322</v>
      </c>
      <c r="D64" s="196"/>
      <c r="E64" s="196"/>
      <c r="F64" s="196"/>
      <c r="G64" s="196"/>
      <c r="H64" s="196"/>
      <c r="I64" s="225">
        <f t="shared" si="1"/>
        <v>0</v>
      </c>
      <c r="J64" s="196">
        <f t="shared" si="2"/>
        <v>0</v>
      </c>
      <c r="K64" s="321"/>
      <c r="L64" s="321"/>
      <c r="M64" s="321"/>
      <c r="N64" s="321"/>
      <c r="O64" s="321"/>
      <c r="P64" s="225">
        <f t="shared" si="3"/>
        <v>0</v>
      </c>
      <c r="Q64" s="197">
        <f t="shared" si="4"/>
        <v>0</v>
      </c>
      <c r="R64" s="104">
        <f t="shared" si="5"/>
        <v>0</v>
      </c>
      <c r="S64" s="104">
        <f t="shared" si="6"/>
        <v>0</v>
      </c>
      <c r="T64" s="104">
        <f t="shared" si="7"/>
        <v>0</v>
      </c>
      <c r="U64" s="104">
        <f t="shared" si="8"/>
        <v>0</v>
      </c>
      <c r="V64" s="104">
        <f t="shared" si="9"/>
        <v>0</v>
      </c>
      <c r="W64" s="26">
        <f t="shared" si="10"/>
        <v>0</v>
      </c>
      <c r="X64" s="194">
        <f t="shared" si="11"/>
        <v>0</v>
      </c>
      <c r="Y64" s="114" t="s">
        <v>147</v>
      </c>
      <c r="Z64" s="195" t="e">
        <f t="shared" si="12"/>
        <v>#VALUE!</v>
      </c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09"/>
    </row>
    <row r="65" spans="1:44" s="107" customFormat="1" ht="20.25">
      <c r="A65" s="191">
        <v>59</v>
      </c>
      <c r="B65" s="125">
        <v>439567</v>
      </c>
      <c r="C65" s="126" t="s">
        <v>323</v>
      </c>
      <c r="D65" s="196">
        <v>1</v>
      </c>
      <c r="E65" s="196">
        <v>4</v>
      </c>
      <c r="F65" s="196">
        <v>5</v>
      </c>
      <c r="G65" s="196">
        <v>5</v>
      </c>
      <c r="H65" s="196">
        <v>5</v>
      </c>
      <c r="I65" s="225">
        <f t="shared" si="1"/>
        <v>20</v>
      </c>
      <c r="J65" s="196">
        <f t="shared" si="2"/>
        <v>3</v>
      </c>
      <c r="K65" s="321">
        <v>1.50</v>
      </c>
      <c r="L65" s="321">
        <v>6</v>
      </c>
      <c r="M65" s="321">
        <v>1.50</v>
      </c>
      <c r="N65" s="321">
        <v>0.50</v>
      </c>
      <c r="O65" s="321">
        <v>5</v>
      </c>
      <c r="P65" s="225">
        <f t="shared" si="3"/>
        <v>14.50</v>
      </c>
      <c r="Q65" s="197">
        <f t="shared" si="4"/>
        <v>0.72500000000000009</v>
      </c>
      <c r="R65" s="104">
        <f t="shared" si="5"/>
        <v>0.225</v>
      </c>
      <c r="S65" s="104">
        <f t="shared" si="6"/>
        <v>0.90</v>
      </c>
      <c r="T65" s="104">
        <f t="shared" si="7"/>
        <v>0.825</v>
      </c>
      <c r="U65" s="104">
        <f t="shared" si="8"/>
        <v>0.775</v>
      </c>
      <c r="V65" s="104">
        <f t="shared" si="9"/>
        <v>1</v>
      </c>
      <c r="W65" s="26">
        <f t="shared" si="10"/>
        <v>34.50</v>
      </c>
      <c r="X65" s="194">
        <f t="shared" si="11"/>
        <v>6.90</v>
      </c>
      <c r="Y65" s="114">
        <v>14</v>
      </c>
      <c r="Z65" s="195">
        <f t="shared" si="12"/>
        <v>11.20</v>
      </c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09"/>
    </row>
    <row r="66" spans="1:44" s="107" customFormat="1" ht="20.25">
      <c r="A66" s="191">
        <v>60</v>
      </c>
      <c r="B66" s="222">
        <v>439570</v>
      </c>
      <c r="C66" s="223" t="s">
        <v>325</v>
      </c>
      <c r="D66" s="196">
        <v>8</v>
      </c>
      <c r="E66" s="196">
        <v>9</v>
      </c>
      <c r="F66" s="196">
        <v>11</v>
      </c>
      <c r="G66" s="196">
        <v>10</v>
      </c>
      <c r="H66" s="196">
        <v>11</v>
      </c>
      <c r="I66" s="225">
        <f t="shared" si="1"/>
        <v>49</v>
      </c>
      <c r="J66" s="196">
        <f t="shared" si="2"/>
        <v>7.35</v>
      </c>
      <c r="K66" s="321">
        <v>3.50</v>
      </c>
      <c r="L66" s="321">
        <v>2.50</v>
      </c>
      <c r="M66" s="321">
        <v>3</v>
      </c>
      <c r="N66" s="321">
        <v>3.50</v>
      </c>
      <c r="O66" s="321">
        <v>4</v>
      </c>
      <c r="P66" s="225">
        <f t="shared" si="3"/>
        <v>16.50</v>
      </c>
      <c r="Q66" s="197">
        <f t="shared" si="4"/>
        <v>0.825</v>
      </c>
      <c r="R66" s="104">
        <f t="shared" si="5"/>
        <v>1.375</v>
      </c>
      <c r="S66" s="104">
        <f t="shared" si="6"/>
        <v>1.475</v>
      </c>
      <c r="T66" s="104">
        <f t="shared" si="7"/>
        <v>1.7999999999999998</v>
      </c>
      <c r="U66" s="104">
        <f t="shared" si="8"/>
        <v>1.675</v>
      </c>
      <c r="V66" s="104">
        <f t="shared" si="9"/>
        <v>1.85</v>
      </c>
      <c r="W66" s="26">
        <f t="shared" si="10"/>
        <v>65.50</v>
      </c>
      <c r="X66" s="194">
        <f t="shared" si="11"/>
        <v>13.10</v>
      </c>
      <c r="Y66" s="224">
        <v>49</v>
      </c>
      <c r="Z66" s="195">
        <f t="shared" si="12"/>
        <v>39.200000000000003</v>
      </c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09"/>
    </row>
    <row r="67" spans="1:44" s="107" customFormat="1" ht="20.25">
      <c r="A67" s="191">
        <v>61</v>
      </c>
      <c r="B67" s="125">
        <v>439571</v>
      </c>
      <c r="C67" s="126" t="s">
        <v>519</v>
      </c>
      <c r="D67" s="196">
        <v>1</v>
      </c>
      <c r="E67" s="196">
        <v>0</v>
      </c>
      <c r="F67" s="196">
        <v>0</v>
      </c>
      <c r="G67" s="196">
        <v>1</v>
      </c>
      <c r="H67" s="196">
        <v>1</v>
      </c>
      <c r="I67" s="225">
        <f t="shared" si="1"/>
        <v>3</v>
      </c>
      <c r="J67" s="196">
        <f t="shared" si="2"/>
        <v>0.44999999999999996</v>
      </c>
      <c r="K67" s="321">
        <v>0</v>
      </c>
      <c r="L67" s="321">
        <v>1</v>
      </c>
      <c r="M67" s="321">
        <v>1</v>
      </c>
      <c r="N67" s="321">
        <v>1.50</v>
      </c>
      <c r="O67" s="321">
        <v>0</v>
      </c>
      <c r="P67" s="225">
        <f t="shared" si="3"/>
        <v>3.50</v>
      </c>
      <c r="Q67" s="197">
        <f t="shared" si="4"/>
        <v>0.17500000000000002</v>
      </c>
      <c r="R67" s="104">
        <f t="shared" si="5"/>
        <v>0.15</v>
      </c>
      <c r="S67" s="104">
        <f t="shared" si="6"/>
        <v>0.05</v>
      </c>
      <c r="T67" s="104">
        <f t="shared" si="7"/>
        <v>0.05</v>
      </c>
      <c r="U67" s="104">
        <f t="shared" si="8"/>
        <v>0.225</v>
      </c>
      <c r="V67" s="104">
        <f t="shared" si="9"/>
        <v>0.15</v>
      </c>
      <c r="W67" s="26">
        <f t="shared" si="10"/>
        <v>6.50</v>
      </c>
      <c r="X67" s="194">
        <f t="shared" si="11"/>
        <v>1.30</v>
      </c>
      <c r="Y67" s="114">
        <v>2</v>
      </c>
      <c r="Z67" s="195">
        <f t="shared" si="12"/>
        <v>1.60</v>
      </c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09"/>
    </row>
    <row r="68" spans="1:44" s="107" customFormat="1" ht="20.25">
      <c r="A68" s="191">
        <v>62</v>
      </c>
      <c r="B68" s="125">
        <v>439572</v>
      </c>
      <c r="C68" s="126" t="s">
        <v>326</v>
      </c>
      <c r="D68" s="196">
        <v>11</v>
      </c>
      <c r="E68" s="196">
        <v>12</v>
      </c>
      <c r="F68" s="196">
        <v>8</v>
      </c>
      <c r="G68" s="196">
        <v>9</v>
      </c>
      <c r="H68" s="196">
        <v>14</v>
      </c>
      <c r="I68" s="225">
        <f t="shared" si="1"/>
        <v>54</v>
      </c>
      <c r="J68" s="196">
        <f t="shared" si="2"/>
        <v>8.10</v>
      </c>
      <c r="K68" s="321">
        <v>3</v>
      </c>
      <c r="L68" s="321">
        <v>3.50</v>
      </c>
      <c r="M68" s="321">
        <v>4</v>
      </c>
      <c r="N68" s="321">
        <v>2</v>
      </c>
      <c r="O68" s="321">
        <v>2.50</v>
      </c>
      <c r="P68" s="225">
        <f t="shared" si="3"/>
        <v>15</v>
      </c>
      <c r="Q68" s="197">
        <f t="shared" si="4"/>
        <v>0.75</v>
      </c>
      <c r="R68" s="104">
        <f t="shared" si="5"/>
        <v>1.7999999999999998</v>
      </c>
      <c r="S68" s="104">
        <f t="shared" si="6"/>
        <v>1.975</v>
      </c>
      <c r="T68" s="104">
        <f t="shared" si="7"/>
        <v>1.40</v>
      </c>
      <c r="U68" s="104">
        <f t="shared" si="8"/>
        <v>1.45</v>
      </c>
      <c r="V68" s="104">
        <f t="shared" si="9"/>
        <v>2.225</v>
      </c>
      <c r="W68" s="26">
        <f t="shared" si="10"/>
        <v>69</v>
      </c>
      <c r="X68" s="194">
        <f t="shared" si="11"/>
        <v>13.80</v>
      </c>
      <c r="Y68" s="114">
        <v>54</v>
      </c>
      <c r="Z68" s="195">
        <f t="shared" si="12"/>
        <v>43.20</v>
      </c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09"/>
    </row>
    <row r="69" spans="1:44" s="107" customFormat="1" ht="20.25">
      <c r="A69" s="191">
        <v>63</v>
      </c>
      <c r="B69" s="125">
        <v>439573</v>
      </c>
      <c r="C69" s="126" t="s">
        <v>520</v>
      </c>
      <c r="D69" s="196">
        <v>14</v>
      </c>
      <c r="E69" s="196">
        <v>12</v>
      </c>
      <c r="F69" s="196">
        <v>11</v>
      </c>
      <c r="G69" s="196">
        <v>18</v>
      </c>
      <c r="H69" s="196">
        <v>19</v>
      </c>
      <c r="I69" s="225">
        <f t="shared" si="1"/>
        <v>74</v>
      </c>
      <c r="J69" s="196">
        <f t="shared" si="2"/>
        <v>11.10</v>
      </c>
      <c r="K69" s="321">
        <v>4</v>
      </c>
      <c r="L69" s="321">
        <v>5</v>
      </c>
      <c r="M69" s="321">
        <v>2.50</v>
      </c>
      <c r="N69" s="321">
        <v>4</v>
      </c>
      <c r="O69" s="321">
        <v>3</v>
      </c>
      <c r="P69" s="225">
        <f t="shared" si="3"/>
        <v>18.50</v>
      </c>
      <c r="Q69" s="197">
        <f t="shared" si="4"/>
        <v>0.925</v>
      </c>
      <c r="R69" s="104">
        <f t="shared" si="5"/>
        <v>2.3000000000000003</v>
      </c>
      <c r="S69" s="104">
        <f t="shared" si="6"/>
        <v>2.0499999999999998</v>
      </c>
      <c r="T69" s="104">
        <f t="shared" si="7"/>
        <v>1.775</v>
      </c>
      <c r="U69" s="104">
        <f t="shared" si="8"/>
        <v>2.90</v>
      </c>
      <c r="V69" s="104">
        <f t="shared" si="9"/>
        <v>3</v>
      </c>
      <c r="W69" s="26">
        <f t="shared" si="10"/>
        <v>92.50</v>
      </c>
      <c r="X69" s="194">
        <f t="shared" si="11"/>
        <v>18.50</v>
      </c>
      <c r="Y69" s="114">
        <v>72</v>
      </c>
      <c r="Z69" s="195">
        <f t="shared" si="12"/>
        <v>57.60</v>
      </c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09"/>
    </row>
    <row r="70" spans="1:44" s="107" customFormat="1" ht="20.25">
      <c r="A70" s="191">
        <v>64</v>
      </c>
      <c r="B70" s="125">
        <v>439574</v>
      </c>
      <c r="C70" s="126" t="s">
        <v>327</v>
      </c>
      <c r="D70" s="196">
        <v>3</v>
      </c>
      <c r="E70" s="196">
        <v>5</v>
      </c>
      <c r="F70" s="196">
        <v>2</v>
      </c>
      <c r="G70" s="196">
        <v>1</v>
      </c>
      <c r="H70" s="196">
        <v>3</v>
      </c>
      <c r="I70" s="225">
        <f t="shared" si="1"/>
        <v>14</v>
      </c>
      <c r="J70" s="196">
        <f t="shared" si="2"/>
        <v>2.10</v>
      </c>
      <c r="K70" s="321">
        <v>1</v>
      </c>
      <c r="L70" s="321">
        <v>2.50</v>
      </c>
      <c r="M70" s="321">
        <v>4</v>
      </c>
      <c r="N70" s="321">
        <v>3</v>
      </c>
      <c r="O70" s="321">
        <v>2.50</v>
      </c>
      <c r="P70" s="225">
        <f t="shared" si="3"/>
        <v>13</v>
      </c>
      <c r="Q70" s="197">
        <f t="shared" si="4"/>
        <v>0.65</v>
      </c>
      <c r="R70" s="104">
        <f t="shared" si="5"/>
        <v>0.49999999999999994</v>
      </c>
      <c r="S70" s="104">
        <f t="shared" si="6"/>
        <v>0.875</v>
      </c>
      <c r="T70" s="104">
        <f t="shared" si="7"/>
        <v>0.50</v>
      </c>
      <c r="U70" s="104">
        <f t="shared" si="8"/>
        <v>0.30000000000000004</v>
      </c>
      <c r="V70" s="104">
        <f t="shared" si="9"/>
        <v>0.57499999999999996</v>
      </c>
      <c r="W70" s="26">
        <f t="shared" si="10"/>
        <v>27</v>
      </c>
      <c r="X70" s="194">
        <f t="shared" si="11"/>
        <v>5.40</v>
      </c>
      <c r="Y70" s="114">
        <v>13</v>
      </c>
      <c r="Z70" s="195">
        <f t="shared" si="12"/>
        <v>10.40</v>
      </c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09"/>
    </row>
    <row r="71" spans="1:44" s="107" customFormat="1" ht="20.25">
      <c r="A71" s="191">
        <v>65</v>
      </c>
      <c r="B71" s="125">
        <v>439575</v>
      </c>
      <c r="C71" s="126" t="s">
        <v>540</v>
      </c>
      <c r="D71" s="196">
        <v>1</v>
      </c>
      <c r="E71" s="196">
        <v>5</v>
      </c>
      <c r="F71" s="196">
        <v>2</v>
      </c>
      <c r="G71" s="196">
        <v>3</v>
      </c>
      <c r="H71" s="196">
        <v>3</v>
      </c>
      <c r="I71" s="225">
        <f t="shared" si="1"/>
        <v>14</v>
      </c>
      <c r="J71" s="196">
        <f t="shared" si="2"/>
        <v>2.10</v>
      </c>
      <c r="K71" s="321">
        <v>2.50</v>
      </c>
      <c r="L71" s="321">
        <v>2</v>
      </c>
      <c r="M71" s="321">
        <v>1</v>
      </c>
      <c r="N71" s="321">
        <v>3.50</v>
      </c>
      <c r="O71" s="321">
        <v>1.50</v>
      </c>
      <c r="P71" s="225">
        <f t="shared" si="3"/>
        <v>10.50</v>
      </c>
      <c r="Q71" s="197">
        <f t="shared" si="4"/>
        <v>0.525</v>
      </c>
      <c r="R71" s="104">
        <f t="shared" si="5"/>
        <v>0.27500000000000002</v>
      </c>
      <c r="S71" s="104">
        <f t="shared" si="6"/>
        <v>0.85</v>
      </c>
      <c r="T71" s="104">
        <f t="shared" si="7"/>
        <v>0.35</v>
      </c>
      <c r="U71" s="104">
        <f t="shared" si="8"/>
        <v>0.625</v>
      </c>
      <c r="V71" s="104">
        <f t="shared" si="9"/>
        <v>0.52499999999999991</v>
      </c>
      <c r="W71" s="26">
        <f t="shared" si="10"/>
        <v>24.50</v>
      </c>
      <c r="X71" s="194">
        <f t="shared" si="11"/>
        <v>4.9000000000000004</v>
      </c>
      <c r="Y71" s="114">
        <v>12</v>
      </c>
      <c r="Z71" s="195">
        <f t="shared" si="12"/>
        <v>9.6000000000000014</v>
      </c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09"/>
    </row>
    <row r="72" spans="1:44" s="107" customFormat="1" ht="20.25">
      <c r="A72" s="191">
        <v>66</v>
      </c>
      <c r="B72" s="125">
        <v>439576</v>
      </c>
      <c r="C72" s="126" t="s">
        <v>328</v>
      </c>
      <c r="D72" s="196"/>
      <c r="E72" s="196"/>
      <c r="F72" s="196"/>
      <c r="G72" s="196"/>
      <c r="H72" s="196"/>
      <c r="I72" s="225">
        <f t="shared" si="13" ref="I72:I135">SUM(D72:H72)</f>
        <v>0</v>
      </c>
      <c r="J72" s="196">
        <f t="shared" si="14" ref="J72:J135">I72*0.15</f>
        <v>0</v>
      </c>
      <c r="K72" s="321"/>
      <c r="L72" s="321"/>
      <c r="M72" s="321"/>
      <c r="N72" s="321"/>
      <c r="O72" s="321"/>
      <c r="P72" s="225">
        <f t="shared" si="15" ref="P72:P135">SUM(K72:O72)</f>
        <v>0</v>
      </c>
      <c r="Q72" s="197">
        <f t="shared" si="16" ref="Q72:Q135">P72*0.05</f>
        <v>0</v>
      </c>
      <c r="R72" s="104">
        <f t="shared" si="17" ref="R72:R135">D72*0.15+K72:K72*0.05</f>
        <v>0</v>
      </c>
      <c r="S72" s="104">
        <f t="shared" si="18" ref="S72:S135">E72*0.15+L72:L72*0.05</f>
        <v>0</v>
      </c>
      <c r="T72" s="104">
        <f t="shared" si="19" ref="T72:T135">F72*0.15+M72:M72*0.05</f>
        <v>0</v>
      </c>
      <c r="U72" s="104">
        <f t="shared" si="20" ref="U72:U135">G72*0.15+N72:N72*0.05</f>
        <v>0</v>
      </c>
      <c r="V72" s="104">
        <f t="shared" si="21" ref="V72:V135">H72*0.15+O72:O72*0.05</f>
        <v>0</v>
      </c>
      <c r="W72" s="26">
        <f t="shared" si="22" ref="W72:W135">I72+P72</f>
        <v>0</v>
      </c>
      <c r="X72" s="194">
        <f t="shared" si="23" ref="X72:X135">W72*0.2</f>
        <v>0</v>
      </c>
      <c r="Y72" s="114" t="s">
        <v>147</v>
      </c>
      <c r="Z72" s="195" t="e">
        <f t="shared" si="24" ref="Z72:Z135">Y72*0.8</f>
        <v>#VALUE!</v>
      </c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09"/>
    </row>
    <row r="73" spans="1:44" s="107" customFormat="1" ht="20.25">
      <c r="A73" s="191">
        <v>67</v>
      </c>
      <c r="B73" s="125">
        <v>439578</v>
      </c>
      <c r="C73" s="126" t="s">
        <v>329</v>
      </c>
      <c r="D73" s="196">
        <v>5</v>
      </c>
      <c r="E73" s="196">
        <v>5</v>
      </c>
      <c r="F73" s="196">
        <v>5</v>
      </c>
      <c r="G73" s="196">
        <v>5</v>
      </c>
      <c r="H73" s="196">
        <v>9</v>
      </c>
      <c r="I73" s="225">
        <f t="shared" si="13"/>
        <v>29</v>
      </c>
      <c r="J73" s="196">
        <f t="shared" si="14"/>
        <v>4.3499999999999996</v>
      </c>
      <c r="K73" s="321">
        <v>1</v>
      </c>
      <c r="L73" s="321">
        <v>2.50</v>
      </c>
      <c r="M73" s="321">
        <v>3</v>
      </c>
      <c r="N73" s="321">
        <v>1</v>
      </c>
      <c r="O73" s="321">
        <v>3</v>
      </c>
      <c r="P73" s="225">
        <f t="shared" si="15"/>
        <v>10.50</v>
      </c>
      <c r="Q73" s="197">
        <f t="shared" si="16"/>
        <v>0.525</v>
      </c>
      <c r="R73" s="104">
        <f t="shared" si="17"/>
        <v>0.80</v>
      </c>
      <c r="S73" s="104">
        <f t="shared" si="18"/>
        <v>0.875</v>
      </c>
      <c r="T73" s="104">
        <f t="shared" si="19"/>
        <v>0.90</v>
      </c>
      <c r="U73" s="104">
        <f t="shared" si="20"/>
        <v>0.80</v>
      </c>
      <c r="V73" s="104">
        <f t="shared" si="21"/>
        <v>1.50</v>
      </c>
      <c r="W73" s="26">
        <f t="shared" si="22"/>
        <v>39.50</v>
      </c>
      <c r="X73" s="194">
        <f t="shared" si="23"/>
        <v>7.90</v>
      </c>
      <c r="Y73" s="114">
        <v>27</v>
      </c>
      <c r="Z73" s="195">
        <f t="shared" si="24"/>
        <v>21.60</v>
      </c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09"/>
    </row>
    <row r="74" spans="1:44" s="107" customFormat="1" ht="20.25">
      <c r="A74" s="191">
        <v>68</v>
      </c>
      <c r="B74" s="125">
        <v>439579</v>
      </c>
      <c r="C74" s="126" t="s">
        <v>330</v>
      </c>
      <c r="D74" s="196"/>
      <c r="E74" s="196"/>
      <c r="F74" s="196"/>
      <c r="G74" s="196"/>
      <c r="H74" s="196"/>
      <c r="I74" s="225">
        <f t="shared" si="13"/>
        <v>0</v>
      </c>
      <c r="J74" s="196">
        <f t="shared" si="14"/>
        <v>0</v>
      </c>
      <c r="K74" s="321"/>
      <c r="L74" s="321"/>
      <c r="M74" s="321"/>
      <c r="N74" s="321"/>
      <c r="O74" s="321"/>
      <c r="P74" s="225">
        <f t="shared" si="15"/>
        <v>0</v>
      </c>
      <c r="Q74" s="197">
        <f t="shared" si="16"/>
        <v>0</v>
      </c>
      <c r="R74" s="104">
        <f t="shared" si="17"/>
        <v>0</v>
      </c>
      <c r="S74" s="104">
        <f t="shared" si="18"/>
        <v>0</v>
      </c>
      <c r="T74" s="104">
        <f t="shared" si="19"/>
        <v>0</v>
      </c>
      <c r="U74" s="104">
        <f t="shared" si="20"/>
        <v>0</v>
      </c>
      <c r="V74" s="104">
        <f t="shared" si="21"/>
        <v>0</v>
      </c>
      <c r="W74" s="26">
        <f t="shared" si="22"/>
        <v>0</v>
      </c>
      <c r="X74" s="194">
        <f t="shared" si="23"/>
        <v>0</v>
      </c>
      <c r="Y74" s="114" t="s">
        <v>147</v>
      </c>
      <c r="Z74" s="195" t="e">
        <f t="shared" si="24"/>
        <v>#VALUE!</v>
      </c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09"/>
    </row>
    <row r="75" spans="1:44" s="107" customFormat="1" ht="20.25">
      <c r="A75" s="191">
        <v>69</v>
      </c>
      <c r="B75" s="125">
        <v>439580</v>
      </c>
      <c r="C75" s="126" t="s">
        <v>331</v>
      </c>
      <c r="D75" s="196">
        <v>1</v>
      </c>
      <c r="E75" s="196">
        <v>0</v>
      </c>
      <c r="F75" s="196">
        <v>1</v>
      </c>
      <c r="G75" s="196">
        <v>1</v>
      </c>
      <c r="H75" s="196">
        <v>0</v>
      </c>
      <c r="I75" s="225">
        <f t="shared" si="13"/>
        <v>3</v>
      </c>
      <c r="J75" s="196">
        <f t="shared" si="14"/>
        <v>0.44999999999999996</v>
      </c>
      <c r="K75" s="321">
        <v>1</v>
      </c>
      <c r="L75" s="321">
        <v>1</v>
      </c>
      <c r="M75" s="321">
        <v>0</v>
      </c>
      <c r="N75" s="321">
        <v>1.50</v>
      </c>
      <c r="O75" s="321">
        <v>0</v>
      </c>
      <c r="P75" s="225">
        <f t="shared" si="15"/>
        <v>3.50</v>
      </c>
      <c r="Q75" s="197">
        <f t="shared" si="16"/>
        <v>0.17500000000000002</v>
      </c>
      <c r="R75" s="104">
        <f t="shared" si="17"/>
        <v>0.20</v>
      </c>
      <c r="S75" s="104">
        <f t="shared" si="18"/>
        <v>0.05</v>
      </c>
      <c r="T75" s="104">
        <f t="shared" si="19"/>
        <v>0.15</v>
      </c>
      <c r="U75" s="104">
        <f t="shared" si="20"/>
        <v>0.225</v>
      </c>
      <c r="V75" s="104">
        <f t="shared" si="21"/>
        <v>0</v>
      </c>
      <c r="W75" s="26">
        <f t="shared" si="22"/>
        <v>6.50</v>
      </c>
      <c r="X75" s="194">
        <f t="shared" si="23"/>
        <v>1.30</v>
      </c>
      <c r="Y75" s="114">
        <v>0</v>
      </c>
      <c r="Z75" s="195">
        <f t="shared" si="24"/>
        <v>0</v>
      </c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09"/>
    </row>
    <row r="76" spans="1:44" s="107" customFormat="1" ht="20.25">
      <c r="A76" s="191">
        <v>70</v>
      </c>
      <c r="B76" s="125">
        <v>439581</v>
      </c>
      <c r="C76" s="126" t="s">
        <v>332</v>
      </c>
      <c r="D76" s="196">
        <v>14</v>
      </c>
      <c r="E76" s="196">
        <v>11</v>
      </c>
      <c r="F76" s="196">
        <v>8</v>
      </c>
      <c r="G76" s="196">
        <v>9</v>
      </c>
      <c r="H76" s="196">
        <v>9</v>
      </c>
      <c r="I76" s="225">
        <f t="shared" si="13"/>
        <v>51</v>
      </c>
      <c r="J76" s="196">
        <f t="shared" si="14"/>
        <v>7.65</v>
      </c>
      <c r="K76" s="321">
        <v>2</v>
      </c>
      <c r="L76" s="321">
        <v>3.50</v>
      </c>
      <c r="M76" s="321">
        <v>4</v>
      </c>
      <c r="N76" s="321">
        <v>3.50</v>
      </c>
      <c r="O76" s="321">
        <v>4</v>
      </c>
      <c r="P76" s="225">
        <f t="shared" si="15"/>
        <v>17</v>
      </c>
      <c r="Q76" s="197">
        <f t="shared" si="16"/>
        <v>0.85000000000000009</v>
      </c>
      <c r="R76" s="104">
        <f t="shared" si="17"/>
        <v>2.2000000000000002</v>
      </c>
      <c r="S76" s="104">
        <f t="shared" si="18"/>
        <v>1.825</v>
      </c>
      <c r="T76" s="104">
        <f t="shared" si="19"/>
        <v>1.40</v>
      </c>
      <c r="U76" s="104">
        <f t="shared" si="20"/>
        <v>1.525</v>
      </c>
      <c r="V76" s="104">
        <f t="shared" si="21"/>
        <v>1.5499999999999998</v>
      </c>
      <c r="W76" s="26">
        <f t="shared" si="22"/>
        <v>68</v>
      </c>
      <c r="X76" s="194">
        <f t="shared" si="23"/>
        <v>13.60</v>
      </c>
      <c r="Y76" s="114">
        <v>50</v>
      </c>
      <c r="Z76" s="195">
        <f t="shared" si="24"/>
        <v>40</v>
      </c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09"/>
    </row>
    <row r="77" spans="1:44" s="107" customFormat="1" ht="20.25">
      <c r="A77" s="191">
        <v>71</v>
      </c>
      <c r="B77" s="125">
        <v>439587</v>
      </c>
      <c r="C77" s="126" t="s">
        <v>336</v>
      </c>
      <c r="D77" s="196">
        <v>1</v>
      </c>
      <c r="E77" s="196">
        <v>2</v>
      </c>
      <c r="F77" s="196">
        <v>1</v>
      </c>
      <c r="G77" s="196">
        <v>2</v>
      </c>
      <c r="H77" s="196">
        <v>3</v>
      </c>
      <c r="I77" s="225">
        <f t="shared" si="13"/>
        <v>9</v>
      </c>
      <c r="J77" s="196">
        <f t="shared" si="14"/>
        <v>1.35</v>
      </c>
      <c r="K77" s="321">
        <v>1</v>
      </c>
      <c r="L77" s="321">
        <v>0</v>
      </c>
      <c r="M77" s="321">
        <v>1</v>
      </c>
      <c r="N77" s="321">
        <v>1</v>
      </c>
      <c r="O77" s="321">
        <v>1</v>
      </c>
      <c r="P77" s="225">
        <f t="shared" si="15"/>
        <v>4</v>
      </c>
      <c r="Q77" s="197">
        <f t="shared" si="16"/>
        <v>0.20</v>
      </c>
      <c r="R77" s="104">
        <f t="shared" si="17"/>
        <v>0.20</v>
      </c>
      <c r="S77" s="104">
        <f t="shared" si="18"/>
        <v>0.30</v>
      </c>
      <c r="T77" s="104">
        <f t="shared" si="19"/>
        <v>0.20</v>
      </c>
      <c r="U77" s="104">
        <f t="shared" si="20"/>
        <v>0.35</v>
      </c>
      <c r="V77" s="104">
        <f t="shared" si="21"/>
        <v>0.49999999999999994</v>
      </c>
      <c r="W77" s="26">
        <f t="shared" si="22"/>
        <v>13</v>
      </c>
      <c r="X77" s="194">
        <f t="shared" si="23"/>
        <v>2.60</v>
      </c>
      <c r="Y77" s="114">
        <v>8</v>
      </c>
      <c r="Z77" s="195">
        <f t="shared" si="24"/>
        <v>6.40</v>
      </c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09"/>
    </row>
    <row r="78" spans="1:44" s="107" customFormat="1" ht="20.25">
      <c r="A78" s="191">
        <v>72</v>
      </c>
      <c r="B78" s="125">
        <v>439589</v>
      </c>
      <c r="C78" s="126" t="s">
        <v>337</v>
      </c>
      <c r="D78" s="196">
        <v>4</v>
      </c>
      <c r="E78" s="196">
        <v>8</v>
      </c>
      <c r="F78" s="196">
        <v>2</v>
      </c>
      <c r="G78" s="196">
        <v>2</v>
      </c>
      <c r="H78" s="196">
        <v>2</v>
      </c>
      <c r="I78" s="225">
        <f t="shared" si="13"/>
        <v>18</v>
      </c>
      <c r="J78" s="196">
        <f t="shared" si="14"/>
        <v>2.6999999999999997</v>
      </c>
      <c r="K78" s="321">
        <v>1</v>
      </c>
      <c r="L78" s="321">
        <v>2</v>
      </c>
      <c r="M78" s="321">
        <v>3</v>
      </c>
      <c r="N78" s="321">
        <v>1.50</v>
      </c>
      <c r="O78" s="321">
        <v>1</v>
      </c>
      <c r="P78" s="225">
        <f t="shared" si="15"/>
        <v>8.50</v>
      </c>
      <c r="Q78" s="197">
        <f t="shared" si="16"/>
        <v>0.42500000000000004</v>
      </c>
      <c r="R78" s="104">
        <f t="shared" si="17"/>
        <v>0.65</v>
      </c>
      <c r="S78" s="104">
        <f t="shared" si="18"/>
        <v>1.30</v>
      </c>
      <c r="T78" s="104">
        <f t="shared" si="19"/>
        <v>0.45</v>
      </c>
      <c r="U78" s="104">
        <f t="shared" si="20"/>
        <v>0.375</v>
      </c>
      <c r="V78" s="104">
        <f t="shared" si="21"/>
        <v>0.35</v>
      </c>
      <c r="W78" s="26">
        <f t="shared" si="22"/>
        <v>26.50</v>
      </c>
      <c r="X78" s="194">
        <f t="shared" si="23"/>
        <v>5.3000000000000007</v>
      </c>
      <c r="Y78" s="114">
        <v>17</v>
      </c>
      <c r="Z78" s="195">
        <f t="shared" si="24"/>
        <v>13.60</v>
      </c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09"/>
    </row>
    <row r="79" spans="1:44" s="107" customFormat="1" ht="20.25">
      <c r="A79" s="191">
        <v>73</v>
      </c>
      <c r="B79" s="125">
        <v>439590</v>
      </c>
      <c r="C79" s="126" t="s">
        <v>338</v>
      </c>
      <c r="D79" s="196">
        <v>11</v>
      </c>
      <c r="E79" s="196">
        <v>9</v>
      </c>
      <c r="F79" s="196">
        <v>8</v>
      </c>
      <c r="G79" s="196">
        <v>9</v>
      </c>
      <c r="H79" s="196">
        <v>9</v>
      </c>
      <c r="I79" s="225">
        <f t="shared" si="13"/>
        <v>46</v>
      </c>
      <c r="J79" s="196">
        <f t="shared" si="14"/>
        <v>6.90</v>
      </c>
      <c r="K79" s="321">
        <v>2</v>
      </c>
      <c r="L79" s="321">
        <v>2.50</v>
      </c>
      <c r="M79" s="321">
        <v>4</v>
      </c>
      <c r="N79" s="321">
        <v>2.50</v>
      </c>
      <c r="O79" s="321">
        <v>3</v>
      </c>
      <c r="P79" s="225">
        <f t="shared" si="15"/>
        <v>14</v>
      </c>
      <c r="Q79" s="197">
        <f t="shared" si="16"/>
        <v>0.70</v>
      </c>
      <c r="R79" s="104">
        <f t="shared" si="17"/>
        <v>1.75</v>
      </c>
      <c r="S79" s="104">
        <f t="shared" si="18"/>
        <v>1.475</v>
      </c>
      <c r="T79" s="104">
        <f t="shared" si="19"/>
        <v>1.40</v>
      </c>
      <c r="U79" s="104">
        <f t="shared" si="20"/>
        <v>1.475</v>
      </c>
      <c r="V79" s="104">
        <f t="shared" si="21"/>
        <v>1.50</v>
      </c>
      <c r="W79" s="26">
        <f t="shared" si="22"/>
        <v>60</v>
      </c>
      <c r="X79" s="194">
        <f t="shared" si="23"/>
        <v>12</v>
      </c>
      <c r="Y79" s="114">
        <v>40</v>
      </c>
      <c r="Z79" s="195">
        <f t="shared" si="24"/>
        <v>32</v>
      </c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09"/>
    </row>
    <row r="80" spans="1:44" s="107" customFormat="1" ht="20.25">
      <c r="A80" s="191">
        <v>74</v>
      </c>
      <c r="B80" s="125">
        <v>439591</v>
      </c>
      <c r="C80" s="126" t="s">
        <v>339</v>
      </c>
      <c r="D80" s="196">
        <v>8</v>
      </c>
      <c r="E80" s="196">
        <v>5</v>
      </c>
      <c r="F80" s="196">
        <v>9</v>
      </c>
      <c r="G80" s="196">
        <v>8</v>
      </c>
      <c r="H80" s="196">
        <v>9</v>
      </c>
      <c r="I80" s="225">
        <f t="shared" si="13"/>
        <v>39</v>
      </c>
      <c r="J80" s="196">
        <f t="shared" si="14"/>
        <v>5.85</v>
      </c>
      <c r="K80" s="321">
        <v>3.50</v>
      </c>
      <c r="L80" s="321">
        <v>1</v>
      </c>
      <c r="M80" s="321">
        <v>2</v>
      </c>
      <c r="N80" s="321">
        <v>3.50</v>
      </c>
      <c r="O80" s="321">
        <v>1</v>
      </c>
      <c r="P80" s="225">
        <f t="shared" si="15"/>
        <v>11</v>
      </c>
      <c r="Q80" s="197">
        <f t="shared" si="16"/>
        <v>0.55000000000000004</v>
      </c>
      <c r="R80" s="104">
        <f t="shared" si="17"/>
        <v>1.375</v>
      </c>
      <c r="S80" s="104">
        <f t="shared" si="18"/>
        <v>0.80</v>
      </c>
      <c r="T80" s="104">
        <f t="shared" si="19"/>
        <v>1.45</v>
      </c>
      <c r="U80" s="104">
        <f t="shared" si="20"/>
        <v>1.375</v>
      </c>
      <c r="V80" s="104">
        <f t="shared" si="21"/>
        <v>1.40</v>
      </c>
      <c r="W80" s="26">
        <f t="shared" si="22"/>
        <v>50</v>
      </c>
      <c r="X80" s="194">
        <f t="shared" si="23"/>
        <v>10</v>
      </c>
      <c r="Y80" s="114">
        <v>36</v>
      </c>
      <c r="Z80" s="195">
        <f t="shared" si="24"/>
        <v>28.80</v>
      </c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09"/>
    </row>
    <row r="81" spans="1:44" s="107" customFormat="1" ht="20.25">
      <c r="A81" s="191">
        <v>75</v>
      </c>
      <c r="B81" s="125">
        <v>439593</v>
      </c>
      <c r="C81" s="126" t="s">
        <v>340</v>
      </c>
      <c r="D81" s="196">
        <v>4</v>
      </c>
      <c r="E81" s="196">
        <v>5</v>
      </c>
      <c r="F81" s="196">
        <v>2</v>
      </c>
      <c r="G81" s="196">
        <v>5</v>
      </c>
      <c r="H81" s="196">
        <v>9</v>
      </c>
      <c r="I81" s="225">
        <f t="shared" si="13"/>
        <v>25</v>
      </c>
      <c r="J81" s="196">
        <f t="shared" si="14"/>
        <v>3.75</v>
      </c>
      <c r="K81" s="321">
        <v>2</v>
      </c>
      <c r="L81" s="321">
        <v>1</v>
      </c>
      <c r="M81" s="321">
        <v>2.50</v>
      </c>
      <c r="N81" s="321">
        <v>2.50</v>
      </c>
      <c r="O81" s="321">
        <v>2</v>
      </c>
      <c r="P81" s="225">
        <f t="shared" si="15"/>
        <v>10</v>
      </c>
      <c r="Q81" s="197">
        <f t="shared" si="16"/>
        <v>0.50</v>
      </c>
      <c r="R81" s="104">
        <f t="shared" si="17"/>
        <v>0.70</v>
      </c>
      <c r="S81" s="104">
        <f t="shared" si="18"/>
        <v>0.80</v>
      </c>
      <c r="T81" s="104">
        <f t="shared" si="19"/>
        <v>0.425</v>
      </c>
      <c r="U81" s="104">
        <f t="shared" si="20"/>
        <v>0.875</v>
      </c>
      <c r="V81" s="104">
        <f t="shared" si="21"/>
        <v>1.45</v>
      </c>
      <c r="W81" s="26">
        <f t="shared" si="22"/>
        <v>35</v>
      </c>
      <c r="X81" s="194">
        <f t="shared" si="23"/>
        <v>7</v>
      </c>
      <c r="Y81" s="114">
        <v>25</v>
      </c>
      <c r="Z81" s="195">
        <f t="shared" si="24"/>
        <v>20</v>
      </c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09"/>
    </row>
    <row r="82" spans="1:44" s="107" customFormat="1" ht="20.25">
      <c r="A82" s="191">
        <v>76</v>
      </c>
      <c r="B82" s="125">
        <v>439596</v>
      </c>
      <c r="C82" s="126" t="s">
        <v>341</v>
      </c>
      <c r="D82" s="196">
        <v>8</v>
      </c>
      <c r="E82" s="196">
        <v>9</v>
      </c>
      <c r="F82" s="196">
        <v>9</v>
      </c>
      <c r="G82" s="196">
        <v>9</v>
      </c>
      <c r="H82" s="196">
        <v>11</v>
      </c>
      <c r="I82" s="225">
        <f t="shared" si="13"/>
        <v>46</v>
      </c>
      <c r="J82" s="196">
        <f t="shared" si="14"/>
        <v>6.90</v>
      </c>
      <c r="K82" s="321">
        <v>3</v>
      </c>
      <c r="L82" s="321">
        <v>4</v>
      </c>
      <c r="M82" s="321">
        <v>2</v>
      </c>
      <c r="N82" s="321">
        <v>2</v>
      </c>
      <c r="O82" s="321">
        <v>2.50</v>
      </c>
      <c r="P82" s="225">
        <f t="shared" si="15"/>
        <v>13.50</v>
      </c>
      <c r="Q82" s="197">
        <f t="shared" si="16"/>
        <v>0.675</v>
      </c>
      <c r="R82" s="104">
        <f t="shared" si="17"/>
        <v>1.35</v>
      </c>
      <c r="S82" s="104">
        <f t="shared" si="18"/>
        <v>1.5499999999999998</v>
      </c>
      <c r="T82" s="104">
        <f t="shared" si="19"/>
        <v>1.45</v>
      </c>
      <c r="U82" s="104">
        <f t="shared" si="20"/>
        <v>1.45</v>
      </c>
      <c r="V82" s="104">
        <f t="shared" si="21"/>
        <v>1.775</v>
      </c>
      <c r="W82" s="26">
        <f t="shared" si="22"/>
        <v>59.50</v>
      </c>
      <c r="X82" s="194">
        <f t="shared" si="23"/>
        <v>11.90</v>
      </c>
      <c r="Y82" s="114">
        <v>48</v>
      </c>
      <c r="Z82" s="195">
        <f t="shared" si="24"/>
        <v>38.400000000000006</v>
      </c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09"/>
    </row>
    <row r="83" spans="1:44" s="107" customFormat="1" ht="20.25">
      <c r="A83" s="191">
        <v>77</v>
      </c>
      <c r="B83" s="222">
        <v>439597</v>
      </c>
      <c r="C83" s="223" t="s">
        <v>342</v>
      </c>
      <c r="D83" s="196"/>
      <c r="E83" s="196"/>
      <c r="F83" s="196"/>
      <c r="G83" s="196"/>
      <c r="H83" s="196"/>
      <c r="I83" s="225">
        <f t="shared" si="13"/>
        <v>0</v>
      </c>
      <c r="J83" s="196">
        <f t="shared" si="14"/>
        <v>0</v>
      </c>
      <c r="K83" s="321"/>
      <c r="L83" s="321"/>
      <c r="M83" s="321"/>
      <c r="N83" s="321"/>
      <c r="O83" s="321"/>
      <c r="P83" s="225">
        <f t="shared" si="15"/>
        <v>0</v>
      </c>
      <c r="Q83" s="197">
        <f t="shared" si="16"/>
        <v>0</v>
      </c>
      <c r="R83" s="104">
        <f t="shared" si="17"/>
        <v>0</v>
      </c>
      <c r="S83" s="104">
        <f t="shared" si="18"/>
        <v>0</v>
      </c>
      <c r="T83" s="104">
        <f t="shared" si="19"/>
        <v>0</v>
      </c>
      <c r="U83" s="104">
        <f t="shared" si="20"/>
        <v>0</v>
      </c>
      <c r="V83" s="104">
        <f t="shared" si="21"/>
        <v>0</v>
      </c>
      <c r="W83" s="26">
        <f t="shared" si="22"/>
        <v>0</v>
      </c>
      <c r="X83" s="194">
        <f t="shared" si="23"/>
        <v>0</v>
      </c>
      <c r="Y83" s="224" t="s">
        <v>343</v>
      </c>
      <c r="Z83" s="195" t="e">
        <f t="shared" si="24"/>
        <v>#VALUE!</v>
      </c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09"/>
    </row>
    <row r="84" spans="1:44" s="107" customFormat="1" ht="20.25">
      <c r="A84" s="191">
        <v>78</v>
      </c>
      <c r="B84" s="125">
        <v>439598</v>
      </c>
      <c r="C84" s="126" t="s">
        <v>344</v>
      </c>
      <c r="D84" s="196">
        <v>5</v>
      </c>
      <c r="E84" s="196">
        <v>5</v>
      </c>
      <c r="F84" s="196">
        <v>8</v>
      </c>
      <c r="G84" s="196">
        <v>5</v>
      </c>
      <c r="H84" s="196">
        <v>2</v>
      </c>
      <c r="I84" s="225">
        <f t="shared" si="13"/>
        <v>25</v>
      </c>
      <c r="J84" s="196">
        <f t="shared" si="14"/>
        <v>3.75</v>
      </c>
      <c r="K84" s="321">
        <v>1</v>
      </c>
      <c r="L84" s="321">
        <v>3.50</v>
      </c>
      <c r="M84" s="321">
        <v>1.50</v>
      </c>
      <c r="N84" s="321">
        <v>2</v>
      </c>
      <c r="O84" s="321">
        <v>3.50</v>
      </c>
      <c r="P84" s="225">
        <f t="shared" si="15"/>
        <v>11.50</v>
      </c>
      <c r="Q84" s="197">
        <f t="shared" si="16"/>
        <v>0.57500000000000007</v>
      </c>
      <c r="R84" s="104">
        <f t="shared" si="17"/>
        <v>0.80</v>
      </c>
      <c r="S84" s="104">
        <f t="shared" si="18"/>
        <v>0.925</v>
      </c>
      <c r="T84" s="104">
        <f t="shared" si="19"/>
        <v>1.2749999999999999</v>
      </c>
      <c r="U84" s="104">
        <f t="shared" si="20"/>
        <v>0.85</v>
      </c>
      <c r="V84" s="104">
        <f t="shared" si="21"/>
        <v>0.475</v>
      </c>
      <c r="W84" s="26">
        <f t="shared" si="22"/>
        <v>36.50</v>
      </c>
      <c r="X84" s="194">
        <f t="shared" si="23"/>
        <v>7.3000000000000007</v>
      </c>
      <c r="Y84" s="114">
        <v>24</v>
      </c>
      <c r="Z84" s="195">
        <f t="shared" si="24"/>
        <v>19.200000000000003</v>
      </c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09"/>
    </row>
    <row r="85" spans="1:44" s="107" customFormat="1" ht="20.25">
      <c r="A85" s="191">
        <v>79</v>
      </c>
      <c r="B85" s="125">
        <v>439599</v>
      </c>
      <c r="C85" s="126" t="s">
        <v>521</v>
      </c>
      <c r="D85" s="196">
        <v>5</v>
      </c>
      <c r="E85" s="196">
        <v>8</v>
      </c>
      <c r="F85" s="196">
        <v>9</v>
      </c>
      <c r="G85" s="196">
        <v>6</v>
      </c>
      <c r="H85" s="196">
        <v>9</v>
      </c>
      <c r="I85" s="225">
        <f t="shared" si="13"/>
        <v>37</v>
      </c>
      <c r="J85" s="196">
        <f t="shared" si="14"/>
        <v>5.55</v>
      </c>
      <c r="K85" s="321">
        <v>2</v>
      </c>
      <c r="L85" s="321">
        <v>2.50</v>
      </c>
      <c r="M85" s="321">
        <v>4</v>
      </c>
      <c r="N85" s="321">
        <v>2</v>
      </c>
      <c r="O85" s="321">
        <v>2.50</v>
      </c>
      <c r="P85" s="225">
        <f t="shared" si="15"/>
        <v>13</v>
      </c>
      <c r="Q85" s="197">
        <f t="shared" si="16"/>
        <v>0.65</v>
      </c>
      <c r="R85" s="104">
        <f t="shared" si="17"/>
        <v>0.85</v>
      </c>
      <c r="S85" s="104">
        <f t="shared" si="18"/>
        <v>1.325</v>
      </c>
      <c r="T85" s="104">
        <f t="shared" si="19"/>
        <v>1.5499999999999998</v>
      </c>
      <c r="U85" s="104">
        <f t="shared" si="20"/>
        <v>0.99999999999999989</v>
      </c>
      <c r="V85" s="104">
        <f t="shared" si="21"/>
        <v>1.475</v>
      </c>
      <c r="W85" s="26">
        <f t="shared" si="22"/>
        <v>50</v>
      </c>
      <c r="X85" s="194">
        <f t="shared" si="23"/>
        <v>10</v>
      </c>
      <c r="Y85" s="114">
        <v>37</v>
      </c>
      <c r="Z85" s="195">
        <f t="shared" si="24"/>
        <v>29.60</v>
      </c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09"/>
    </row>
    <row r="86" spans="1:44" s="107" customFormat="1" ht="20.25">
      <c r="A86" s="191">
        <v>80</v>
      </c>
      <c r="B86" s="125">
        <v>439602</v>
      </c>
      <c r="C86" s="126" t="s">
        <v>346</v>
      </c>
      <c r="D86" s="196">
        <v>8</v>
      </c>
      <c r="E86" s="196">
        <v>8</v>
      </c>
      <c r="F86" s="196">
        <v>9</v>
      </c>
      <c r="G86" s="196">
        <v>9</v>
      </c>
      <c r="H86" s="196">
        <v>9</v>
      </c>
      <c r="I86" s="225">
        <f t="shared" si="13"/>
        <v>43</v>
      </c>
      <c r="J86" s="196">
        <f t="shared" si="14"/>
        <v>6.45</v>
      </c>
      <c r="K86" s="321">
        <v>2</v>
      </c>
      <c r="L86" s="321">
        <v>4.50</v>
      </c>
      <c r="M86" s="321">
        <v>2.50</v>
      </c>
      <c r="N86" s="321">
        <v>3</v>
      </c>
      <c r="O86" s="321">
        <v>2</v>
      </c>
      <c r="P86" s="225">
        <f t="shared" si="15"/>
        <v>14</v>
      </c>
      <c r="Q86" s="197">
        <f t="shared" si="16"/>
        <v>0.70</v>
      </c>
      <c r="R86" s="104">
        <f t="shared" si="17"/>
        <v>1.30</v>
      </c>
      <c r="S86" s="104">
        <f t="shared" si="18"/>
        <v>1.425</v>
      </c>
      <c r="T86" s="104">
        <f t="shared" si="19"/>
        <v>1.475</v>
      </c>
      <c r="U86" s="104">
        <f t="shared" si="20"/>
        <v>1.50</v>
      </c>
      <c r="V86" s="104">
        <f t="shared" si="21"/>
        <v>1.45</v>
      </c>
      <c r="W86" s="26">
        <f t="shared" si="22"/>
        <v>57</v>
      </c>
      <c r="X86" s="194">
        <f t="shared" si="23"/>
        <v>11.40</v>
      </c>
      <c r="Y86" s="114">
        <v>43</v>
      </c>
      <c r="Z86" s="195">
        <f t="shared" si="24"/>
        <v>34.40</v>
      </c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09"/>
    </row>
    <row r="87" spans="1:44" s="107" customFormat="1" ht="20.25">
      <c r="A87" s="191">
        <v>81</v>
      </c>
      <c r="B87" s="125">
        <v>439603</v>
      </c>
      <c r="C87" s="126" t="s">
        <v>541</v>
      </c>
      <c r="D87" s="196">
        <v>8</v>
      </c>
      <c r="E87" s="196">
        <v>6</v>
      </c>
      <c r="F87" s="196">
        <v>9</v>
      </c>
      <c r="G87" s="196">
        <v>8</v>
      </c>
      <c r="H87" s="196">
        <v>9</v>
      </c>
      <c r="I87" s="225">
        <f t="shared" si="13"/>
        <v>40</v>
      </c>
      <c r="J87" s="196">
        <f t="shared" si="14"/>
        <v>6</v>
      </c>
      <c r="K87" s="321">
        <v>2.50</v>
      </c>
      <c r="L87" s="321">
        <v>2</v>
      </c>
      <c r="M87" s="321">
        <v>2</v>
      </c>
      <c r="N87" s="321">
        <v>4</v>
      </c>
      <c r="O87" s="321">
        <v>3.50</v>
      </c>
      <c r="P87" s="225">
        <f t="shared" si="15"/>
        <v>14</v>
      </c>
      <c r="Q87" s="197">
        <f t="shared" si="16"/>
        <v>0.70</v>
      </c>
      <c r="R87" s="104">
        <f t="shared" si="17"/>
        <v>1.325</v>
      </c>
      <c r="S87" s="104">
        <f t="shared" si="18"/>
        <v>0.99999999999999989</v>
      </c>
      <c r="T87" s="104">
        <f t="shared" si="19"/>
        <v>1.45</v>
      </c>
      <c r="U87" s="104">
        <f t="shared" si="20"/>
        <v>1.40</v>
      </c>
      <c r="V87" s="104">
        <f t="shared" si="21"/>
        <v>1.525</v>
      </c>
      <c r="W87" s="26">
        <f t="shared" si="22"/>
        <v>54</v>
      </c>
      <c r="X87" s="194">
        <f t="shared" si="23"/>
        <v>10.80</v>
      </c>
      <c r="Y87" s="114">
        <v>38</v>
      </c>
      <c r="Z87" s="195">
        <f t="shared" si="24"/>
        <v>30.40</v>
      </c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09"/>
    </row>
    <row r="88" spans="1:44" s="107" customFormat="1" ht="20.25">
      <c r="A88" s="191">
        <v>82</v>
      </c>
      <c r="B88" s="125">
        <v>439605</v>
      </c>
      <c r="C88" s="126" t="s">
        <v>347</v>
      </c>
      <c r="D88" s="196">
        <v>5</v>
      </c>
      <c r="E88" s="196">
        <v>3</v>
      </c>
      <c r="F88" s="196">
        <v>3</v>
      </c>
      <c r="G88" s="196">
        <v>3</v>
      </c>
      <c r="H88" s="196">
        <v>1</v>
      </c>
      <c r="I88" s="225">
        <f t="shared" si="13"/>
        <v>15</v>
      </c>
      <c r="J88" s="196">
        <f t="shared" si="14"/>
        <v>2.25</v>
      </c>
      <c r="K88" s="321">
        <v>3</v>
      </c>
      <c r="L88" s="321">
        <v>2</v>
      </c>
      <c r="M88" s="321">
        <v>1</v>
      </c>
      <c r="N88" s="321">
        <v>2</v>
      </c>
      <c r="O88" s="321">
        <v>1</v>
      </c>
      <c r="P88" s="225">
        <f t="shared" si="15"/>
        <v>9</v>
      </c>
      <c r="Q88" s="197">
        <f t="shared" si="16"/>
        <v>0.45</v>
      </c>
      <c r="R88" s="104">
        <f t="shared" si="17"/>
        <v>0.90</v>
      </c>
      <c r="S88" s="104">
        <f t="shared" si="18"/>
        <v>0.54999999999999993</v>
      </c>
      <c r="T88" s="104">
        <f t="shared" si="19"/>
        <v>0.49999999999999994</v>
      </c>
      <c r="U88" s="104">
        <f t="shared" si="20"/>
        <v>0.54999999999999993</v>
      </c>
      <c r="V88" s="104">
        <f t="shared" si="21"/>
        <v>0.20</v>
      </c>
      <c r="W88" s="26">
        <f t="shared" si="22"/>
        <v>24</v>
      </c>
      <c r="X88" s="194">
        <f t="shared" si="23"/>
        <v>4.8000000000000007</v>
      </c>
      <c r="Y88" s="114">
        <v>14</v>
      </c>
      <c r="Z88" s="195">
        <f t="shared" si="24"/>
        <v>11.20</v>
      </c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09"/>
    </row>
    <row r="89" spans="1:44" s="107" customFormat="1" ht="20.25">
      <c r="A89" s="191">
        <v>83</v>
      </c>
      <c r="B89" s="240">
        <v>439607</v>
      </c>
      <c r="C89" s="241" t="s">
        <v>348</v>
      </c>
      <c r="D89" s="196">
        <v>8</v>
      </c>
      <c r="E89" s="196">
        <v>8</v>
      </c>
      <c r="F89" s="196">
        <v>9</v>
      </c>
      <c r="G89" s="196">
        <v>9</v>
      </c>
      <c r="H89" s="196">
        <v>8</v>
      </c>
      <c r="I89" s="225">
        <f t="shared" si="13"/>
        <v>42</v>
      </c>
      <c r="J89" s="196">
        <f t="shared" si="14"/>
        <v>6.30</v>
      </c>
      <c r="K89" s="321">
        <v>2</v>
      </c>
      <c r="L89" s="321">
        <v>3</v>
      </c>
      <c r="M89" s="321">
        <v>3</v>
      </c>
      <c r="N89" s="321">
        <v>4</v>
      </c>
      <c r="O89" s="321">
        <v>3</v>
      </c>
      <c r="P89" s="225">
        <f t="shared" si="15"/>
        <v>15</v>
      </c>
      <c r="Q89" s="197">
        <f t="shared" si="16"/>
        <v>0.75</v>
      </c>
      <c r="R89" s="104">
        <f t="shared" si="17"/>
        <v>1.30</v>
      </c>
      <c r="S89" s="104">
        <f t="shared" si="18"/>
        <v>1.35</v>
      </c>
      <c r="T89" s="104">
        <f t="shared" si="19"/>
        <v>1.50</v>
      </c>
      <c r="U89" s="104">
        <f t="shared" si="20"/>
        <v>1.5499999999999998</v>
      </c>
      <c r="V89" s="104">
        <f t="shared" si="21"/>
        <v>1.35</v>
      </c>
      <c r="W89" s="26">
        <f t="shared" si="22"/>
        <v>57</v>
      </c>
      <c r="X89" s="194">
        <f t="shared" si="23"/>
        <v>11.40</v>
      </c>
      <c r="Y89" s="242">
        <v>41</v>
      </c>
      <c r="Z89" s="195">
        <f t="shared" si="24"/>
        <v>32.800000000000004</v>
      </c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09"/>
    </row>
    <row r="90" spans="1:44" s="107" customFormat="1" ht="20.25">
      <c r="A90" s="191">
        <v>84</v>
      </c>
      <c r="B90" s="125">
        <v>439608</v>
      </c>
      <c r="C90" s="126" t="s">
        <v>522</v>
      </c>
      <c r="D90" s="196">
        <v>11</v>
      </c>
      <c r="E90" s="196">
        <v>10</v>
      </c>
      <c r="F90" s="196">
        <v>11</v>
      </c>
      <c r="G90" s="196">
        <v>11</v>
      </c>
      <c r="H90" s="196">
        <v>11</v>
      </c>
      <c r="I90" s="225">
        <f t="shared" si="13"/>
        <v>54</v>
      </c>
      <c r="J90" s="196">
        <f t="shared" si="14"/>
        <v>8.10</v>
      </c>
      <c r="K90" s="321">
        <v>1.50</v>
      </c>
      <c r="L90" s="321">
        <v>3.50</v>
      </c>
      <c r="M90" s="321">
        <v>4</v>
      </c>
      <c r="N90" s="321">
        <v>5</v>
      </c>
      <c r="O90" s="321">
        <v>2.50</v>
      </c>
      <c r="P90" s="225">
        <f t="shared" si="15"/>
        <v>16.50</v>
      </c>
      <c r="Q90" s="197">
        <f t="shared" si="16"/>
        <v>0.825</v>
      </c>
      <c r="R90" s="104">
        <f t="shared" si="17"/>
        <v>1.725</v>
      </c>
      <c r="S90" s="104">
        <f t="shared" si="18"/>
        <v>1.675</v>
      </c>
      <c r="T90" s="104">
        <f t="shared" si="19"/>
        <v>1.85</v>
      </c>
      <c r="U90" s="104">
        <f t="shared" si="20"/>
        <v>1.90</v>
      </c>
      <c r="V90" s="104">
        <f t="shared" si="21"/>
        <v>1.775</v>
      </c>
      <c r="W90" s="26">
        <f t="shared" si="22"/>
        <v>70.50</v>
      </c>
      <c r="X90" s="194">
        <f t="shared" si="23"/>
        <v>14.10</v>
      </c>
      <c r="Y90" s="114">
        <v>53</v>
      </c>
      <c r="Z90" s="195">
        <f t="shared" si="24"/>
        <v>42.400000000000006</v>
      </c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09"/>
    </row>
    <row r="91" spans="1:44" s="107" customFormat="1" ht="20.25">
      <c r="A91" s="191">
        <v>85</v>
      </c>
      <c r="B91" s="125">
        <v>439611</v>
      </c>
      <c r="C91" s="126" t="s">
        <v>349</v>
      </c>
      <c r="D91" s="196">
        <v>11</v>
      </c>
      <c r="E91" s="196">
        <v>8</v>
      </c>
      <c r="F91" s="196">
        <v>9</v>
      </c>
      <c r="G91" s="196">
        <v>9</v>
      </c>
      <c r="H91" s="196">
        <v>11</v>
      </c>
      <c r="I91" s="225">
        <f t="shared" si="13"/>
        <v>48</v>
      </c>
      <c r="J91" s="196">
        <f t="shared" si="14"/>
        <v>7.1999999999999993</v>
      </c>
      <c r="K91" s="321">
        <v>2</v>
      </c>
      <c r="L91" s="321">
        <v>2.50</v>
      </c>
      <c r="M91" s="321">
        <v>4.50</v>
      </c>
      <c r="N91" s="321">
        <v>4</v>
      </c>
      <c r="O91" s="321">
        <v>2</v>
      </c>
      <c r="P91" s="225">
        <f t="shared" si="15"/>
        <v>15</v>
      </c>
      <c r="Q91" s="197">
        <f t="shared" si="16"/>
        <v>0.75</v>
      </c>
      <c r="R91" s="104">
        <f t="shared" si="17"/>
        <v>1.75</v>
      </c>
      <c r="S91" s="104">
        <f t="shared" si="18"/>
        <v>1.325</v>
      </c>
      <c r="T91" s="104">
        <f t="shared" si="19"/>
        <v>1.575</v>
      </c>
      <c r="U91" s="104">
        <f t="shared" si="20"/>
        <v>1.5499999999999998</v>
      </c>
      <c r="V91" s="104">
        <f t="shared" si="21"/>
        <v>1.75</v>
      </c>
      <c r="W91" s="26">
        <f t="shared" si="22"/>
        <v>63</v>
      </c>
      <c r="X91" s="194">
        <f t="shared" si="23"/>
        <v>12.60</v>
      </c>
      <c r="Y91" s="114">
        <v>45</v>
      </c>
      <c r="Z91" s="195">
        <f t="shared" si="24"/>
        <v>36</v>
      </c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09"/>
    </row>
    <row r="92" spans="1:44" s="107" customFormat="1" ht="20.25">
      <c r="A92" s="191">
        <v>86</v>
      </c>
      <c r="B92" s="125">
        <v>439612</v>
      </c>
      <c r="C92" s="126" t="s">
        <v>350</v>
      </c>
      <c r="D92" s="196">
        <v>8</v>
      </c>
      <c r="E92" s="196">
        <v>9</v>
      </c>
      <c r="F92" s="196">
        <v>8</v>
      </c>
      <c r="G92" s="196">
        <v>9</v>
      </c>
      <c r="H92" s="196">
        <v>9</v>
      </c>
      <c r="I92" s="225">
        <f t="shared" si="13"/>
        <v>43</v>
      </c>
      <c r="J92" s="196">
        <f t="shared" si="14"/>
        <v>6.45</v>
      </c>
      <c r="K92" s="321">
        <v>3</v>
      </c>
      <c r="L92" s="321">
        <v>2.50</v>
      </c>
      <c r="M92" s="321">
        <v>3</v>
      </c>
      <c r="N92" s="321">
        <v>4</v>
      </c>
      <c r="O92" s="321">
        <v>2.50</v>
      </c>
      <c r="P92" s="225">
        <f t="shared" si="15"/>
        <v>15</v>
      </c>
      <c r="Q92" s="197">
        <f t="shared" si="16"/>
        <v>0.75</v>
      </c>
      <c r="R92" s="104">
        <f t="shared" si="17"/>
        <v>1.35</v>
      </c>
      <c r="S92" s="104">
        <f t="shared" si="18"/>
        <v>1.475</v>
      </c>
      <c r="T92" s="104">
        <f t="shared" si="19"/>
        <v>1.35</v>
      </c>
      <c r="U92" s="104">
        <f t="shared" si="20"/>
        <v>1.5499999999999998</v>
      </c>
      <c r="V92" s="104">
        <f t="shared" si="21"/>
        <v>1.475</v>
      </c>
      <c r="W92" s="26">
        <f t="shared" si="22"/>
        <v>58</v>
      </c>
      <c r="X92" s="194">
        <f t="shared" si="23"/>
        <v>11.60</v>
      </c>
      <c r="Y92" s="114">
        <v>43</v>
      </c>
      <c r="Z92" s="195">
        <f t="shared" si="24"/>
        <v>34.40</v>
      </c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09"/>
    </row>
    <row r="93" spans="1:44" s="107" customFormat="1" ht="20.25">
      <c r="A93" s="191">
        <v>87</v>
      </c>
      <c r="B93" s="125">
        <v>439613</v>
      </c>
      <c r="C93" s="126" t="s">
        <v>542</v>
      </c>
      <c r="D93" s="196"/>
      <c r="E93" s="196"/>
      <c r="F93" s="196"/>
      <c r="G93" s="196"/>
      <c r="H93" s="196"/>
      <c r="I93" s="225">
        <f t="shared" si="13"/>
        <v>0</v>
      </c>
      <c r="J93" s="196">
        <f t="shared" si="14"/>
        <v>0</v>
      </c>
      <c r="K93" s="321"/>
      <c r="L93" s="321"/>
      <c r="M93" s="321"/>
      <c r="N93" s="321"/>
      <c r="O93" s="321"/>
      <c r="P93" s="225">
        <f t="shared" si="15"/>
        <v>0</v>
      </c>
      <c r="Q93" s="197">
        <f t="shared" si="16"/>
        <v>0</v>
      </c>
      <c r="R93" s="104">
        <f t="shared" si="17"/>
        <v>0</v>
      </c>
      <c r="S93" s="104">
        <f t="shared" si="18"/>
        <v>0</v>
      </c>
      <c r="T93" s="104">
        <f t="shared" si="19"/>
        <v>0</v>
      </c>
      <c r="U93" s="104">
        <f t="shared" si="20"/>
        <v>0</v>
      </c>
      <c r="V93" s="104">
        <f t="shared" si="21"/>
        <v>0</v>
      </c>
      <c r="W93" s="26">
        <f t="shared" si="22"/>
        <v>0</v>
      </c>
      <c r="X93" s="194">
        <f t="shared" si="23"/>
        <v>0</v>
      </c>
      <c r="Y93" s="114" t="s">
        <v>147</v>
      </c>
      <c r="Z93" s="195" t="e">
        <f t="shared" si="24"/>
        <v>#VALUE!</v>
      </c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09"/>
    </row>
    <row r="94" spans="1:44" s="107" customFormat="1" ht="20.25">
      <c r="A94" s="191">
        <v>88</v>
      </c>
      <c r="B94" s="125">
        <v>439615</v>
      </c>
      <c r="C94" s="126" t="s">
        <v>351</v>
      </c>
      <c r="D94" s="196">
        <v>5</v>
      </c>
      <c r="E94" s="196">
        <v>6</v>
      </c>
      <c r="F94" s="196">
        <v>3</v>
      </c>
      <c r="G94" s="196">
        <v>2</v>
      </c>
      <c r="H94" s="196">
        <v>3</v>
      </c>
      <c r="I94" s="225">
        <f t="shared" si="13"/>
        <v>19</v>
      </c>
      <c r="J94" s="196">
        <f t="shared" si="14"/>
        <v>2.85</v>
      </c>
      <c r="K94" s="321">
        <v>3.50</v>
      </c>
      <c r="L94" s="321">
        <v>1</v>
      </c>
      <c r="M94" s="321">
        <v>3.50</v>
      </c>
      <c r="N94" s="321">
        <v>0</v>
      </c>
      <c r="O94" s="321">
        <v>2</v>
      </c>
      <c r="P94" s="225">
        <f t="shared" si="15"/>
        <v>10</v>
      </c>
      <c r="Q94" s="197">
        <f t="shared" si="16"/>
        <v>0.50</v>
      </c>
      <c r="R94" s="104">
        <f t="shared" si="17"/>
        <v>0.925</v>
      </c>
      <c r="S94" s="104">
        <f t="shared" si="18"/>
        <v>0.95</v>
      </c>
      <c r="T94" s="104">
        <f t="shared" si="19"/>
        <v>0.625</v>
      </c>
      <c r="U94" s="104">
        <f t="shared" si="20"/>
        <v>0.30</v>
      </c>
      <c r="V94" s="104">
        <f t="shared" si="21"/>
        <v>0.54999999999999993</v>
      </c>
      <c r="W94" s="26">
        <f t="shared" si="22"/>
        <v>29</v>
      </c>
      <c r="X94" s="194">
        <f t="shared" si="23"/>
        <v>5.8000000000000007</v>
      </c>
      <c r="Y94" s="114">
        <v>18</v>
      </c>
      <c r="Z94" s="195">
        <f t="shared" si="24"/>
        <v>14.40</v>
      </c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09"/>
    </row>
    <row r="95" spans="1:44" s="107" customFormat="1" ht="20.25">
      <c r="A95" s="191">
        <v>89</v>
      </c>
      <c r="B95" s="125">
        <v>439616</v>
      </c>
      <c r="C95" s="126" t="s">
        <v>351</v>
      </c>
      <c r="D95" s="196">
        <v>2</v>
      </c>
      <c r="E95" s="196">
        <v>1</v>
      </c>
      <c r="F95" s="196">
        <v>2</v>
      </c>
      <c r="G95" s="196">
        <v>2</v>
      </c>
      <c r="H95" s="196">
        <v>1</v>
      </c>
      <c r="I95" s="225">
        <f t="shared" si="13"/>
        <v>8</v>
      </c>
      <c r="J95" s="196">
        <f t="shared" si="14"/>
        <v>1.20</v>
      </c>
      <c r="K95" s="321">
        <v>1</v>
      </c>
      <c r="L95" s="321">
        <v>0</v>
      </c>
      <c r="M95" s="321">
        <v>2</v>
      </c>
      <c r="N95" s="321">
        <v>0</v>
      </c>
      <c r="O95" s="321">
        <v>1.50</v>
      </c>
      <c r="P95" s="225">
        <f t="shared" si="15"/>
        <v>4.50</v>
      </c>
      <c r="Q95" s="197">
        <f t="shared" si="16"/>
        <v>0.225</v>
      </c>
      <c r="R95" s="104">
        <f t="shared" si="17"/>
        <v>0.35</v>
      </c>
      <c r="S95" s="104">
        <f t="shared" si="18"/>
        <v>0.15</v>
      </c>
      <c r="T95" s="104">
        <f t="shared" si="19"/>
        <v>0.40</v>
      </c>
      <c r="U95" s="104">
        <f t="shared" si="20"/>
        <v>0.30</v>
      </c>
      <c r="V95" s="104">
        <f t="shared" si="21"/>
        <v>0.225</v>
      </c>
      <c r="W95" s="26">
        <f t="shared" si="22"/>
        <v>12.50</v>
      </c>
      <c r="X95" s="194">
        <f t="shared" si="23"/>
        <v>2.50</v>
      </c>
      <c r="Y95" s="114">
        <v>7</v>
      </c>
      <c r="Z95" s="195">
        <f t="shared" si="24"/>
        <v>5.60</v>
      </c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09"/>
    </row>
    <row r="96" spans="1:44" s="107" customFormat="1" ht="20.25">
      <c r="A96" s="191">
        <v>90</v>
      </c>
      <c r="B96" s="243">
        <v>439618</v>
      </c>
      <c r="C96" s="244" t="s">
        <v>352</v>
      </c>
      <c r="D96" s="196">
        <v>11</v>
      </c>
      <c r="E96" s="196">
        <v>10</v>
      </c>
      <c r="F96" s="196">
        <v>12</v>
      </c>
      <c r="G96" s="196">
        <v>8</v>
      </c>
      <c r="H96" s="196">
        <v>9</v>
      </c>
      <c r="I96" s="225">
        <f t="shared" si="13"/>
        <v>50</v>
      </c>
      <c r="J96" s="196">
        <f t="shared" si="14"/>
        <v>7.50</v>
      </c>
      <c r="K96" s="321">
        <v>3</v>
      </c>
      <c r="L96" s="321">
        <v>4.50</v>
      </c>
      <c r="M96" s="321">
        <v>1.50</v>
      </c>
      <c r="N96" s="321">
        <v>4</v>
      </c>
      <c r="O96" s="321">
        <v>3</v>
      </c>
      <c r="P96" s="225">
        <f t="shared" si="15"/>
        <v>16</v>
      </c>
      <c r="Q96" s="197">
        <f t="shared" si="16"/>
        <v>0.80</v>
      </c>
      <c r="R96" s="104">
        <f t="shared" si="17"/>
        <v>1.7999999999999998</v>
      </c>
      <c r="S96" s="104">
        <f t="shared" si="18"/>
        <v>1.725</v>
      </c>
      <c r="T96" s="104">
        <f t="shared" si="19"/>
        <v>1.8749999999999998</v>
      </c>
      <c r="U96" s="104">
        <f t="shared" si="20"/>
        <v>1.40</v>
      </c>
      <c r="V96" s="104">
        <f t="shared" si="21"/>
        <v>1.50</v>
      </c>
      <c r="W96" s="26">
        <f t="shared" si="22"/>
        <v>66</v>
      </c>
      <c r="X96" s="194">
        <f t="shared" si="23"/>
        <v>13.20</v>
      </c>
      <c r="Y96" s="245">
        <v>48</v>
      </c>
      <c r="Z96" s="195">
        <f t="shared" si="24"/>
        <v>38.400000000000006</v>
      </c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09"/>
    </row>
    <row r="97" spans="1:44" s="107" customFormat="1" ht="20.25">
      <c r="A97" s="191">
        <v>91</v>
      </c>
      <c r="B97" s="125">
        <v>439620</v>
      </c>
      <c r="C97" s="126" t="s">
        <v>353</v>
      </c>
      <c r="D97" s="196">
        <v>4</v>
      </c>
      <c r="E97" s="196">
        <v>2</v>
      </c>
      <c r="F97" s="196">
        <v>2</v>
      </c>
      <c r="G97" s="196">
        <v>2</v>
      </c>
      <c r="H97" s="196">
        <v>4</v>
      </c>
      <c r="I97" s="225">
        <f t="shared" si="13"/>
        <v>14</v>
      </c>
      <c r="J97" s="196">
        <f t="shared" si="14"/>
        <v>2.10</v>
      </c>
      <c r="K97" s="321">
        <v>2</v>
      </c>
      <c r="L97" s="321">
        <v>2.50</v>
      </c>
      <c r="M97" s="321">
        <v>3</v>
      </c>
      <c r="N97" s="321">
        <v>1</v>
      </c>
      <c r="O97" s="321">
        <v>4.50</v>
      </c>
      <c r="P97" s="225">
        <f t="shared" si="15"/>
        <v>13</v>
      </c>
      <c r="Q97" s="197">
        <f t="shared" si="16"/>
        <v>0.65</v>
      </c>
      <c r="R97" s="104">
        <f t="shared" si="17"/>
        <v>0.70</v>
      </c>
      <c r="S97" s="104">
        <f t="shared" si="18"/>
        <v>0.425</v>
      </c>
      <c r="T97" s="104">
        <f t="shared" si="19"/>
        <v>0.45</v>
      </c>
      <c r="U97" s="104">
        <f t="shared" si="20"/>
        <v>0.35</v>
      </c>
      <c r="V97" s="104">
        <f t="shared" si="21"/>
        <v>0.825</v>
      </c>
      <c r="W97" s="26">
        <f t="shared" si="22"/>
        <v>27</v>
      </c>
      <c r="X97" s="194">
        <f t="shared" si="23"/>
        <v>5.40</v>
      </c>
      <c r="Y97" s="114">
        <v>13</v>
      </c>
      <c r="Z97" s="195">
        <f t="shared" si="24"/>
        <v>10.40</v>
      </c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09"/>
    </row>
    <row r="98" spans="1:44" s="107" customFormat="1" ht="20.25">
      <c r="A98" s="191">
        <v>92</v>
      </c>
      <c r="B98" s="125">
        <v>439621</v>
      </c>
      <c r="C98" s="126" t="s">
        <v>354</v>
      </c>
      <c r="D98" s="196">
        <v>5</v>
      </c>
      <c r="E98" s="196">
        <v>8</v>
      </c>
      <c r="F98" s="196">
        <v>9</v>
      </c>
      <c r="G98" s="196">
        <v>9</v>
      </c>
      <c r="H98" s="196">
        <v>8</v>
      </c>
      <c r="I98" s="225">
        <f t="shared" si="13"/>
        <v>39</v>
      </c>
      <c r="J98" s="196">
        <f t="shared" si="14"/>
        <v>5.85</v>
      </c>
      <c r="K98" s="321">
        <v>3</v>
      </c>
      <c r="L98" s="321">
        <v>2</v>
      </c>
      <c r="M98" s="321">
        <v>1.50</v>
      </c>
      <c r="N98" s="321">
        <v>2</v>
      </c>
      <c r="O98" s="321">
        <v>3.50</v>
      </c>
      <c r="P98" s="225">
        <f t="shared" si="15"/>
        <v>12</v>
      </c>
      <c r="Q98" s="197">
        <f t="shared" si="16"/>
        <v>0.60000000000000009</v>
      </c>
      <c r="R98" s="104">
        <f t="shared" si="17"/>
        <v>0.90</v>
      </c>
      <c r="S98" s="104">
        <f t="shared" si="18"/>
        <v>1.30</v>
      </c>
      <c r="T98" s="104">
        <f t="shared" si="19"/>
        <v>1.4249999999999998</v>
      </c>
      <c r="U98" s="104">
        <f t="shared" si="20"/>
        <v>1.45</v>
      </c>
      <c r="V98" s="104">
        <f t="shared" si="21"/>
        <v>1.375</v>
      </c>
      <c r="W98" s="26">
        <f t="shared" si="22"/>
        <v>51</v>
      </c>
      <c r="X98" s="194">
        <f t="shared" si="23"/>
        <v>10.200000000000001</v>
      </c>
      <c r="Y98" s="114">
        <v>38</v>
      </c>
      <c r="Z98" s="195">
        <f t="shared" si="24"/>
        <v>30.40</v>
      </c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09"/>
    </row>
    <row r="99" spans="1:44" s="107" customFormat="1" ht="20.25">
      <c r="A99" s="191">
        <v>93</v>
      </c>
      <c r="B99" s="125">
        <v>439623</v>
      </c>
      <c r="C99" s="126" t="s">
        <v>355</v>
      </c>
      <c r="D99" s="196">
        <v>5</v>
      </c>
      <c r="E99" s="196">
        <v>3</v>
      </c>
      <c r="F99" s="196">
        <v>4</v>
      </c>
      <c r="G99" s="196">
        <v>6</v>
      </c>
      <c r="H99" s="196">
        <v>2</v>
      </c>
      <c r="I99" s="225">
        <f t="shared" si="13"/>
        <v>20</v>
      </c>
      <c r="J99" s="196">
        <f t="shared" si="14"/>
        <v>3</v>
      </c>
      <c r="K99" s="321">
        <v>1</v>
      </c>
      <c r="L99" s="321">
        <v>2</v>
      </c>
      <c r="M99" s="321">
        <v>1</v>
      </c>
      <c r="N99" s="321">
        <v>2.50</v>
      </c>
      <c r="O99" s="321">
        <v>3.50</v>
      </c>
      <c r="P99" s="225">
        <f t="shared" si="15"/>
        <v>10</v>
      </c>
      <c r="Q99" s="197">
        <f t="shared" si="16"/>
        <v>0.50</v>
      </c>
      <c r="R99" s="104">
        <f t="shared" si="17"/>
        <v>0.80</v>
      </c>
      <c r="S99" s="104">
        <f t="shared" si="18"/>
        <v>0.54999999999999993</v>
      </c>
      <c r="T99" s="104">
        <f t="shared" si="19"/>
        <v>0.65</v>
      </c>
      <c r="U99" s="104">
        <f t="shared" si="20"/>
        <v>1.0249999999999999</v>
      </c>
      <c r="V99" s="104">
        <f t="shared" si="21"/>
        <v>0.475</v>
      </c>
      <c r="W99" s="26">
        <f t="shared" si="22"/>
        <v>30</v>
      </c>
      <c r="X99" s="194">
        <f t="shared" si="23"/>
        <v>6</v>
      </c>
      <c r="Y99" s="114">
        <v>16</v>
      </c>
      <c r="Z99" s="195">
        <f t="shared" si="24"/>
        <v>12.80</v>
      </c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09"/>
    </row>
    <row r="100" spans="1:44" s="107" customFormat="1" ht="20.25">
      <c r="A100" s="191">
        <v>94</v>
      </c>
      <c r="B100" s="125">
        <v>439626</v>
      </c>
      <c r="C100" s="126" t="s">
        <v>523</v>
      </c>
      <c r="D100" s="196">
        <v>4</v>
      </c>
      <c r="E100" s="196">
        <v>6</v>
      </c>
      <c r="F100" s="196">
        <v>8</v>
      </c>
      <c r="G100" s="196">
        <v>8</v>
      </c>
      <c r="H100" s="196">
        <v>9</v>
      </c>
      <c r="I100" s="225">
        <f t="shared" si="13"/>
        <v>35</v>
      </c>
      <c r="J100" s="196">
        <f t="shared" si="14"/>
        <v>5.25</v>
      </c>
      <c r="K100" s="321">
        <v>3</v>
      </c>
      <c r="L100" s="321">
        <v>2.50</v>
      </c>
      <c r="M100" s="321">
        <v>3</v>
      </c>
      <c r="N100" s="321">
        <v>2</v>
      </c>
      <c r="O100" s="321">
        <v>1</v>
      </c>
      <c r="P100" s="225">
        <f t="shared" si="15"/>
        <v>11.50</v>
      </c>
      <c r="Q100" s="197">
        <f t="shared" si="16"/>
        <v>0.57500000000000007</v>
      </c>
      <c r="R100" s="104">
        <f t="shared" si="17"/>
        <v>0.75</v>
      </c>
      <c r="S100" s="104">
        <f t="shared" si="18"/>
        <v>1.0249999999999999</v>
      </c>
      <c r="T100" s="104">
        <f t="shared" si="19"/>
        <v>1.35</v>
      </c>
      <c r="U100" s="104">
        <f t="shared" si="20"/>
        <v>1.30</v>
      </c>
      <c r="V100" s="104">
        <f t="shared" si="21"/>
        <v>1.40</v>
      </c>
      <c r="W100" s="26">
        <f t="shared" si="22"/>
        <v>46.50</v>
      </c>
      <c r="X100" s="194">
        <f t="shared" si="23"/>
        <v>9.3000000000000007</v>
      </c>
      <c r="Y100" s="114">
        <v>36</v>
      </c>
      <c r="Z100" s="195">
        <f t="shared" si="24"/>
        <v>28.80</v>
      </c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09"/>
    </row>
    <row r="101" spans="1:44" s="107" customFormat="1" ht="20.25">
      <c r="A101" s="191">
        <v>95</v>
      </c>
      <c r="B101" s="125">
        <v>439628</v>
      </c>
      <c r="C101" s="126" t="s">
        <v>357</v>
      </c>
      <c r="D101" s="196">
        <v>5</v>
      </c>
      <c r="E101" s="196">
        <v>6</v>
      </c>
      <c r="F101" s="196">
        <v>3</v>
      </c>
      <c r="G101" s="196">
        <v>5</v>
      </c>
      <c r="H101" s="196">
        <v>4</v>
      </c>
      <c r="I101" s="225">
        <f t="shared" si="13"/>
        <v>23</v>
      </c>
      <c r="J101" s="196">
        <f t="shared" si="14"/>
        <v>3.4499999999999997</v>
      </c>
      <c r="K101" s="321">
        <v>1</v>
      </c>
      <c r="L101" s="321">
        <v>2.50</v>
      </c>
      <c r="M101" s="321">
        <v>1</v>
      </c>
      <c r="N101" s="321">
        <v>3.50</v>
      </c>
      <c r="O101" s="321">
        <v>0</v>
      </c>
      <c r="P101" s="225">
        <f t="shared" si="15"/>
        <v>8</v>
      </c>
      <c r="Q101" s="197">
        <f t="shared" si="16"/>
        <v>0.40</v>
      </c>
      <c r="R101" s="104">
        <f t="shared" si="17"/>
        <v>0.80</v>
      </c>
      <c r="S101" s="104">
        <f t="shared" si="18"/>
        <v>1.0249999999999999</v>
      </c>
      <c r="T101" s="104">
        <f t="shared" si="19"/>
        <v>0.49999999999999994</v>
      </c>
      <c r="U101" s="104">
        <f t="shared" si="20"/>
        <v>0.925</v>
      </c>
      <c r="V101" s="104">
        <f t="shared" si="21"/>
        <v>0.60</v>
      </c>
      <c r="W101" s="26">
        <f t="shared" si="22"/>
        <v>31</v>
      </c>
      <c r="X101" s="194">
        <f t="shared" si="23"/>
        <v>6.20</v>
      </c>
      <c r="Y101" s="114">
        <v>22</v>
      </c>
      <c r="Z101" s="195">
        <f t="shared" si="24"/>
        <v>17.60</v>
      </c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09"/>
    </row>
    <row r="102" spans="1:44" s="107" customFormat="1" ht="20.25">
      <c r="A102" s="191">
        <v>96</v>
      </c>
      <c r="B102" s="125">
        <v>439630</v>
      </c>
      <c r="C102" s="126" t="s">
        <v>358</v>
      </c>
      <c r="D102" s="196">
        <v>5</v>
      </c>
      <c r="E102" s="196">
        <v>4</v>
      </c>
      <c r="F102" s="196">
        <v>2</v>
      </c>
      <c r="G102" s="196">
        <v>3</v>
      </c>
      <c r="H102" s="196">
        <v>5</v>
      </c>
      <c r="I102" s="225">
        <f t="shared" si="13"/>
        <v>19</v>
      </c>
      <c r="J102" s="196">
        <f t="shared" si="14"/>
        <v>2.85</v>
      </c>
      <c r="K102" s="321">
        <v>1</v>
      </c>
      <c r="L102" s="321">
        <v>0</v>
      </c>
      <c r="M102" s="321">
        <v>2</v>
      </c>
      <c r="N102" s="321">
        <v>1</v>
      </c>
      <c r="O102" s="321">
        <v>3</v>
      </c>
      <c r="P102" s="225">
        <f t="shared" si="15"/>
        <v>7</v>
      </c>
      <c r="Q102" s="197"/>
      <c r="R102" s="104">
        <f t="shared" si="17"/>
        <v>0.80</v>
      </c>
      <c r="S102" s="104">
        <f t="shared" si="18"/>
        <v>0.60</v>
      </c>
      <c r="T102" s="104">
        <f t="shared" si="19"/>
        <v>0.40</v>
      </c>
      <c r="U102" s="104">
        <f t="shared" si="20"/>
        <v>0.49999999999999994</v>
      </c>
      <c r="V102" s="104">
        <f t="shared" si="21"/>
        <v>0.90</v>
      </c>
      <c r="W102" s="26">
        <f t="shared" si="22"/>
        <v>26</v>
      </c>
      <c r="X102" s="194">
        <f t="shared" si="23"/>
        <v>5.20</v>
      </c>
      <c r="Y102" s="114">
        <v>18</v>
      </c>
      <c r="Z102" s="195">
        <f t="shared" si="24"/>
        <v>14.40</v>
      </c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09"/>
    </row>
    <row r="103" spans="1:44" s="107" customFormat="1" ht="20.25">
      <c r="A103" s="191">
        <v>97</v>
      </c>
      <c r="B103" s="125">
        <v>439631</v>
      </c>
      <c r="C103" s="126" t="s">
        <v>359</v>
      </c>
      <c r="D103" s="196">
        <v>11</v>
      </c>
      <c r="E103" s="196">
        <v>9</v>
      </c>
      <c r="F103" s="196">
        <v>10</v>
      </c>
      <c r="G103" s="196">
        <v>11</v>
      </c>
      <c r="H103" s="196">
        <v>14</v>
      </c>
      <c r="I103" s="225">
        <f t="shared" si="13"/>
        <v>55</v>
      </c>
      <c r="J103" s="196">
        <f t="shared" si="14"/>
        <v>8.25</v>
      </c>
      <c r="K103" s="321">
        <v>4</v>
      </c>
      <c r="L103" s="321">
        <v>3</v>
      </c>
      <c r="M103" s="321">
        <v>1.50</v>
      </c>
      <c r="N103" s="321">
        <v>2</v>
      </c>
      <c r="O103" s="321">
        <v>4.50</v>
      </c>
      <c r="P103" s="225">
        <f t="shared" si="15"/>
        <v>15</v>
      </c>
      <c r="Q103" s="197">
        <f t="shared" si="16"/>
        <v>0.75</v>
      </c>
      <c r="R103" s="104">
        <f t="shared" si="17"/>
        <v>1.85</v>
      </c>
      <c r="S103" s="104">
        <f t="shared" si="18"/>
        <v>1.50</v>
      </c>
      <c r="T103" s="104">
        <f t="shared" si="19"/>
        <v>1.575</v>
      </c>
      <c r="U103" s="104">
        <f t="shared" si="20"/>
        <v>1.75</v>
      </c>
      <c r="V103" s="104">
        <f t="shared" si="21"/>
        <v>2.3250000000000002</v>
      </c>
      <c r="W103" s="26">
        <f t="shared" si="22"/>
        <v>70</v>
      </c>
      <c r="X103" s="194">
        <f t="shared" si="23"/>
        <v>14</v>
      </c>
      <c r="Y103" s="114">
        <v>56</v>
      </c>
      <c r="Z103" s="195">
        <f t="shared" si="24"/>
        <v>44.80</v>
      </c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09"/>
    </row>
    <row r="104" spans="1:44" s="107" customFormat="1" ht="20.25">
      <c r="A104" s="191">
        <v>98</v>
      </c>
      <c r="B104" s="125">
        <v>439633</v>
      </c>
      <c r="C104" s="126" t="s">
        <v>360</v>
      </c>
      <c r="D104" s="196">
        <v>8</v>
      </c>
      <c r="E104" s="196">
        <v>6</v>
      </c>
      <c r="F104" s="196">
        <v>9</v>
      </c>
      <c r="G104" s="196">
        <v>8</v>
      </c>
      <c r="H104" s="196">
        <v>8</v>
      </c>
      <c r="I104" s="225">
        <f t="shared" si="13"/>
        <v>39</v>
      </c>
      <c r="J104" s="196">
        <f t="shared" si="14"/>
        <v>5.85</v>
      </c>
      <c r="K104" s="321">
        <v>1</v>
      </c>
      <c r="L104" s="321">
        <v>2</v>
      </c>
      <c r="M104" s="321">
        <v>4</v>
      </c>
      <c r="N104" s="321">
        <v>1</v>
      </c>
      <c r="O104" s="321">
        <v>3</v>
      </c>
      <c r="P104" s="225">
        <f t="shared" si="15"/>
        <v>11</v>
      </c>
      <c r="Q104" s="197">
        <f t="shared" si="16"/>
        <v>0.55000000000000004</v>
      </c>
      <c r="R104" s="104">
        <f t="shared" si="17"/>
        <v>1.25</v>
      </c>
      <c r="S104" s="104">
        <f t="shared" si="18"/>
        <v>0.99999999999999989</v>
      </c>
      <c r="T104" s="104">
        <f t="shared" si="19"/>
        <v>1.5499999999999998</v>
      </c>
      <c r="U104" s="104">
        <f t="shared" si="20"/>
        <v>1.25</v>
      </c>
      <c r="V104" s="104">
        <f t="shared" si="21"/>
        <v>1.35</v>
      </c>
      <c r="W104" s="26">
        <f t="shared" si="22"/>
        <v>50</v>
      </c>
      <c r="X104" s="194">
        <f t="shared" si="23"/>
        <v>10</v>
      </c>
      <c r="Y104" s="114">
        <v>37</v>
      </c>
      <c r="Z104" s="195">
        <f t="shared" si="24"/>
        <v>29.60</v>
      </c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09"/>
    </row>
    <row r="105" spans="1:44" s="107" customFormat="1" ht="20.25">
      <c r="A105" s="191">
        <v>99</v>
      </c>
      <c r="B105" s="125">
        <v>439634</v>
      </c>
      <c r="C105" s="126" t="s">
        <v>116</v>
      </c>
      <c r="D105" s="196">
        <v>9</v>
      </c>
      <c r="E105" s="196">
        <v>9</v>
      </c>
      <c r="F105" s="196">
        <v>9</v>
      </c>
      <c r="G105" s="196">
        <v>11</v>
      </c>
      <c r="H105" s="196">
        <v>10</v>
      </c>
      <c r="I105" s="225">
        <f t="shared" si="13"/>
        <v>48</v>
      </c>
      <c r="J105" s="196">
        <f t="shared" si="14"/>
        <v>7.1999999999999993</v>
      </c>
      <c r="K105" s="321">
        <v>2</v>
      </c>
      <c r="L105" s="321">
        <v>3</v>
      </c>
      <c r="M105" s="321">
        <v>2.50</v>
      </c>
      <c r="N105" s="321">
        <v>3.50</v>
      </c>
      <c r="O105" s="321">
        <v>4</v>
      </c>
      <c r="P105" s="225">
        <f t="shared" si="15"/>
        <v>15</v>
      </c>
      <c r="Q105" s="197">
        <f t="shared" si="16"/>
        <v>0.75</v>
      </c>
      <c r="R105" s="104">
        <f t="shared" si="17"/>
        <v>1.45</v>
      </c>
      <c r="S105" s="104">
        <f t="shared" si="18"/>
        <v>1.50</v>
      </c>
      <c r="T105" s="104">
        <f t="shared" si="19"/>
        <v>1.475</v>
      </c>
      <c r="U105" s="104">
        <f t="shared" si="20"/>
        <v>1.825</v>
      </c>
      <c r="V105" s="104">
        <f t="shared" si="21"/>
        <v>1.70</v>
      </c>
      <c r="W105" s="26">
        <f t="shared" si="22"/>
        <v>63</v>
      </c>
      <c r="X105" s="194">
        <f t="shared" si="23"/>
        <v>12.60</v>
      </c>
      <c r="Y105" s="114">
        <v>47</v>
      </c>
      <c r="Z105" s="195">
        <f t="shared" si="24"/>
        <v>37.60</v>
      </c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09"/>
    </row>
    <row r="106" spans="1:44" s="107" customFormat="1" ht="20.25">
      <c r="A106" s="191">
        <v>100</v>
      </c>
      <c r="B106" s="125">
        <v>439635</v>
      </c>
      <c r="C106" s="126" t="s">
        <v>117</v>
      </c>
      <c r="D106" s="196">
        <v>9</v>
      </c>
      <c r="E106" s="196">
        <v>9</v>
      </c>
      <c r="F106" s="196">
        <v>9</v>
      </c>
      <c r="G106" s="196">
        <v>11</v>
      </c>
      <c r="H106" s="196">
        <v>10</v>
      </c>
      <c r="I106" s="225">
        <f t="shared" si="13"/>
        <v>48</v>
      </c>
      <c r="J106" s="196">
        <f t="shared" si="14"/>
        <v>7.1999999999999993</v>
      </c>
      <c r="K106" s="321">
        <v>2.50</v>
      </c>
      <c r="L106" s="321">
        <v>5</v>
      </c>
      <c r="M106" s="321">
        <v>2</v>
      </c>
      <c r="N106" s="321">
        <v>3</v>
      </c>
      <c r="O106" s="321">
        <v>3</v>
      </c>
      <c r="P106" s="225">
        <f t="shared" si="15"/>
        <v>15.50</v>
      </c>
      <c r="Q106" s="197">
        <f t="shared" si="16"/>
        <v>0.775</v>
      </c>
      <c r="R106" s="104">
        <f t="shared" si="17"/>
        <v>1.475</v>
      </c>
      <c r="S106" s="104">
        <f t="shared" si="18"/>
        <v>1.60</v>
      </c>
      <c r="T106" s="104">
        <f t="shared" si="19"/>
        <v>1.45</v>
      </c>
      <c r="U106" s="104">
        <f t="shared" si="20"/>
        <v>1.7999999999999998</v>
      </c>
      <c r="V106" s="104">
        <f t="shared" si="21"/>
        <v>1.65</v>
      </c>
      <c r="W106" s="26">
        <f t="shared" si="22"/>
        <v>63.50</v>
      </c>
      <c r="X106" s="194">
        <f t="shared" si="23"/>
        <v>12.70</v>
      </c>
      <c r="Y106" s="114">
        <v>47</v>
      </c>
      <c r="Z106" s="195">
        <f t="shared" si="24"/>
        <v>37.60</v>
      </c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09"/>
    </row>
    <row r="107" spans="1:44" s="107" customFormat="1" ht="20.25">
      <c r="A107" s="191">
        <v>101</v>
      </c>
      <c r="B107" s="125">
        <v>439636</v>
      </c>
      <c r="C107" s="126" t="s">
        <v>361</v>
      </c>
      <c r="D107" s="196">
        <v>11</v>
      </c>
      <c r="E107" s="196">
        <v>8</v>
      </c>
      <c r="F107" s="196">
        <v>9</v>
      </c>
      <c r="G107" s="196">
        <v>11</v>
      </c>
      <c r="H107" s="196">
        <v>8</v>
      </c>
      <c r="I107" s="225">
        <f t="shared" si="13"/>
        <v>47</v>
      </c>
      <c r="J107" s="196">
        <f t="shared" si="14"/>
        <v>7.05</v>
      </c>
      <c r="K107" s="321">
        <v>2</v>
      </c>
      <c r="L107" s="321">
        <v>2</v>
      </c>
      <c r="M107" s="321">
        <v>6</v>
      </c>
      <c r="N107" s="321">
        <v>2</v>
      </c>
      <c r="O107" s="321">
        <v>1.50</v>
      </c>
      <c r="P107" s="225">
        <f t="shared" si="15"/>
        <v>13.50</v>
      </c>
      <c r="Q107" s="197">
        <f t="shared" si="16"/>
        <v>0.675</v>
      </c>
      <c r="R107" s="104">
        <f t="shared" si="17"/>
        <v>1.75</v>
      </c>
      <c r="S107" s="104">
        <f t="shared" si="18"/>
        <v>1.30</v>
      </c>
      <c r="T107" s="104">
        <f t="shared" si="19"/>
        <v>1.65</v>
      </c>
      <c r="U107" s="104">
        <f t="shared" si="20"/>
        <v>1.75</v>
      </c>
      <c r="V107" s="104">
        <f t="shared" si="21"/>
        <v>1.2749999999999999</v>
      </c>
      <c r="W107" s="26">
        <f t="shared" si="22"/>
        <v>60.50</v>
      </c>
      <c r="X107" s="194">
        <f t="shared" si="23"/>
        <v>12.10</v>
      </c>
      <c r="Y107" s="114">
        <v>49</v>
      </c>
      <c r="Z107" s="195">
        <f t="shared" si="24"/>
        <v>39.200000000000003</v>
      </c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09"/>
    </row>
    <row r="108" spans="1:44" s="107" customFormat="1" ht="20.25">
      <c r="A108" s="191">
        <v>102</v>
      </c>
      <c r="B108" s="125">
        <v>439637</v>
      </c>
      <c r="C108" s="126" t="s">
        <v>362</v>
      </c>
      <c r="D108" s="196">
        <v>5</v>
      </c>
      <c r="E108" s="196">
        <v>3</v>
      </c>
      <c r="F108" s="196">
        <v>4</v>
      </c>
      <c r="G108" s="196">
        <v>2</v>
      </c>
      <c r="H108" s="196">
        <v>2</v>
      </c>
      <c r="I108" s="225">
        <f t="shared" si="13"/>
        <v>16</v>
      </c>
      <c r="J108" s="196">
        <f t="shared" si="14"/>
        <v>2.40</v>
      </c>
      <c r="K108" s="321">
        <v>0</v>
      </c>
      <c r="L108" s="321">
        <v>1</v>
      </c>
      <c r="M108" s="321">
        <v>1.50</v>
      </c>
      <c r="N108" s="321">
        <v>1</v>
      </c>
      <c r="O108" s="321">
        <v>1</v>
      </c>
      <c r="P108" s="225">
        <f t="shared" si="15"/>
        <v>4.50</v>
      </c>
      <c r="Q108" s="197">
        <f t="shared" si="16"/>
        <v>0.225</v>
      </c>
      <c r="R108" s="104">
        <f t="shared" si="17"/>
        <v>0.75</v>
      </c>
      <c r="S108" s="104">
        <f t="shared" si="18"/>
        <v>0.49999999999999994</v>
      </c>
      <c r="T108" s="104">
        <f t="shared" si="19"/>
        <v>0.675</v>
      </c>
      <c r="U108" s="104">
        <f t="shared" si="20"/>
        <v>0.35</v>
      </c>
      <c r="V108" s="104">
        <f t="shared" si="21"/>
        <v>0.35</v>
      </c>
      <c r="W108" s="26">
        <f t="shared" si="22"/>
        <v>20.50</v>
      </c>
      <c r="X108" s="194">
        <f t="shared" si="23"/>
        <v>4.1000000000000005</v>
      </c>
      <c r="Y108" s="114">
        <v>14</v>
      </c>
      <c r="Z108" s="195">
        <f t="shared" si="24"/>
        <v>11.20</v>
      </c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09"/>
    </row>
    <row r="109" spans="1:44" s="107" customFormat="1" ht="20.25">
      <c r="A109" s="191">
        <v>103</v>
      </c>
      <c r="B109" s="125">
        <v>439638</v>
      </c>
      <c r="C109" s="126" t="s">
        <v>363</v>
      </c>
      <c r="D109" s="196">
        <v>5</v>
      </c>
      <c r="E109" s="196">
        <v>6</v>
      </c>
      <c r="F109" s="196">
        <v>8</v>
      </c>
      <c r="G109" s="196">
        <v>7</v>
      </c>
      <c r="H109" s="196">
        <v>2</v>
      </c>
      <c r="I109" s="225">
        <f t="shared" si="13"/>
        <v>28</v>
      </c>
      <c r="J109" s="196">
        <f t="shared" si="14"/>
        <v>4.20</v>
      </c>
      <c r="K109" s="321">
        <v>3</v>
      </c>
      <c r="L109" s="321">
        <v>1</v>
      </c>
      <c r="M109" s="321">
        <v>2.50</v>
      </c>
      <c r="N109" s="321">
        <v>2.50</v>
      </c>
      <c r="O109" s="321">
        <v>2</v>
      </c>
      <c r="P109" s="225">
        <f t="shared" si="15"/>
        <v>11</v>
      </c>
      <c r="Q109" s="197">
        <f t="shared" si="16"/>
        <v>0.55000000000000004</v>
      </c>
      <c r="R109" s="104">
        <f t="shared" si="17"/>
        <v>0.90</v>
      </c>
      <c r="S109" s="104">
        <f t="shared" si="18"/>
        <v>0.95</v>
      </c>
      <c r="T109" s="104">
        <f t="shared" si="19"/>
        <v>1.325</v>
      </c>
      <c r="U109" s="104">
        <f t="shared" si="20"/>
        <v>1.175</v>
      </c>
      <c r="V109" s="104">
        <f t="shared" si="21"/>
        <v>0.40</v>
      </c>
      <c r="W109" s="26">
        <f t="shared" si="22"/>
        <v>39</v>
      </c>
      <c r="X109" s="194">
        <f t="shared" si="23"/>
        <v>7.8000000000000007</v>
      </c>
      <c r="Y109" s="114">
        <v>26</v>
      </c>
      <c r="Z109" s="195">
        <f t="shared" si="24"/>
        <v>20.80</v>
      </c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09"/>
    </row>
    <row r="110" spans="1:44" s="107" customFormat="1" ht="20.25">
      <c r="A110" s="191">
        <v>104</v>
      </c>
      <c r="B110" s="125">
        <v>439639</v>
      </c>
      <c r="C110" s="126" t="s">
        <v>364</v>
      </c>
      <c r="D110" s="196">
        <v>5</v>
      </c>
      <c r="E110" s="196">
        <v>1</v>
      </c>
      <c r="F110" s="196">
        <v>3</v>
      </c>
      <c r="G110" s="196">
        <v>2</v>
      </c>
      <c r="H110" s="196">
        <v>4</v>
      </c>
      <c r="I110" s="225">
        <f t="shared" si="13"/>
        <v>15</v>
      </c>
      <c r="J110" s="196">
        <f t="shared" si="14"/>
        <v>2.25</v>
      </c>
      <c r="K110" s="321">
        <v>1</v>
      </c>
      <c r="L110" s="321">
        <v>2.50</v>
      </c>
      <c r="M110" s="321">
        <v>0</v>
      </c>
      <c r="N110" s="321">
        <v>1.50</v>
      </c>
      <c r="O110" s="321">
        <v>1</v>
      </c>
      <c r="P110" s="225">
        <f t="shared" si="15"/>
        <v>6</v>
      </c>
      <c r="Q110" s="197">
        <f t="shared" si="16"/>
        <v>0.30000000000000004</v>
      </c>
      <c r="R110" s="104">
        <f t="shared" si="17"/>
        <v>0.80</v>
      </c>
      <c r="S110" s="104">
        <f t="shared" si="18"/>
        <v>0.27500000000000002</v>
      </c>
      <c r="T110" s="104">
        <f t="shared" si="19"/>
        <v>0.44999999999999996</v>
      </c>
      <c r="U110" s="104">
        <f t="shared" si="20"/>
        <v>0.375</v>
      </c>
      <c r="V110" s="104">
        <f t="shared" si="21"/>
        <v>0.65</v>
      </c>
      <c r="W110" s="26">
        <f t="shared" si="22"/>
        <v>21</v>
      </c>
      <c r="X110" s="194">
        <f t="shared" si="23"/>
        <v>4.20</v>
      </c>
      <c r="Y110" s="114">
        <v>14</v>
      </c>
      <c r="Z110" s="195">
        <f t="shared" si="24"/>
        <v>11.20</v>
      </c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09"/>
    </row>
    <row r="111" spans="1:44" s="107" customFormat="1" ht="20.25">
      <c r="A111" s="191">
        <v>105</v>
      </c>
      <c r="B111" s="125">
        <v>439640</v>
      </c>
      <c r="C111" s="126" t="s">
        <v>365</v>
      </c>
      <c r="D111" s="196">
        <v>1</v>
      </c>
      <c r="E111" s="196">
        <v>2</v>
      </c>
      <c r="F111" s="196">
        <v>2</v>
      </c>
      <c r="G111" s="196">
        <v>2</v>
      </c>
      <c r="H111" s="196">
        <v>2</v>
      </c>
      <c r="I111" s="225">
        <f t="shared" si="13"/>
        <v>9</v>
      </c>
      <c r="J111" s="196">
        <f t="shared" si="14"/>
        <v>1.35</v>
      </c>
      <c r="K111" s="321">
        <v>1</v>
      </c>
      <c r="L111" s="321">
        <v>2</v>
      </c>
      <c r="M111" s="321">
        <v>1.50</v>
      </c>
      <c r="N111" s="321">
        <v>0</v>
      </c>
      <c r="O111" s="321">
        <v>1.50</v>
      </c>
      <c r="P111" s="225">
        <f t="shared" si="15"/>
        <v>6</v>
      </c>
      <c r="Q111" s="197">
        <f t="shared" si="16"/>
        <v>0.30000000000000004</v>
      </c>
      <c r="R111" s="104">
        <f t="shared" si="17"/>
        <v>0.20</v>
      </c>
      <c r="S111" s="104">
        <f t="shared" si="18"/>
        <v>0.40</v>
      </c>
      <c r="T111" s="104">
        <f t="shared" si="19"/>
        <v>0.375</v>
      </c>
      <c r="U111" s="104">
        <f t="shared" si="20"/>
        <v>0.30</v>
      </c>
      <c r="V111" s="104">
        <f t="shared" si="21"/>
        <v>0.375</v>
      </c>
      <c r="W111" s="26">
        <f t="shared" si="22"/>
        <v>15</v>
      </c>
      <c r="X111" s="194">
        <f t="shared" si="23"/>
        <v>3</v>
      </c>
      <c r="Y111" s="114">
        <v>7</v>
      </c>
      <c r="Z111" s="195">
        <f t="shared" si="24"/>
        <v>5.60</v>
      </c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09"/>
    </row>
    <row r="112" spans="1:44" s="107" customFormat="1" ht="20.25">
      <c r="A112" s="191">
        <v>106</v>
      </c>
      <c r="B112" s="125">
        <v>439642</v>
      </c>
      <c r="C112" s="126" t="s">
        <v>119</v>
      </c>
      <c r="D112" s="196">
        <v>5</v>
      </c>
      <c r="E112" s="196">
        <v>6</v>
      </c>
      <c r="F112" s="196">
        <v>8</v>
      </c>
      <c r="G112" s="196">
        <v>8</v>
      </c>
      <c r="H112" s="196">
        <v>9</v>
      </c>
      <c r="I112" s="225">
        <f t="shared" si="13"/>
        <v>36</v>
      </c>
      <c r="J112" s="196">
        <f t="shared" si="14"/>
        <v>5.40</v>
      </c>
      <c r="K112" s="321">
        <v>2.50</v>
      </c>
      <c r="L112" s="321">
        <v>1</v>
      </c>
      <c r="M112" s="321">
        <v>2.50</v>
      </c>
      <c r="N112" s="321">
        <v>0</v>
      </c>
      <c r="O112" s="321">
        <v>2</v>
      </c>
      <c r="P112" s="225">
        <f t="shared" si="15"/>
        <v>8</v>
      </c>
      <c r="Q112" s="197">
        <f t="shared" si="16"/>
        <v>0.40</v>
      </c>
      <c r="R112" s="104">
        <f t="shared" si="17"/>
        <v>0.875</v>
      </c>
      <c r="S112" s="104">
        <f t="shared" si="18"/>
        <v>0.95</v>
      </c>
      <c r="T112" s="104">
        <f t="shared" si="19"/>
        <v>1.325</v>
      </c>
      <c r="U112" s="104">
        <f t="shared" si="20"/>
        <v>1.20</v>
      </c>
      <c r="V112" s="104">
        <f t="shared" si="21"/>
        <v>1.45</v>
      </c>
      <c r="W112" s="26">
        <f t="shared" si="22"/>
        <v>44</v>
      </c>
      <c r="X112" s="194">
        <f t="shared" si="23"/>
        <v>8.8000000000000007</v>
      </c>
      <c r="Y112" s="114">
        <v>36</v>
      </c>
      <c r="Z112" s="195">
        <f t="shared" si="24"/>
        <v>28.80</v>
      </c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09"/>
    </row>
    <row r="113" spans="1:44" s="107" customFormat="1" ht="20.25">
      <c r="A113" s="191">
        <v>107</v>
      </c>
      <c r="B113" s="125">
        <v>439645</v>
      </c>
      <c r="C113" s="126" t="s">
        <v>367</v>
      </c>
      <c r="D113" s="196">
        <v>9</v>
      </c>
      <c r="E113" s="196">
        <v>9</v>
      </c>
      <c r="F113" s="196">
        <v>9</v>
      </c>
      <c r="G113" s="196">
        <v>8</v>
      </c>
      <c r="H113" s="196">
        <v>9</v>
      </c>
      <c r="I113" s="225">
        <f t="shared" si="13"/>
        <v>44</v>
      </c>
      <c r="J113" s="196">
        <f t="shared" si="14"/>
        <v>6.60</v>
      </c>
      <c r="K113" s="321">
        <v>4</v>
      </c>
      <c r="L113" s="321">
        <v>2.50</v>
      </c>
      <c r="M113" s="321">
        <v>3</v>
      </c>
      <c r="N113" s="321">
        <v>4</v>
      </c>
      <c r="O113" s="321">
        <v>2.50</v>
      </c>
      <c r="P113" s="225">
        <f t="shared" si="15"/>
        <v>16</v>
      </c>
      <c r="Q113" s="197">
        <f t="shared" si="16"/>
        <v>0.80</v>
      </c>
      <c r="R113" s="104">
        <f t="shared" si="17"/>
        <v>1.5499999999999998</v>
      </c>
      <c r="S113" s="104">
        <f t="shared" si="18"/>
        <v>1.475</v>
      </c>
      <c r="T113" s="104">
        <f t="shared" si="19"/>
        <v>1.50</v>
      </c>
      <c r="U113" s="104">
        <f t="shared" si="20"/>
        <v>1.40</v>
      </c>
      <c r="V113" s="104">
        <f t="shared" si="21"/>
        <v>1.475</v>
      </c>
      <c r="W113" s="26">
        <f t="shared" si="22"/>
        <v>60</v>
      </c>
      <c r="X113" s="194">
        <f t="shared" si="23"/>
        <v>12</v>
      </c>
      <c r="Y113" s="114">
        <v>48</v>
      </c>
      <c r="Z113" s="195">
        <f t="shared" si="24"/>
        <v>38.400000000000006</v>
      </c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09"/>
    </row>
    <row r="114" spans="1:44" s="107" customFormat="1" ht="20.25">
      <c r="A114" s="191">
        <v>108</v>
      </c>
      <c r="B114" s="125">
        <v>439647</v>
      </c>
      <c r="C114" s="126" t="s">
        <v>369</v>
      </c>
      <c r="D114" s="196"/>
      <c r="E114" s="196"/>
      <c r="F114" s="196"/>
      <c r="G114" s="196"/>
      <c r="H114" s="196"/>
      <c r="I114" s="225">
        <f t="shared" si="13"/>
        <v>0</v>
      </c>
      <c r="J114" s="196">
        <f t="shared" si="14"/>
        <v>0</v>
      </c>
      <c r="K114" s="321"/>
      <c r="L114" s="321"/>
      <c r="M114" s="321"/>
      <c r="N114" s="321"/>
      <c r="O114" s="321"/>
      <c r="P114" s="225">
        <f t="shared" si="15"/>
        <v>0</v>
      </c>
      <c r="Q114" s="197">
        <f t="shared" si="16"/>
        <v>0</v>
      </c>
      <c r="R114" s="104">
        <f t="shared" si="17"/>
        <v>0</v>
      </c>
      <c r="S114" s="104">
        <f t="shared" si="18"/>
        <v>0</v>
      </c>
      <c r="T114" s="104">
        <f t="shared" si="19"/>
        <v>0</v>
      </c>
      <c r="U114" s="104">
        <f t="shared" si="20"/>
        <v>0</v>
      </c>
      <c r="V114" s="104">
        <f t="shared" si="21"/>
        <v>0</v>
      </c>
      <c r="W114" s="26">
        <f t="shared" si="22"/>
        <v>0</v>
      </c>
      <c r="X114" s="194">
        <f t="shared" si="23"/>
        <v>0</v>
      </c>
      <c r="Y114" s="114" t="s">
        <v>147</v>
      </c>
      <c r="Z114" s="195" t="e">
        <f t="shared" si="24"/>
        <v>#VALUE!</v>
      </c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09"/>
    </row>
    <row r="115" spans="1:44" s="107" customFormat="1" ht="20.25">
      <c r="A115" s="191">
        <v>109</v>
      </c>
      <c r="B115" s="243">
        <v>439648</v>
      </c>
      <c r="C115" s="244" t="s">
        <v>370</v>
      </c>
      <c r="D115" s="196">
        <v>11</v>
      </c>
      <c r="E115" s="196">
        <v>9</v>
      </c>
      <c r="F115" s="196">
        <v>8</v>
      </c>
      <c r="G115" s="196">
        <v>11</v>
      </c>
      <c r="H115" s="196">
        <v>8</v>
      </c>
      <c r="I115" s="225">
        <f t="shared" si="13"/>
        <v>47</v>
      </c>
      <c r="J115" s="196">
        <f t="shared" si="14"/>
        <v>7.05</v>
      </c>
      <c r="K115" s="321">
        <v>5</v>
      </c>
      <c r="L115" s="321">
        <v>2</v>
      </c>
      <c r="M115" s="321">
        <v>4</v>
      </c>
      <c r="N115" s="321">
        <v>1.50</v>
      </c>
      <c r="O115" s="321">
        <v>0</v>
      </c>
      <c r="P115" s="225">
        <f t="shared" si="15"/>
        <v>12.50</v>
      </c>
      <c r="Q115" s="197">
        <f t="shared" si="16"/>
        <v>0.625</v>
      </c>
      <c r="R115" s="104">
        <f t="shared" si="17"/>
        <v>1.90</v>
      </c>
      <c r="S115" s="104">
        <f t="shared" si="18"/>
        <v>1.45</v>
      </c>
      <c r="T115" s="104">
        <f t="shared" si="19"/>
        <v>1.40</v>
      </c>
      <c r="U115" s="104">
        <f t="shared" si="20"/>
        <v>1.725</v>
      </c>
      <c r="V115" s="104">
        <f t="shared" si="21"/>
        <v>1.20</v>
      </c>
      <c r="W115" s="26">
        <f t="shared" si="22"/>
        <v>59.50</v>
      </c>
      <c r="X115" s="194">
        <f t="shared" si="23"/>
        <v>11.90</v>
      </c>
      <c r="Y115" s="245">
        <v>40</v>
      </c>
      <c r="Z115" s="195">
        <f t="shared" si="24"/>
        <v>32</v>
      </c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09"/>
    </row>
    <row r="116" spans="1:44" s="107" customFormat="1" ht="20.25">
      <c r="A116" s="191">
        <v>110</v>
      </c>
      <c r="B116" s="125">
        <v>439650</v>
      </c>
      <c r="C116" s="126" t="s">
        <v>543</v>
      </c>
      <c r="D116" s="251">
        <v>8</v>
      </c>
      <c r="E116" s="251">
        <v>9</v>
      </c>
      <c r="F116" s="196">
        <v>8</v>
      </c>
      <c r="G116" s="196">
        <v>5</v>
      </c>
      <c r="H116" s="196">
        <v>8</v>
      </c>
      <c r="I116" s="225">
        <f t="shared" si="13"/>
        <v>38</v>
      </c>
      <c r="J116" s="196">
        <f t="shared" si="14"/>
        <v>5.70</v>
      </c>
      <c r="K116" s="321">
        <v>2</v>
      </c>
      <c r="L116" s="321">
        <v>2</v>
      </c>
      <c r="M116" s="321">
        <v>2</v>
      </c>
      <c r="N116" s="321">
        <v>1</v>
      </c>
      <c r="O116" s="321">
        <v>2.50</v>
      </c>
      <c r="P116" s="225">
        <f t="shared" si="15"/>
        <v>9.50</v>
      </c>
      <c r="Q116" s="197">
        <f t="shared" si="16"/>
        <v>0.475</v>
      </c>
      <c r="R116" s="104">
        <f t="shared" si="17"/>
        <v>1.30</v>
      </c>
      <c r="S116" s="104">
        <f t="shared" si="18"/>
        <v>1.45</v>
      </c>
      <c r="T116" s="104">
        <f t="shared" si="19"/>
        <v>1.30</v>
      </c>
      <c r="U116" s="104">
        <f t="shared" si="20"/>
        <v>0.80</v>
      </c>
      <c r="V116" s="104">
        <f t="shared" si="21"/>
        <v>1.325</v>
      </c>
      <c r="W116" s="26">
        <f t="shared" si="22"/>
        <v>47.50</v>
      </c>
      <c r="X116" s="194">
        <f t="shared" si="23"/>
        <v>9.50</v>
      </c>
      <c r="Y116" s="114">
        <v>37</v>
      </c>
      <c r="Z116" s="195">
        <f t="shared" si="24"/>
        <v>29.60</v>
      </c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09"/>
    </row>
    <row r="117" spans="1:44" s="107" customFormat="1" ht="20.25">
      <c r="A117" s="191">
        <v>111</v>
      </c>
      <c r="B117" s="125">
        <v>439652</v>
      </c>
      <c r="C117" s="126" t="s">
        <v>372</v>
      </c>
      <c r="D117" s="196">
        <v>5</v>
      </c>
      <c r="E117" s="196">
        <v>5</v>
      </c>
      <c r="F117" s="196">
        <v>2</v>
      </c>
      <c r="G117" s="196">
        <v>3</v>
      </c>
      <c r="H117" s="196">
        <v>2</v>
      </c>
      <c r="I117" s="225">
        <f>SUM(D117:H117)</f>
        <v>17</v>
      </c>
      <c r="J117" s="196">
        <f t="shared" si="14"/>
        <v>2.5499999999999998</v>
      </c>
      <c r="K117" s="321">
        <v>1</v>
      </c>
      <c r="L117" s="321">
        <v>0</v>
      </c>
      <c r="M117" s="321">
        <v>1</v>
      </c>
      <c r="N117" s="321">
        <v>3</v>
      </c>
      <c r="O117" s="321">
        <v>3.50</v>
      </c>
      <c r="P117" s="225">
        <f t="shared" si="15"/>
        <v>8.50</v>
      </c>
      <c r="Q117" s="197">
        <f t="shared" si="16"/>
        <v>0.42500000000000004</v>
      </c>
      <c r="R117" s="104">
        <f t="shared" si="17"/>
        <v>0.80</v>
      </c>
      <c r="S117" s="104">
        <f t="shared" si="18"/>
        <v>0.75</v>
      </c>
      <c r="T117" s="104">
        <f t="shared" si="19"/>
        <v>0.35</v>
      </c>
      <c r="U117" s="104">
        <f t="shared" si="20"/>
        <v>0.60</v>
      </c>
      <c r="V117" s="104">
        <f t="shared" si="21"/>
        <v>0.475</v>
      </c>
      <c r="W117" s="26">
        <f t="shared" si="22"/>
        <v>25.50</v>
      </c>
      <c r="X117" s="194">
        <f t="shared" si="23"/>
        <v>5.1000000000000005</v>
      </c>
      <c r="Y117" s="114">
        <v>17</v>
      </c>
      <c r="Z117" s="195">
        <f t="shared" si="24"/>
        <v>13.60</v>
      </c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09"/>
    </row>
    <row r="118" spans="1:44" s="107" customFormat="1" ht="20.25">
      <c r="A118" s="191">
        <v>112</v>
      </c>
      <c r="B118" s="125">
        <v>439653</v>
      </c>
      <c r="C118" s="126" t="s">
        <v>373</v>
      </c>
      <c r="D118" s="196">
        <v>5</v>
      </c>
      <c r="E118" s="196">
        <v>2</v>
      </c>
      <c r="F118" s="196">
        <v>3</v>
      </c>
      <c r="G118" s="196">
        <v>5</v>
      </c>
      <c r="H118" s="196">
        <v>4</v>
      </c>
      <c r="I118" s="225">
        <f t="shared" si="13"/>
        <v>19</v>
      </c>
      <c r="J118" s="196">
        <f t="shared" si="14"/>
        <v>2.85</v>
      </c>
      <c r="K118" s="321">
        <v>3.50</v>
      </c>
      <c r="L118" s="321">
        <v>2</v>
      </c>
      <c r="M118" s="321">
        <v>3</v>
      </c>
      <c r="N118" s="321">
        <v>3.50</v>
      </c>
      <c r="O118" s="321">
        <v>4</v>
      </c>
      <c r="P118" s="225">
        <f t="shared" si="15"/>
        <v>16</v>
      </c>
      <c r="Q118" s="197">
        <f t="shared" si="16"/>
        <v>0.80</v>
      </c>
      <c r="R118" s="104">
        <f t="shared" si="17"/>
        <v>0.925</v>
      </c>
      <c r="S118" s="104">
        <f t="shared" si="18"/>
        <v>0.40</v>
      </c>
      <c r="T118" s="104">
        <f t="shared" si="19"/>
        <v>0.60</v>
      </c>
      <c r="U118" s="104">
        <f t="shared" si="20"/>
        <v>0.925</v>
      </c>
      <c r="V118" s="104">
        <f t="shared" si="21"/>
        <v>0.80</v>
      </c>
      <c r="W118" s="26">
        <f t="shared" si="22"/>
        <v>35</v>
      </c>
      <c r="X118" s="194">
        <f t="shared" si="23"/>
        <v>7</v>
      </c>
      <c r="Y118" s="114">
        <v>18</v>
      </c>
      <c r="Z118" s="195">
        <f t="shared" si="24"/>
        <v>14.40</v>
      </c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09"/>
    </row>
    <row r="119" spans="1:44" s="107" customFormat="1" ht="20.25">
      <c r="A119" s="191">
        <v>113</v>
      </c>
      <c r="B119" s="125">
        <v>439657</v>
      </c>
      <c r="C119" s="126" t="s">
        <v>374</v>
      </c>
      <c r="D119" s="196">
        <v>10</v>
      </c>
      <c r="E119" s="196">
        <v>9</v>
      </c>
      <c r="F119" s="196">
        <v>8</v>
      </c>
      <c r="G119" s="196">
        <v>11</v>
      </c>
      <c r="H119" s="196">
        <v>11</v>
      </c>
      <c r="I119" s="225">
        <f t="shared" si="13"/>
        <v>49</v>
      </c>
      <c r="J119" s="196">
        <f t="shared" si="14"/>
        <v>7.35</v>
      </c>
      <c r="K119" s="321">
        <v>4</v>
      </c>
      <c r="L119" s="321">
        <v>2.50</v>
      </c>
      <c r="M119" s="321">
        <v>2</v>
      </c>
      <c r="N119" s="321">
        <v>2.50</v>
      </c>
      <c r="O119" s="321">
        <v>3</v>
      </c>
      <c r="P119" s="225">
        <f t="shared" si="15"/>
        <v>14</v>
      </c>
      <c r="Q119" s="197">
        <f t="shared" si="16"/>
        <v>0.70</v>
      </c>
      <c r="R119" s="104">
        <f t="shared" si="17"/>
        <v>1.70</v>
      </c>
      <c r="S119" s="104">
        <f t="shared" si="18"/>
        <v>1.475</v>
      </c>
      <c r="T119" s="104">
        <f t="shared" si="19"/>
        <v>1.30</v>
      </c>
      <c r="U119" s="104">
        <f t="shared" si="20"/>
        <v>1.775</v>
      </c>
      <c r="V119" s="104">
        <f t="shared" si="21"/>
        <v>1.7999999999999998</v>
      </c>
      <c r="W119" s="26">
        <f t="shared" si="22"/>
        <v>63</v>
      </c>
      <c r="X119" s="194">
        <f t="shared" si="23"/>
        <v>12.60</v>
      </c>
      <c r="Y119" s="114">
        <v>42</v>
      </c>
      <c r="Z119" s="195">
        <f t="shared" si="24"/>
        <v>33.60</v>
      </c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10"/>
      <c r="AR119" s="109"/>
    </row>
    <row r="120" spans="1:44" s="107" customFormat="1" ht="20.25">
      <c r="A120" s="191">
        <v>114</v>
      </c>
      <c r="B120" s="125">
        <v>439658</v>
      </c>
      <c r="C120" s="126" t="s">
        <v>375</v>
      </c>
      <c r="D120" s="196">
        <v>2</v>
      </c>
      <c r="E120" s="196">
        <v>3</v>
      </c>
      <c r="F120" s="196">
        <v>2</v>
      </c>
      <c r="G120" s="196">
        <v>3</v>
      </c>
      <c r="H120" s="196">
        <v>1</v>
      </c>
      <c r="I120" s="225">
        <f t="shared" si="13"/>
        <v>11</v>
      </c>
      <c r="J120" s="196">
        <f t="shared" si="14"/>
        <v>1.65</v>
      </c>
      <c r="K120" s="321">
        <v>3.50</v>
      </c>
      <c r="L120" s="321">
        <v>1</v>
      </c>
      <c r="M120" s="321">
        <v>2</v>
      </c>
      <c r="N120" s="321">
        <v>0</v>
      </c>
      <c r="O120" s="321">
        <v>4.50</v>
      </c>
      <c r="P120" s="225">
        <f t="shared" si="15"/>
        <v>11</v>
      </c>
      <c r="Q120" s="197">
        <f t="shared" si="16"/>
        <v>0.55000000000000004</v>
      </c>
      <c r="R120" s="104">
        <f t="shared" si="17"/>
        <v>0.475</v>
      </c>
      <c r="S120" s="104">
        <f t="shared" si="18"/>
        <v>0.49999999999999994</v>
      </c>
      <c r="T120" s="104">
        <f t="shared" si="19"/>
        <v>0.40</v>
      </c>
      <c r="U120" s="104">
        <f t="shared" si="20"/>
        <v>0.44999999999999996</v>
      </c>
      <c r="V120" s="104">
        <f t="shared" si="21"/>
        <v>0.375</v>
      </c>
      <c r="W120" s="26">
        <f t="shared" si="22"/>
        <v>22</v>
      </c>
      <c r="X120" s="194">
        <f t="shared" si="23"/>
        <v>4.4000000000000004</v>
      </c>
      <c r="Y120" s="114">
        <v>10</v>
      </c>
      <c r="Z120" s="195">
        <f t="shared" si="24"/>
        <v>8</v>
      </c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  <c r="AO120" s="110"/>
      <c r="AP120" s="110"/>
      <c r="AQ120" s="110"/>
      <c r="AR120" s="109"/>
    </row>
    <row r="121" spans="1:44" s="107" customFormat="1" ht="20.25">
      <c r="A121" s="191">
        <v>115</v>
      </c>
      <c r="B121" s="125">
        <v>439659</v>
      </c>
      <c r="C121" s="126" t="s">
        <v>375</v>
      </c>
      <c r="D121" s="196">
        <v>12</v>
      </c>
      <c r="E121" s="196">
        <v>8</v>
      </c>
      <c r="F121" s="196">
        <v>9</v>
      </c>
      <c r="G121" s="196">
        <v>5</v>
      </c>
      <c r="H121" s="196">
        <v>8</v>
      </c>
      <c r="I121" s="225">
        <f t="shared" si="13"/>
        <v>42</v>
      </c>
      <c r="J121" s="196">
        <f t="shared" si="14"/>
        <v>6.30</v>
      </c>
      <c r="K121" s="321">
        <v>2</v>
      </c>
      <c r="L121" s="321">
        <v>3</v>
      </c>
      <c r="M121" s="321">
        <v>2.50</v>
      </c>
      <c r="N121" s="321">
        <v>3.50</v>
      </c>
      <c r="O121" s="321">
        <v>3</v>
      </c>
      <c r="P121" s="225">
        <f t="shared" si="15"/>
        <v>14</v>
      </c>
      <c r="Q121" s="197">
        <f t="shared" si="16"/>
        <v>0.70</v>
      </c>
      <c r="R121" s="104">
        <f t="shared" si="17"/>
        <v>1.90</v>
      </c>
      <c r="S121" s="104">
        <f t="shared" si="18"/>
        <v>1.35</v>
      </c>
      <c r="T121" s="104">
        <f t="shared" si="19"/>
        <v>1.475</v>
      </c>
      <c r="U121" s="104">
        <f t="shared" si="20"/>
        <v>0.925</v>
      </c>
      <c r="V121" s="104">
        <f t="shared" si="21"/>
        <v>1.35</v>
      </c>
      <c r="W121" s="26">
        <f t="shared" si="22"/>
        <v>56</v>
      </c>
      <c r="X121" s="194">
        <f t="shared" si="23"/>
        <v>11.20</v>
      </c>
      <c r="Y121" s="114">
        <v>42</v>
      </c>
      <c r="Z121" s="195">
        <f t="shared" si="24"/>
        <v>33.60</v>
      </c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10"/>
      <c r="AQ121" s="110"/>
      <c r="AR121" s="109"/>
    </row>
    <row r="122" spans="1:44" s="107" customFormat="1" ht="20.25">
      <c r="A122" s="191">
        <v>116</v>
      </c>
      <c r="B122" s="125">
        <v>439663</v>
      </c>
      <c r="C122" s="126" t="s">
        <v>544</v>
      </c>
      <c r="D122" s="196">
        <v>8</v>
      </c>
      <c r="E122" s="196">
        <v>9</v>
      </c>
      <c r="F122" s="196">
        <v>8</v>
      </c>
      <c r="G122" s="196">
        <v>8</v>
      </c>
      <c r="H122" s="196">
        <v>5</v>
      </c>
      <c r="I122" s="225">
        <f t="shared" si="13"/>
        <v>38</v>
      </c>
      <c r="J122" s="196">
        <f t="shared" si="14"/>
        <v>5.70</v>
      </c>
      <c r="K122" s="321">
        <v>3</v>
      </c>
      <c r="L122" s="321">
        <v>2</v>
      </c>
      <c r="M122" s="321">
        <v>2.50</v>
      </c>
      <c r="N122" s="321">
        <v>2</v>
      </c>
      <c r="O122" s="321">
        <v>2.50</v>
      </c>
      <c r="P122" s="225">
        <f t="shared" si="15"/>
        <v>12</v>
      </c>
      <c r="Q122" s="197">
        <f t="shared" si="16"/>
        <v>0.60000000000000009</v>
      </c>
      <c r="R122" s="104">
        <f t="shared" si="17"/>
        <v>1.35</v>
      </c>
      <c r="S122" s="104">
        <f t="shared" si="18"/>
        <v>1.45</v>
      </c>
      <c r="T122" s="104">
        <f t="shared" si="19"/>
        <v>1.325</v>
      </c>
      <c r="U122" s="104">
        <f t="shared" si="20"/>
        <v>1.30</v>
      </c>
      <c r="V122" s="104">
        <f t="shared" si="21"/>
        <v>0.875</v>
      </c>
      <c r="W122" s="26">
        <f t="shared" si="22"/>
        <v>50</v>
      </c>
      <c r="X122" s="194">
        <f t="shared" si="23"/>
        <v>10</v>
      </c>
      <c r="Y122" s="114">
        <v>36</v>
      </c>
      <c r="Z122" s="195">
        <f t="shared" si="24"/>
        <v>28.80</v>
      </c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09"/>
    </row>
    <row r="123" spans="1:44" s="107" customFormat="1" ht="20.25">
      <c r="A123" s="191">
        <v>117</v>
      </c>
      <c r="B123" s="125">
        <v>439664</v>
      </c>
      <c r="C123" s="126" t="s">
        <v>545</v>
      </c>
      <c r="D123" s="196">
        <v>1</v>
      </c>
      <c r="E123" s="196">
        <v>1</v>
      </c>
      <c r="F123" s="196">
        <v>1</v>
      </c>
      <c r="G123" s="196">
        <v>1</v>
      </c>
      <c r="H123" s="196">
        <v>4</v>
      </c>
      <c r="I123" s="225">
        <f t="shared" si="13"/>
        <v>8</v>
      </c>
      <c r="J123" s="196">
        <f t="shared" si="14"/>
        <v>1.20</v>
      </c>
      <c r="K123" s="321">
        <v>0</v>
      </c>
      <c r="L123" s="321">
        <v>1</v>
      </c>
      <c r="M123" s="321">
        <v>0</v>
      </c>
      <c r="N123" s="321">
        <v>1.50</v>
      </c>
      <c r="O123" s="321">
        <v>2</v>
      </c>
      <c r="P123" s="225">
        <f t="shared" si="15"/>
        <v>4.50</v>
      </c>
      <c r="Q123" s="197">
        <f t="shared" si="16"/>
        <v>0.225</v>
      </c>
      <c r="R123" s="104">
        <f t="shared" si="17"/>
        <v>0.15</v>
      </c>
      <c r="S123" s="104">
        <f t="shared" si="18"/>
        <v>0.20</v>
      </c>
      <c r="T123" s="104">
        <f t="shared" si="19"/>
        <v>0.15</v>
      </c>
      <c r="U123" s="104">
        <f t="shared" si="20"/>
        <v>0.225</v>
      </c>
      <c r="V123" s="104">
        <f t="shared" si="21"/>
        <v>0.70</v>
      </c>
      <c r="W123" s="26">
        <f t="shared" si="22"/>
        <v>12.50</v>
      </c>
      <c r="X123" s="194">
        <f t="shared" si="23"/>
        <v>2.50</v>
      </c>
      <c r="Y123" s="114">
        <v>6</v>
      </c>
      <c r="Z123" s="195">
        <f t="shared" si="24"/>
        <v>4.8000000000000007</v>
      </c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09"/>
    </row>
    <row r="124" spans="1:44" s="107" customFormat="1" ht="20.25">
      <c r="A124" s="191">
        <v>118</v>
      </c>
      <c r="B124" s="125">
        <v>439665</v>
      </c>
      <c r="C124" s="126" t="s">
        <v>377</v>
      </c>
      <c r="D124" s="196">
        <v>12</v>
      </c>
      <c r="E124" s="196">
        <v>9</v>
      </c>
      <c r="F124" s="196">
        <v>5</v>
      </c>
      <c r="G124" s="196">
        <v>5</v>
      </c>
      <c r="H124" s="196">
        <v>5</v>
      </c>
      <c r="I124" s="225">
        <f t="shared" si="13"/>
        <v>36</v>
      </c>
      <c r="J124" s="196">
        <f t="shared" si="14"/>
        <v>5.40</v>
      </c>
      <c r="K124" s="321">
        <v>1</v>
      </c>
      <c r="L124" s="321">
        <v>2</v>
      </c>
      <c r="M124" s="321">
        <v>1.50</v>
      </c>
      <c r="N124" s="321">
        <v>2</v>
      </c>
      <c r="O124" s="321">
        <v>1</v>
      </c>
      <c r="P124" s="225">
        <f t="shared" si="15"/>
        <v>7.50</v>
      </c>
      <c r="Q124" s="197">
        <f t="shared" si="16"/>
        <v>0.375</v>
      </c>
      <c r="R124" s="104">
        <f t="shared" si="17"/>
        <v>1.85</v>
      </c>
      <c r="S124" s="104">
        <f t="shared" si="18"/>
        <v>1.45</v>
      </c>
      <c r="T124" s="104">
        <f t="shared" si="19"/>
        <v>0.825</v>
      </c>
      <c r="U124" s="104">
        <f t="shared" si="20"/>
        <v>0.85</v>
      </c>
      <c r="V124" s="104">
        <f t="shared" si="21"/>
        <v>0.80</v>
      </c>
      <c r="W124" s="26">
        <f t="shared" si="22"/>
        <v>43.50</v>
      </c>
      <c r="X124" s="194">
        <f t="shared" si="23"/>
        <v>8.7000000000000011</v>
      </c>
      <c r="Y124" s="114">
        <v>36</v>
      </c>
      <c r="Z124" s="195">
        <f t="shared" si="24"/>
        <v>28.80</v>
      </c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09"/>
    </row>
    <row r="125" spans="1:44" s="107" customFormat="1" ht="20.25">
      <c r="A125" s="191">
        <v>119</v>
      </c>
      <c r="B125" s="125">
        <v>439666</v>
      </c>
      <c r="C125" s="126" t="s">
        <v>378</v>
      </c>
      <c r="D125" s="196">
        <v>11</v>
      </c>
      <c r="E125" s="196">
        <v>9</v>
      </c>
      <c r="F125" s="196">
        <v>8</v>
      </c>
      <c r="G125" s="196">
        <v>11</v>
      </c>
      <c r="H125" s="196">
        <v>8</v>
      </c>
      <c r="I125" s="225">
        <f t="shared" si="13"/>
        <v>47</v>
      </c>
      <c r="J125" s="196">
        <f t="shared" si="14"/>
        <v>7.05</v>
      </c>
      <c r="K125" s="321">
        <v>3</v>
      </c>
      <c r="L125" s="321">
        <v>2.50</v>
      </c>
      <c r="M125" s="321">
        <v>4</v>
      </c>
      <c r="N125" s="321">
        <v>2</v>
      </c>
      <c r="O125" s="321">
        <v>2.50</v>
      </c>
      <c r="P125" s="225">
        <f t="shared" si="15"/>
        <v>14</v>
      </c>
      <c r="Q125" s="197">
        <f t="shared" si="16"/>
        <v>0.70</v>
      </c>
      <c r="R125" s="104">
        <f t="shared" si="17"/>
        <v>1.7999999999999998</v>
      </c>
      <c r="S125" s="104">
        <f t="shared" si="18"/>
        <v>1.475</v>
      </c>
      <c r="T125" s="104">
        <f t="shared" si="19"/>
        <v>1.40</v>
      </c>
      <c r="U125" s="104">
        <f t="shared" si="20"/>
        <v>1.75</v>
      </c>
      <c r="V125" s="104">
        <f t="shared" si="21"/>
        <v>1.325</v>
      </c>
      <c r="W125" s="26">
        <f t="shared" si="22"/>
        <v>61</v>
      </c>
      <c r="X125" s="194">
        <f t="shared" si="23"/>
        <v>12.20</v>
      </c>
      <c r="Y125" s="114">
        <v>47</v>
      </c>
      <c r="Z125" s="195">
        <f t="shared" si="24"/>
        <v>37.60</v>
      </c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09"/>
    </row>
    <row r="126" spans="1:44" s="107" customFormat="1" ht="20.25">
      <c r="A126" s="191">
        <v>120</v>
      </c>
      <c r="B126" s="125">
        <v>439667</v>
      </c>
      <c r="C126" s="126" t="s">
        <v>120</v>
      </c>
      <c r="D126" s="196">
        <v>8</v>
      </c>
      <c r="E126" s="196">
        <v>5</v>
      </c>
      <c r="F126" s="196">
        <v>5</v>
      </c>
      <c r="G126" s="196">
        <v>5</v>
      </c>
      <c r="H126" s="196">
        <v>5</v>
      </c>
      <c r="I126" s="225">
        <f t="shared" si="13"/>
        <v>28</v>
      </c>
      <c r="J126" s="196">
        <f t="shared" si="14"/>
        <v>4.20</v>
      </c>
      <c r="K126" s="321">
        <v>4</v>
      </c>
      <c r="L126" s="321">
        <v>2</v>
      </c>
      <c r="M126" s="321">
        <v>2.50</v>
      </c>
      <c r="N126" s="321">
        <v>3</v>
      </c>
      <c r="O126" s="321">
        <v>2</v>
      </c>
      <c r="P126" s="225">
        <f t="shared" si="15"/>
        <v>13.50</v>
      </c>
      <c r="Q126" s="197">
        <f t="shared" si="16"/>
        <v>0.675</v>
      </c>
      <c r="R126" s="104">
        <f t="shared" si="17"/>
        <v>1.40</v>
      </c>
      <c r="S126" s="104">
        <f t="shared" si="18"/>
        <v>0.85</v>
      </c>
      <c r="T126" s="104">
        <f t="shared" si="19"/>
        <v>0.875</v>
      </c>
      <c r="U126" s="104">
        <f t="shared" si="20"/>
        <v>0.90</v>
      </c>
      <c r="V126" s="104">
        <f t="shared" si="21"/>
        <v>0.85</v>
      </c>
      <c r="W126" s="26">
        <f t="shared" si="22"/>
        <v>41.50</v>
      </c>
      <c r="X126" s="194">
        <f t="shared" si="23"/>
        <v>8.3000000000000007</v>
      </c>
      <c r="Y126" s="114">
        <v>26</v>
      </c>
      <c r="Z126" s="195">
        <f t="shared" si="24"/>
        <v>20.80</v>
      </c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09"/>
    </row>
    <row r="127" spans="1:44" s="107" customFormat="1" ht="20.25">
      <c r="A127" s="191">
        <v>121</v>
      </c>
      <c r="B127" s="125">
        <v>439668</v>
      </c>
      <c r="C127" s="126" t="s">
        <v>379</v>
      </c>
      <c r="D127" s="196">
        <v>5</v>
      </c>
      <c r="E127" s="196">
        <v>6</v>
      </c>
      <c r="F127" s="196">
        <v>3</v>
      </c>
      <c r="G127" s="196">
        <v>4</v>
      </c>
      <c r="H127" s="196">
        <v>8</v>
      </c>
      <c r="I127" s="225">
        <f t="shared" si="13"/>
        <v>26</v>
      </c>
      <c r="J127" s="196">
        <f t="shared" si="14"/>
        <v>3.90</v>
      </c>
      <c r="K127" s="321">
        <v>1</v>
      </c>
      <c r="L127" s="321">
        <v>1.50</v>
      </c>
      <c r="M127" s="321">
        <v>2</v>
      </c>
      <c r="N127" s="321">
        <v>2</v>
      </c>
      <c r="O127" s="321">
        <v>2.50</v>
      </c>
      <c r="P127" s="225">
        <f t="shared" si="15"/>
        <v>9</v>
      </c>
      <c r="Q127" s="197">
        <f t="shared" si="16"/>
        <v>0.45</v>
      </c>
      <c r="R127" s="104">
        <f t="shared" si="17"/>
        <v>0.80</v>
      </c>
      <c r="S127" s="104">
        <f t="shared" si="18"/>
        <v>0.97499999999999987</v>
      </c>
      <c r="T127" s="104">
        <f t="shared" si="19"/>
        <v>0.54999999999999993</v>
      </c>
      <c r="U127" s="104">
        <f t="shared" si="20"/>
        <v>0.70</v>
      </c>
      <c r="V127" s="104">
        <f t="shared" si="21"/>
        <v>1.325</v>
      </c>
      <c r="W127" s="26">
        <f t="shared" si="22"/>
        <v>35</v>
      </c>
      <c r="X127" s="194">
        <f t="shared" si="23"/>
        <v>7</v>
      </c>
      <c r="Y127" s="114">
        <v>24</v>
      </c>
      <c r="Z127" s="195">
        <f t="shared" si="24"/>
        <v>19.200000000000003</v>
      </c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09"/>
    </row>
    <row r="128" spans="1:44" s="107" customFormat="1" ht="20.25">
      <c r="A128" s="191">
        <v>122</v>
      </c>
      <c r="B128" s="125">
        <v>439669</v>
      </c>
      <c r="C128" s="126" t="s">
        <v>121</v>
      </c>
      <c r="D128" s="196">
        <v>10</v>
      </c>
      <c r="E128" s="196">
        <v>11</v>
      </c>
      <c r="F128" s="196">
        <v>15</v>
      </c>
      <c r="G128" s="196">
        <v>8</v>
      </c>
      <c r="H128" s="196">
        <v>8</v>
      </c>
      <c r="I128" s="225">
        <f t="shared" si="13"/>
        <v>52</v>
      </c>
      <c r="J128" s="196">
        <f t="shared" si="14"/>
        <v>7.80</v>
      </c>
      <c r="K128" s="321">
        <v>3</v>
      </c>
      <c r="L128" s="321">
        <v>5</v>
      </c>
      <c r="M128" s="321">
        <v>4</v>
      </c>
      <c r="N128" s="321">
        <v>2.50</v>
      </c>
      <c r="O128" s="321">
        <v>2</v>
      </c>
      <c r="P128" s="225">
        <f t="shared" si="15"/>
        <v>16.50</v>
      </c>
      <c r="Q128" s="197">
        <f t="shared" si="16"/>
        <v>0.825</v>
      </c>
      <c r="R128" s="104">
        <f t="shared" si="17"/>
        <v>1.65</v>
      </c>
      <c r="S128" s="104">
        <f t="shared" si="18"/>
        <v>1.90</v>
      </c>
      <c r="T128" s="104">
        <f t="shared" si="19"/>
        <v>2.4500000000000002</v>
      </c>
      <c r="U128" s="104">
        <f t="shared" si="20"/>
        <v>1.325</v>
      </c>
      <c r="V128" s="104">
        <f t="shared" si="21"/>
        <v>1.30</v>
      </c>
      <c r="W128" s="26">
        <f t="shared" si="22"/>
        <v>68.50</v>
      </c>
      <c r="X128" s="194">
        <f t="shared" si="23"/>
        <v>13.70</v>
      </c>
      <c r="Y128" s="114">
        <v>52</v>
      </c>
      <c r="Z128" s="195">
        <f t="shared" si="24"/>
        <v>41.60</v>
      </c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09"/>
    </row>
    <row r="129" spans="1:44" s="107" customFormat="1" ht="20.25">
      <c r="A129" s="191">
        <v>123</v>
      </c>
      <c r="B129" s="125">
        <v>439670</v>
      </c>
      <c r="C129" s="126" t="s">
        <v>380</v>
      </c>
      <c r="D129" s="196">
        <v>10</v>
      </c>
      <c r="E129" s="196">
        <v>11</v>
      </c>
      <c r="F129" s="196">
        <v>8</v>
      </c>
      <c r="G129" s="196">
        <v>9</v>
      </c>
      <c r="H129" s="196">
        <v>9</v>
      </c>
      <c r="I129" s="225">
        <f t="shared" si="13"/>
        <v>47</v>
      </c>
      <c r="J129" s="196">
        <f t="shared" si="14"/>
        <v>7.05</v>
      </c>
      <c r="K129" s="321">
        <v>2</v>
      </c>
      <c r="L129" s="321">
        <v>2</v>
      </c>
      <c r="M129" s="321">
        <v>3</v>
      </c>
      <c r="N129" s="321">
        <v>3</v>
      </c>
      <c r="O129" s="321">
        <v>4</v>
      </c>
      <c r="P129" s="225">
        <f t="shared" si="15"/>
        <v>14</v>
      </c>
      <c r="Q129" s="197">
        <f t="shared" si="16"/>
        <v>0.70</v>
      </c>
      <c r="R129" s="104">
        <f t="shared" si="17"/>
        <v>1.60</v>
      </c>
      <c r="S129" s="104">
        <f t="shared" si="18"/>
        <v>1.75</v>
      </c>
      <c r="T129" s="104">
        <f t="shared" si="19"/>
        <v>1.35</v>
      </c>
      <c r="U129" s="104">
        <f t="shared" si="20"/>
        <v>1.50</v>
      </c>
      <c r="V129" s="104">
        <f t="shared" si="21"/>
        <v>1.5499999999999998</v>
      </c>
      <c r="W129" s="26">
        <f t="shared" si="22"/>
        <v>61</v>
      </c>
      <c r="X129" s="194">
        <f t="shared" si="23"/>
        <v>12.20</v>
      </c>
      <c r="Y129" s="114">
        <v>49</v>
      </c>
      <c r="Z129" s="195">
        <f t="shared" si="24"/>
        <v>39.200000000000003</v>
      </c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09"/>
    </row>
    <row r="130" spans="1:44" s="107" customFormat="1" ht="20.25">
      <c r="A130" s="191">
        <v>124</v>
      </c>
      <c r="B130" s="125">
        <v>439672</v>
      </c>
      <c r="C130" s="126" t="s">
        <v>381</v>
      </c>
      <c r="D130" s="196">
        <v>11</v>
      </c>
      <c r="E130" s="196">
        <v>9</v>
      </c>
      <c r="F130" s="196">
        <v>9</v>
      </c>
      <c r="G130" s="196">
        <v>11</v>
      </c>
      <c r="H130" s="196">
        <v>11</v>
      </c>
      <c r="I130" s="225">
        <f t="shared" si="13"/>
        <v>51</v>
      </c>
      <c r="J130" s="196">
        <f t="shared" si="14"/>
        <v>7.65</v>
      </c>
      <c r="K130" s="321">
        <v>2.50</v>
      </c>
      <c r="L130" s="321">
        <v>2</v>
      </c>
      <c r="M130" s="321">
        <v>3</v>
      </c>
      <c r="N130" s="321">
        <v>4</v>
      </c>
      <c r="O130" s="321">
        <v>2</v>
      </c>
      <c r="P130" s="225">
        <f t="shared" si="15"/>
        <v>13.50</v>
      </c>
      <c r="Q130" s="197">
        <f t="shared" si="16"/>
        <v>0.675</v>
      </c>
      <c r="R130" s="104">
        <f t="shared" si="17"/>
        <v>1.775</v>
      </c>
      <c r="S130" s="104">
        <f t="shared" si="18"/>
        <v>1.45</v>
      </c>
      <c r="T130" s="104">
        <f t="shared" si="19"/>
        <v>1.50</v>
      </c>
      <c r="U130" s="104">
        <f t="shared" si="20"/>
        <v>1.85</v>
      </c>
      <c r="V130" s="104">
        <f t="shared" si="21"/>
        <v>1.75</v>
      </c>
      <c r="W130" s="26">
        <f t="shared" si="22"/>
        <v>64.50</v>
      </c>
      <c r="X130" s="194">
        <f t="shared" si="23"/>
        <v>12.90</v>
      </c>
      <c r="Y130" s="114">
        <v>46</v>
      </c>
      <c r="Z130" s="195">
        <f t="shared" si="24"/>
        <v>36.800000000000004</v>
      </c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09"/>
    </row>
    <row r="131" spans="1:44" s="107" customFormat="1" ht="20.25">
      <c r="A131" s="191">
        <v>125</v>
      </c>
      <c r="B131" s="125">
        <v>439678</v>
      </c>
      <c r="C131" s="126" t="s">
        <v>383</v>
      </c>
      <c r="D131" s="196">
        <v>8</v>
      </c>
      <c r="E131" s="196">
        <v>9</v>
      </c>
      <c r="F131" s="196">
        <v>8</v>
      </c>
      <c r="G131" s="196">
        <v>9</v>
      </c>
      <c r="H131" s="196">
        <v>5</v>
      </c>
      <c r="I131" s="225">
        <f t="shared" si="13"/>
        <v>39</v>
      </c>
      <c r="J131" s="196">
        <f t="shared" si="14"/>
        <v>5.85</v>
      </c>
      <c r="K131" s="321">
        <v>3</v>
      </c>
      <c r="L131" s="321">
        <v>2</v>
      </c>
      <c r="M131" s="321">
        <v>4</v>
      </c>
      <c r="N131" s="321">
        <v>1</v>
      </c>
      <c r="O131" s="321">
        <v>2.50</v>
      </c>
      <c r="P131" s="225">
        <f t="shared" si="15"/>
        <v>12.50</v>
      </c>
      <c r="Q131" s="197">
        <f t="shared" si="16"/>
        <v>0.625</v>
      </c>
      <c r="R131" s="104">
        <f t="shared" si="17"/>
        <v>1.35</v>
      </c>
      <c r="S131" s="104">
        <f t="shared" si="18"/>
        <v>1.45</v>
      </c>
      <c r="T131" s="104">
        <f t="shared" si="19"/>
        <v>1.40</v>
      </c>
      <c r="U131" s="104">
        <f t="shared" si="20"/>
        <v>1.40</v>
      </c>
      <c r="V131" s="104">
        <f t="shared" si="21"/>
        <v>0.875</v>
      </c>
      <c r="W131" s="26">
        <f t="shared" si="22"/>
        <v>51.50</v>
      </c>
      <c r="X131" s="194">
        <f t="shared" si="23"/>
        <v>10.30</v>
      </c>
      <c r="Y131" s="114">
        <v>39</v>
      </c>
      <c r="Z131" s="195">
        <f t="shared" si="24"/>
        <v>31.200000000000003</v>
      </c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09"/>
    </row>
    <row r="132" spans="1:44" s="107" customFormat="1" ht="20.25">
      <c r="A132" s="191">
        <v>126</v>
      </c>
      <c r="B132" s="125">
        <v>439679</v>
      </c>
      <c r="C132" s="126" t="s">
        <v>524</v>
      </c>
      <c r="D132" s="196">
        <v>5</v>
      </c>
      <c r="E132" s="196">
        <v>3</v>
      </c>
      <c r="F132" s="196">
        <v>5</v>
      </c>
      <c r="G132" s="196">
        <v>2</v>
      </c>
      <c r="H132" s="196">
        <v>4</v>
      </c>
      <c r="I132" s="225">
        <f t="shared" si="13"/>
        <v>19</v>
      </c>
      <c r="J132" s="196">
        <f t="shared" si="14"/>
        <v>2.85</v>
      </c>
      <c r="K132" s="321">
        <v>1</v>
      </c>
      <c r="L132" s="321">
        <v>2.50</v>
      </c>
      <c r="M132" s="321">
        <v>2</v>
      </c>
      <c r="N132" s="321">
        <v>0</v>
      </c>
      <c r="O132" s="321">
        <v>2</v>
      </c>
      <c r="P132" s="225">
        <f t="shared" si="15"/>
        <v>7.50</v>
      </c>
      <c r="Q132" s="197">
        <f t="shared" si="16"/>
        <v>0.375</v>
      </c>
      <c r="R132" s="104">
        <f t="shared" si="17"/>
        <v>0.80</v>
      </c>
      <c r="S132" s="104">
        <f t="shared" si="18"/>
        <v>0.57499999999999996</v>
      </c>
      <c r="T132" s="104">
        <f t="shared" si="19"/>
        <v>0.85</v>
      </c>
      <c r="U132" s="104">
        <f t="shared" si="20"/>
        <v>0.30</v>
      </c>
      <c r="V132" s="104">
        <f t="shared" si="21"/>
        <v>0.70</v>
      </c>
      <c r="W132" s="26">
        <f t="shared" si="22"/>
        <v>26.50</v>
      </c>
      <c r="X132" s="194">
        <f t="shared" si="23"/>
        <v>5.3000000000000007</v>
      </c>
      <c r="Y132" s="114">
        <v>18</v>
      </c>
      <c r="Z132" s="195">
        <f t="shared" si="24"/>
        <v>14.40</v>
      </c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0"/>
      <c r="AR132" s="109"/>
    </row>
    <row r="133" spans="1:44" s="107" customFormat="1" ht="20.25">
      <c r="A133" s="191">
        <v>127</v>
      </c>
      <c r="B133" s="125">
        <v>439681</v>
      </c>
      <c r="C133" s="126" t="s">
        <v>384</v>
      </c>
      <c r="D133" s="196">
        <v>11</v>
      </c>
      <c r="E133" s="196">
        <v>8</v>
      </c>
      <c r="F133" s="196">
        <v>8</v>
      </c>
      <c r="G133" s="196">
        <v>9</v>
      </c>
      <c r="H133" s="196">
        <v>9</v>
      </c>
      <c r="I133" s="225">
        <f t="shared" si="13"/>
        <v>45</v>
      </c>
      <c r="J133" s="196">
        <f t="shared" si="14"/>
        <v>6.75</v>
      </c>
      <c r="K133" s="321">
        <v>3</v>
      </c>
      <c r="L133" s="321">
        <v>5</v>
      </c>
      <c r="M133" s="321">
        <v>3</v>
      </c>
      <c r="N133" s="321">
        <v>1</v>
      </c>
      <c r="O133" s="321">
        <v>2</v>
      </c>
      <c r="P133" s="225">
        <f t="shared" si="15"/>
        <v>14</v>
      </c>
      <c r="Q133" s="197">
        <f t="shared" si="16"/>
        <v>0.70</v>
      </c>
      <c r="R133" s="104">
        <f t="shared" si="17"/>
        <v>1.7999999999999998</v>
      </c>
      <c r="S133" s="104">
        <f t="shared" si="18"/>
        <v>1.45</v>
      </c>
      <c r="T133" s="104">
        <f t="shared" si="19"/>
        <v>1.35</v>
      </c>
      <c r="U133" s="104">
        <f t="shared" si="20"/>
        <v>1.40</v>
      </c>
      <c r="V133" s="104">
        <f t="shared" si="21"/>
        <v>1.45</v>
      </c>
      <c r="W133" s="26">
        <f t="shared" si="22"/>
        <v>59</v>
      </c>
      <c r="X133" s="194">
        <f t="shared" si="23"/>
        <v>11.80</v>
      </c>
      <c r="Y133" s="114">
        <v>45</v>
      </c>
      <c r="Z133" s="195">
        <f t="shared" si="24"/>
        <v>36</v>
      </c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09"/>
    </row>
    <row r="134" spans="1:44" s="107" customFormat="1" ht="20.25">
      <c r="A134" s="191">
        <v>128</v>
      </c>
      <c r="B134" s="125">
        <v>439682</v>
      </c>
      <c r="C134" s="126" t="s">
        <v>385</v>
      </c>
      <c r="D134" s="196">
        <v>5</v>
      </c>
      <c r="E134" s="196">
        <v>5</v>
      </c>
      <c r="F134" s="196">
        <v>5</v>
      </c>
      <c r="G134" s="196">
        <v>3</v>
      </c>
      <c r="H134" s="196">
        <v>5</v>
      </c>
      <c r="I134" s="225">
        <f t="shared" si="13"/>
        <v>23</v>
      </c>
      <c r="J134" s="196">
        <f t="shared" si="14"/>
        <v>3.4499999999999997</v>
      </c>
      <c r="K134" s="321">
        <v>3</v>
      </c>
      <c r="L134" s="321">
        <v>2</v>
      </c>
      <c r="M134" s="321">
        <v>1.50</v>
      </c>
      <c r="N134" s="321">
        <v>2</v>
      </c>
      <c r="O134" s="321">
        <v>1</v>
      </c>
      <c r="P134" s="225">
        <f t="shared" si="15"/>
        <v>9.50</v>
      </c>
      <c r="Q134" s="197">
        <f t="shared" si="16"/>
        <v>0.475</v>
      </c>
      <c r="R134" s="104">
        <f t="shared" si="17"/>
        <v>0.90</v>
      </c>
      <c r="S134" s="104">
        <f t="shared" si="18"/>
        <v>0.85</v>
      </c>
      <c r="T134" s="104">
        <f t="shared" si="19"/>
        <v>0.825</v>
      </c>
      <c r="U134" s="104">
        <f t="shared" si="20"/>
        <v>0.54999999999999993</v>
      </c>
      <c r="V134" s="104">
        <f t="shared" si="21"/>
        <v>0.80</v>
      </c>
      <c r="W134" s="26">
        <f t="shared" si="22"/>
        <v>32.50</v>
      </c>
      <c r="X134" s="194">
        <f t="shared" si="23"/>
        <v>6.50</v>
      </c>
      <c r="Y134" s="114">
        <v>20</v>
      </c>
      <c r="Z134" s="195">
        <f t="shared" si="24"/>
        <v>16</v>
      </c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09"/>
    </row>
    <row r="135" spans="1:44" s="107" customFormat="1" ht="20.25">
      <c r="A135" s="191">
        <v>129</v>
      </c>
      <c r="B135" s="125">
        <v>439684</v>
      </c>
      <c r="C135" s="126" t="s">
        <v>386</v>
      </c>
      <c r="D135" s="196">
        <v>1</v>
      </c>
      <c r="E135" s="196">
        <v>0</v>
      </c>
      <c r="F135" s="196">
        <v>1</v>
      </c>
      <c r="G135" s="196">
        <v>0</v>
      </c>
      <c r="H135" s="196">
        <v>1</v>
      </c>
      <c r="I135" s="225">
        <f t="shared" si="13"/>
        <v>3</v>
      </c>
      <c r="J135" s="196">
        <f t="shared" si="14"/>
        <v>0.44999999999999996</v>
      </c>
      <c r="K135" s="321">
        <v>1</v>
      </c>
      <c r="L135" s="321">
        <v>0</v>
      </c>
      <c r="M135" s="321">
        <v>1</v>
      </c>
      <c r="N135" s="321">
        <v>1</v>
      </c>
      <c r="O135" s="321">
        <v>0</v>
      </c>
      <c r="P135" s="225">
        <f t="shared" si="15"/>
        <v>3</v>
      </c>
      <c r="Q135" s="197">
        <f t="shared" si="16"/>
        <v>0.15000000000000002</v>
      </c>
      <c r="R135" s="104">
        <f t="shared" si="17"/>
        <v>0.20</v>
      </c>
      <c r="S135" s="104">
        <f t="shared" si="18"/>
        <v>0</v>
      </c>
      <c r="T135" s="104">
        <f t="shared" si="19"/>
        <v>0.20</v>
      </c>
      <c r="U135" s="104">
        <f t="shared" si="20"/>
        <v>0.05</v>
      </c>
      <c r="V135" s="104">
        <f t="shared" si="21"/>
        <v>0.15</v>
      </c>
      <c r="W135" s="26">
        <f t="shared" si="22"/>
        <v>6</v>
      </c>
      <c r="X135" s="194">
        <f t="shared" si="23"/>
        <v>1.2000000000000002</v>
      </c>
      <c r="Y135" s="114">
        <v>3</v>
      </c>
      <c r="Z135" s="195">
        <f t="shared" si="24"/>
        <v>2.4000000000000004</v>
      </c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09"/>
    </row>
    <row r="136" spans="1:44" s="107" customFormat="1" ht="20.25">
      <c r="A136" s="191">
        <v>130</v>
      </c>
      <c r="B136" s="125">
        <v>439688</v>
      </c>
      <c r="C136" s="126" t="s">
        <v>388</v>
      </c>
      <c r="D136" s="196">
        <v>4</v>
      </c>
      <c r="E136" s="196">
        <v>2</v>
      </c>
      <c r="F136" s="196">
        <v>3</v>
      </c>
      <c r="G136" s="196">
        <v>2</v>
      </c>
      <c r="H136" s="196">
        <v>3</v>
      </c>
      <c r="I136" s="225">
        <f t="shared" si="25" ref="I136:I164">SUM(D136:H136)</f>
        <v>14</v>
      </c>
      <c r="J136" s="196">
        <f t="shared" si="26" ref="J136:J164">I136*0.15</f>
        <v>2.10</v>
      </c>
      <c r="K136" s="321">
        <v>1</v>
      </c>
      <c r="L136" s="321">
        <v>2</v>
      </c>
      <c r="M136" s="321">
        <v>1.50</v>
      </c>
      <c r="N136" s="321">
        <v>1</v>
      </c>
      <c r="O136" s="321">
        <v>1.50</v>
      </c>
      <c r="P136" s="225">
        <f t="shared" si="27" ref="P136:P164">SUM(K136:O136)</f>
        <v>7</v>
      </c>
      <c r="Q136" s="197">
        <f t="shared" si="28" ref="Q136:Q164">P136*0.05</f>
        <v>0.35</v>
      </c>
      <c r="R136" s="104">
        <f t="shared" si="29" ref="R136:R199">D136*0.15+K136:K136*0.05</f>
        <v>0.65</v>
      </c>
      <c r="S136" s="104">
        <f t="shared" si="30" ref="S136:S199">E136*0.15+L136:L136*0.05</f>
        <v>0.40</v>
      </c>
      <c r="T136" s="104">
        <f t="shared" si="31" ref="T136:T199">F136*0.15+M136:M136*0.05</f>
        <v>0.52499999999999991</v>
      </c>
      <c r="U136" s="104">
        <f t="shared" si="32" ref="U136:U199">G136*0.15+N136:N136*0.05</f>
        <v>0.35</v>
      </c>
      <c r="V136" s="104">
        <f t="shared" si="33" ref="V136:V199">H136*0.15+O136:O136*0.05</f>
        <v>0.52499999999999991</v>
      </c>
      <c r="W136" s="26">
        <f t="shared" si="34" ref="W136:W199">I136+P136</f>
        <v>21</v>
      </c>
      <c r="X136" s="194">
        <f t="shared" si="35" ref="X136:X199">W136*0.2</f>
        <v>4.20</v>
      </c>
      <c r="Y136" s="114">
        <v>15</v>
      </c>
      <c r="Z136" s="195">
        <f t="shared" si="36" ref="Z136:Z199">Y136*0.8</f>
        <v>12</v>
      </c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  <c r="AR136" s="109"/>
    </row>
    <row r="137" spans="1:44" s="107" customFormat="1" ht="20.25">
      <c r="A137" s="191">
        <v>131</v>
      </c>
      <c r="B137" s="125">
        <v>439689</v>
      </c>
      <c r="C137" s="126" t="s">
        <v>525</v>
      </c>
      <c r="D137" s="196">
        <v>11</v>
      </c>
      <c r="E137" s="196">
        <v>11</v>
      </c>
      <c r="F137" s="196">
        <v>5</v>
      </c>
      <c r="G137" s="196">
        <v>9</v>
      </c>
      <c r="H137" s="196">
        <v>8</v>
      </c>
      <c r="I137" s="225">
        <f t="shared" si="25"/>
        <v>44</v>
      </c>
      <c r="J137" s="196">
        <f t="shared" si="26"/>
        <v>6.60</v>
      </c>
      <c r="K137" s="321">
        <v>3</v>
      </c>
      <c r="L137" s="321">
        <v>3.50</v>
      </c>
      <c r="M137" s="321">
        <v>3.50</v>
      </c>
      <c r="N137" s="321">
        <v>2</v>
      </c>
      <c r="O137" s="321">
        <v>3</v>
      </c>
      <c r="P137" s="225">
        <f t="shared" si="27"/>
        <v>15</v>
      </c>
      <c r="Q137" s="197">
        <f t="shared" si="28"/>
        <v>0.75</v>
      </c>
      <c r="R137" s="104">
        <f t="shared" si="29"/>
        <v>1.7999999999999998</v>
      </c>
      <c r="S137" s="104">
        <f t="shared" si="30"/>
        <v>1.825</v>
      </c>
      <c r="T137" s="104">
        <f t="shared" si="31"/>
        <v>0.925</v>
      </c>
      <c r="U137" s="104">
        <f t="shared" si="32"/>
        <v>1.45</v>
      </c>
      <c r="V137" s="104">
        <f t="shared" si="33"/>
        <v>1.35</v>
      </c>
      <c r="W137" s="26">
        <f t="shared" si="34"/>
        <v>59</v>
      </c>
      <c r="X137" s="194">
        <f t="shared" si="35"/>
        <v>11.80</v>
      </c>
      <c r="Y137" s="114">
        <v>43</v>
      </c>
      <c r="Z137" s="195">
        <f t="shared" si="36"/>
        <v>34.40</v>
      </c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  <c r="AN137" s="110"/>
      <c r="AO137" s="110"/>
      <c r="AP137" s="110"/>
      <c r="AQ137" s="110"/>
      <c r="AR137" s="109"/>
    </row>
    <row r="138" spans="1:44" s="107" customFormat="1" ht="20.25">
      <c r="A138" s="191">
        <v>132</v>
      </c>
      <c r="B138" s="125">
        <v>439690</v>
      </c>
      <c r="C138" s="126" t="s">
        <v>389</v>
      </c>
      <c r="D138" s="196">
        <v>11</v>
      </c>
      <c r="E138" s="196">
        <v>10</v>
      </c>
      <c r="F138" s="196">
        <v>9</v>
      </c>
      <c r="G138" s="196">
        <v>9</v>
      </c>
      <c r="H138" s="196">
        <v>9</v>
      </c>
      <c r="I138" s="225">
        <f t="shared" si="25"/>
        <v>48</v>
      </c>
      <c r="J138" s="196">
        <f t="shared" si="26"/>
        <v>7.1999999999999993</v>
      </c>
      <c r="K138" s="321">
        <v>2</v>
      </c>
      <c r="L138" s="321">
        <v>2.50</v>
      </c>
      <c r="M138" s="321">
        <v>3</v>
      </c>
      <c r="N138" s="321">
        <v>5</v>
      </c>
      <c r="O138" s="321">
        <v>4.50</v>
      </c>
      <c r="P138" s="225">
        <f t="shared" si="27"/>
        <v>17</v>
      </c>
      <c r="Q138" s="197">
        <f t="shared" si="28"/>
        <v>0.85000000000000009</v>
      </c>
      <c r="R138" s="104">
        <f t="shared" si="29"/>
        <v>1.75</v>
      </c>
      <c r="S138" s="104">
        <f t="shared" si="30"/>
        <v>1.625</v>
      </c>
      <c r="T138" s="104">
        <f t="shared" si="31"/>
        <v>1.50</v>
      </c>
      <c r="U138" s="104">
        <f t="shared" si="32"/>
        <v>1.60</v>
      </c>
      <c r="V138" s="104">
        <f t="shared" si="33"/>
        <v>1.575</v>
      </c>
      <c r="W138" s="26">
        <f t="shared" si="34"/>
        <v>65</v>
      </c>
      <c r="X138" s="194">
        <f t="shared" si="35"/>
        <v>13</v>
      </c>
      <c r="Y138" s="114">
        <v>48</v>
      </c>
      <c r="Z138" s="195">
        <f t="shared" si="36"/>
        <v>38.400000000000006</v>
      </c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09"/>
    </row>
    <row r="139" spans="1:44" s="107" customFormat="1" ht="20.25">
      <c r="A139" s="191">
        <v>133</v>
      </c>
      <c r="B139" s="125">
        <v>439695</v>
      </c>
      <c r="C139" s="126" t="s">
        <v>122</v>
      </c>
      <c r="D139" s="196">
        <v>7</v>
      </c>
      <c r="E139" s="196">
        <v>7</v>
      </c>
      <c r="F139" s="196">
        <v>9</v>
      </c>
      <c r="G139" s="196">
        <v>7</v>
      </c>
      <c r="H139" s="196">
        <v>8</v>
      </c>
      <c r="I139" s="225">
        <f t="shared" si="25"/>
        <v>38</v>
      </c>
      <c r="J139" s="196">
        <f t="shared" si="26"/>
        <v>5.70</v>
      </c>
      <c r="K139" s="321">
        <v>3</v>
      </c>
      <c r="L139" s="321">
        <v>2</v>
      </c>
      <c r="M139" s="321">
        <v>3.50</v>
      </c>
      <c r="N139" s="321">
        <v>2</v>
      </c>
      <c r="O139" s="321">
        <v>3</v>
      </c>
      <c r="P139" s="225">
        <f t="shared" si="27"/>
        <v>13.50</v>
      </c>
      <c r="Q139" s="197"/>
      <c r="R139" s="104">
        <f t="shared" si="29"/>
        <v>1.2000000000000002</v>
      </c>
      <c r="S139" s="104">
        <f t="shared" si="30"/>
        <v>1.1500000000000001</v>
      </c>
      <c r="T139" s="104">
        <f t="shared" si="31"/>
        <v>1.525</v>
      </c>
      <c r="U139" s="104">
        <f t="shared" si="32"/>
        <v>1.1500000000000001</v>
      </c>
      <c r="V139" s="104">
        <f t="shared" si="33"/>
        <v>1.35</v>
      </c>
      <c r="W139" s="26">
        <f t="shared" si="34"/>
        <v>51.50</v>
      </c>
      <c r="X139" s="194">
        <f t="shared" si="35"/>
        <v>10.30</v>
      </c>
      <c r="Y139" s="114">
        <v>37</v>
      </c>
      <c r="Z139" s="195">
        <f t="shared" si="36"/>
        <v>29.60</v>
      </c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  <c r="AR139" s="109"/>
    </row>
    <row r="140" spans="1:44" s="107" customFormat="1" ht="20.25">
      <c r="A140" s="191">
        <v>134</v>
      </c>
      <c r="B140" s="125">
        <v>439698</v>
      </c>
      <c r="C140" s="126" t="s">
        <v>546</v>
      </c>
      <c r="D140" s="196">
        <v>4</v>
      </c>
      <c r="E140" s="196">
        <v>2</v>
      </c>
      <c r="F140" s="196">
        <v>3</v>
      </c>
      <c r="G140" s="196">
        <v>2</v>
      </c>
      <c r="H140" s="196">
        <v>1</v>
      </c>
      <c r="I140" s="225">
        <f t="shared" si="25"/>
        <v>12</v>
      </c>
      <c r="J140" s="196">
        <f t="shared" si="26"/>
        <v>1.7999999999999998</v>
      </c>
      <c r="K140" s="321">
        <v>1</v>
      </c>
      <c r="L140" s="321">
        <v>2.50</v>
      </c>
      <c r="M140" s="321">
        <v>3</v>
      </c>
      <c r="N140" s="321">
        <v>2.50</v>
      </c>
      <c r="O140" s="321">
        <v>2</v>
      </c>
      <c r="P140" s="225">
        <f t="shared" si="27"/>
        <v>11</v>
      </c>
      <c r="Q140" s="197">
        <f t="shared" si="28"/>
        <v>0.55000000000000004</v>
      </c>
      <c r="R140" s="104">
        <f t="shared" si="29"/>
        <v>0.65</v>
      </c>
      <c r="S140" s="104">
        <f t="shared" si="30"/>
        <v>0.425</v>
      </c>
      <c r="T140" s="104">
        <f t="shared" si="31"/>
        <v>0.60</v>
      </c>
      <c r="U140" s="104">
        <f t="shared" si="32"/>
        <v>0.425</v>
      </c>
      <c r="V140" s="104">
        <f t="shared" si="33"/>
        <v>0.25</v>
      </c>
      <c r="W140" s="26">
        <f t="shared" si="34"/>
        <v>23</v>
      </c>
      <c r="X140" s="194">
        <f t="shared" si="35"/>
        <v>4.6000000000000005</v>
      </c>
      <c r="Y140" s="114">
        <v>11</v>
      </c>
      <c r="Z140" s="195">
        <f t="shared" si="36"/>
        <v>8.8000000000000007</v>
      </c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/>
      <c r="AQ140" s="110"/>
      <c r="AR140" s="109"/>
    </row>
    <row r="141" spans="1:44" s="107" customFormat="1" ht="20.25">
      <c r="A141" s="191">
        <v>135</v>
      </c>
      <c r="B141" s="125">
        <v>439700</v>
      </c>
      <c r="C141" s="126" t="s">
        <v>526</v>
      </c>
      <c r="D141" s="196">
        <v>9</v>
      </c>
      <c r="E141" s="196">
        <v>8</v>
      </c>
      <c r="F141" s="196">
        <v>5</v>
      </c>
      <c r="G141" s="196">
        <v>5</v>
      </c>
      <c r="H141" s="196">
        <v>2</v>
      </c>
      <c r="I141" s="225">
        <f t="shared" si="25"/>
        <v>29</v>
      </c>
      <c r="J141" s="196">
        <f t="shared" si="26"/>
        <v>4.3499999999999996</v>
      </c>
      <c r="K141" s="321">
        <v>3</v>
      </c>
      <c r="L141" s="321">
        <v>2.50</v>
      </c>
      <c r="M141" s="321">
        <v>2.50</v>
      </c>
      <c r="N141" s="321">
        <v>3</v>
      </c>
      <c r="O141" s="321">
        <v>1.50</v>
      </c>
      <c r="P141" s="225">
        <f t="shared" si="27"/>
        <v>12.50</v>
      </c>
      <c r="Q141" s="197">
        <f t="shared" si="28"/>
        <v>0.625</v>
      </c>
      <c r="R141" s="104">
        <f t="shared" si="29"/>
        <v>1.50</v>
      </c>
      <c r="S141" s="104">
        <f t="shared" si="30"/>
        <v>1.325</v>
      </c>
      <c r="T141" s="104">
        <f t="shared" si="31"/>
        <v>0.875</v>
      </c>
      <c r="U141" s="104">
        <f t="shared" si="32"/>
        <v>0.90</v>
      </c>
      <c r="V141" s="104">
        <f t="shared" si="33"/>
        <v>0.375</v>
      </c>
      <c r="W141" s="26">
        <f t="shared" si="34"/>
        <v>41.50</v>
      </c>
      <c r="X141" s="194">
        <f t="shared" si="35"/>
        <v>8.3000000000000007</v>
      </c>
      <c r="Y141" s="114">
        <v>26</v>
      </c>
      <c r="Z141" s="195">
        <f t="shared" si="36"/>
        <v>20.80</v>
      </c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10"/>
      <c r="AQ141" s="110"/>
      <c r="AR141" s="109"/>
    </row>
    <row r="142" spans="1:44" s="107" customFormat="1" ht="20.25">
      <c r="A142" s="191">
        <v>136</v>
      </c>
      <c r="B142" s="125">
        <v>439702</v>
      </c>
      <c r="C142" s="126" t="s">
        <v>393</v>
      </c>
      <c r="D142" s="196">
        <v>8</v>
      </c>
      <c r="E142" s="196">
        <v>9</v>
      </c>
      <c r="F142" s="196">
        <v>11</v>
      </c>
      <c r="G142" s="196">
        <v>11</v>
      </c>
      <c r="H142" s="196">
        <v>9</v>
      </c>
      <c r="I142" s="225">
        <f t="shared" si="25"/>
        <v>48</v>
      </c>
      <c r="J142" s="196">
        <f t="shared" si="26"/>
        <v>7.1999999999999993</v>
      </c>
      <c r="K142" s="321">
        <v>3</v>
      </c>
      <c r="L142" s="321">
        <v>2.50</v>
      </c>
      <c r="M142" s="321">
        <v>2</v>
      </c>
      <c r="N142" s="321">
        <v>3.50</v>
      </c>
      <c r="O142" s="321">
        <v>4</v>
      </c>
      <c r="P142" s="225">
        <f t="shared" si="27"/>
        <v>15</v>
      </c>
      <c r="Q142" s="197">
        <f t="shared" si="28"/>
        <v>0.75</v>
      </c>
      <c r="R142" s="104">
        <f t="shared" si="29"/>
        <v>1.35</v>
      </c>
      <c r="S142" s="104">
        <f t="shared" si="30"/>
        <v>1.475</v>
      </c>
      <c r="T142" s="104">
        <f t="shared" si="31"/>
        <v>1.75</v>
      </c>
      <c r="U142" s="104">
        <f t="shared" si="32"/>
        <v>1.825</v>
      </c>
      <c r="V142" s="104">
        <f t="shared" si="33"/>
        <v>1.5499999999999998</v>
      </c>
      <c r="W142" s="26">
        <f t="shared" si="34"/>
        <v>63</v>
      </c>
      <c r="X142" s="194">
        <f t="shared" si="35"/>
        <v>12.60</v>
      </c>
      <c r="Y142" s="114">
        <v>49</v>
      </c>
      <c r="Z142" s="195">
        <f t="shared" si="36"/>
        <v>39.200000000000003</v>
      </c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09"/>
    </row>
    <row r="143" spans="1:44" s="107" customFormat="1" ht="20.25">
      <c r="A143" s="191">
        <v>137</v>
      </c>
      <c r="B143" s="125">
        <v>439703</v>
      </c>
      <c r="C143" s="126" t="s">
        <v>394</v>
      </c>
      <c r="D143" s="196">
        <v>11</v>
      </c>
      <c r="E143" s="196">
        <v>12</v>
      </c>
      <c r="F143" s="196">
        <v>8</v>
      </c>
      <c r="G143" s="196">
        <v>9</v>
      </c>
      <c r="H143" s="196">
        <v>8</v>
      </c>
      <c r="I143" s="225">
        <f t="shared" si="25"/>
        <v>48</v>
      </c>
      <c r="J143" s="196">
        <f t="shared" si="26"/>
        <v>7.1999999999999993</v>
      </c>
      <c r="K143" s="321">
        <v>3</v>
      </c>
      <c r="L143" s="321">
        <v>2.50</v>
      </c>
      <c r="M143" s="321">
        <v>3.50</v>
      </c>
      <c r="N143" s="321">
        <v>3.50</v>
      </c>
      <c r="O143" s="321">
        <v>3</v>
      </c>
      <c r="P143" s="225">
        <f t="shared" si="27"/>
        <v>15.50</v>
      </c>
      <c r="Q143" s="197">
        <f t="shared" si="28"/>
        <v>0.775</v>
      </c>
      <c r="R143" s="104">
        <f t="shared" si="29"/>
        <v>1.7999999999999998</v>
      </c>
      <c r="S143" s="104">
        <f t="shared" si="30"/>
        <v>1.9249999999999998</v>
      </c>
      <c r="T143" s="104">
        <f t="shared" si="31"/>
        <v>1.375</v>
      </c>
      <c r="U143" s="104">
        <f t="shared" si="32"/>
        <v>1.525</v>
      </c>
      <c r="V143" s="104">
        <f t="shared" si="33"/>
        <v>1.35</v>
      </c>
      <c r="W143" s="26">
        <f t="shared" si="34"/>
        <v>63.50</v>
      </c>
      <c r="X143" s="194">
        <f t="shared" si="35"/>
        <v>12.70</v>
      </c>
      <c r="Y143" s="114">
        <v>43</v>
      </c>
      <c r="Z143" s="195">
        <f t="shared" si="36"/>
        <v>34.40</v>
      </c>
      <c r="AC143" s="110"/>
      <c r="AD143" s="110"/>
      <c r="AE143" s="110"/>
      <c r="AF143" s="110"/>
      <c r="AG143" s="110"/>
      <c r="AH143" s="110"/>
      <c r="AI143" s="110"/>
      <c r="AJ143" s="110"/>
      <c r="AK143" s="110"/>
      <c r="AL143" s="110"/>
      <c r="AM143" s="110"/>
      <c r="AN143" s="110"/>
      <c r="AO143" s="110"/>
      <c r="AP143" s="110"/>
      <c r="AQ143" s="110"/>
      <c r="AR143" s="109"/>
    </row>
    <row r="144" spans="1:44" s="107" customFormat="1" ht="20.25">
      <c r="A144" s="191">
        <v>138</v>
      </c>
      <c r="B144" s="125">
        <v>439705</v>
      </c>
      <c r="C144" s="126" t="s">
        <v>396</v>
      </c>
      <c r="D144" s="196">
        <v>4</v>
      </c>
      <c r="E144" s="196">
        <v>3</v>
      </c>
      <c r="F144" s="196">
        <v>5</v>
      </c>
      <c r="G144" s="196">
        <v>5</v>
      </c>
      <c r="H144" s="196">
        <v>2</v>
      </c>
      <c r="I144" s="225">
        <f t="shared" si="25"/>
        <v>19</v>
      </c>
      <c r="J144" s="196">
        <f t="shared" si="26"/>
        <v>2.85</v>
      </c>
      <c r="K144" s="321">
        <v>4</v>
      </c>
      <c r="L144" s="321">
        <v>3</v>
      </c>
      <c r="M144" s="321">
        <v>1.50</v>
      </c>
      <c r="N144" s="321">
        <v>2</v>
      </c>
      <c r="O144" s="321">
        <v>2.50</v>
      </c>
      <c r="P144" s="225">
        <f t="shared" si="27"/>
        <v>13</v>
      </c>
      <c r="Q144" s="197">
        <f t="shared" si="28"/>
        <v>0.65</v>
      </c>
      <c r="R144" s="104">
        <f t="shared" si="29"/>
        <v>0.80</v>
      </c>
      <c r="S144" s="104">
        <f t="shared" si="30"/>
        <v>0.60</v>
      </c>
      <c r="T144" s="104">
        <f t="shared" si="31"/>
        <v>0.825</v>
      </c>
      <c r="U144" s="104">
        <f t="shared" si="32"/>
        <v>0.85</v>
      </c>
      <c r="V144" s="104">
        <f t="shared" si="33"/>
        <v>0.425</v>
      </c>
      <c r="W144" s="26">
        <f t="shared" si="34"/>
        <v>32</v>
      </c>
      <c r="X144" s="194">
        <f t="shared" si="35"/>
        <v>6.40</v>
      </c>
      <c r="Y144" s="114">
        <v>18</v>
      </c>
      <c r="Z144" s="195">
        <f t="shared" si="36"/>
        <v>14.40</v>
      </c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  <c r="AO144" s="110"/>
      <c r="AP144" s="110"/>
      <c r="AQ144" s="110"/>
      <c r="AR144" s="109"/>
    </row>
    <row r="145" spans="1:44" s="107" customFormat="1" ht="20.25">
      <c r="A145" s="191">
        <v>139</v>
      </c>
      <c r="B145" s="125">
        <v>439706</v>
      </c>
      <c r="C145" s="126" t="s">
        <v>397</v>
      </c>
      <c r="D145" s="196">
        <v>11</v>
      </c>
      <c r="E145" s="196">
        <v>8</v>
      </c>
      <c r="F145" s="196">
        <v>9</v>
      </c>
      <c r="G145" s="196">
        <v>8</v>
      </c>
      <c r="H145" s="196">
        <v>8</v>
      </c>
      <c r="I145" s="225">
        <f t="shared" si="25"/>
        <v>44</v>
      </c>
      <c r="J145" s="196">
        <f t="shared" si="26"/>
        <v>6.60</v>
      </c>
      <c r="K145" s="321">
        <v>3</v>
      </c>
      <c r="L145" s="321">
        <v>2</v>
      </c>
      <c r="M145" s="321">
        <v>2.50</v>
      </c>
      <c r="N145" s="321">
        <v>2</v>
      </c>
      <c r="O145" s="321">
        <v>5</v>
      </c>
      <c r="P145" s="225">
        <f t="shared" si="27"/>
        <v>14.50</v>
      </c>
      <c r="Q145" s="197">
        <f t="shared" si="28"/>
        <v>0.72500000000000009</v>
      </c>
      <c r="R145" s="104">
        <f t="shared" si="29"/>
        <v>1.7999999999999998</v>
      </c>
      <c r="S145" s="104">
        <f t="shared" si="30"/>
        <v>1.30</v>
      </c>
      <c r="T145" s="104">
        <f t="shared" si="31"/>
        <v>1.475</v>
      </c>
      <c r="U145" s="104">
        <f t="shared" si="32"/>
        <v>1.30</v>
      </c>
      <c r="V145" s="104">
        <f t="shared" si="33"/>
        <v>1.45</v>
      </c>
      <c r="W145" s="26">
        <f t="shared" si="34"/>
        <v>58.50</v>
      </c>
      <c r="X145" s="194">
        <f t="shared" si="35"/>
        <v>11.70</v>
      </c>
      <c r="Y145" s="114">
        <v>40</v>
      </c>
      <c r="Z145" s="195">
        <f t="shared" si="36"/>
        <v>32</v>
      </c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10"/>
      <c r="AM145" s="110"/>
      <c r="AN145" s="110"/>
      <c r="AO145" s="110"/>
      <c r="AP145" s="110"/>
      <c r="AQ145" s="110"/>
      <c r="AR145" s="109"/>
    </row>
    <row r="146" spans="1:44" s="107" customFormat="1" ht="20.25">
      <c r="A146" s="191">
        <v>140</v>
      </c>
      <c r="B146" s="125">
        <v>439707</v>
      </c>
      <c r="C146" s="126" t="s">
        <v>398</v>
      </c>
      <c r="D146" s="196">
        <v>10</v>
      </c>
      <c r="E146" s="196">
        <v>8</v>
      </c>
      <c r="F146" s="196">
        <v>9</v>
      </c>
      <c r="G146" s="196">
        <v>8</v>
      </c>
      <c r="H146" s="196">
        <v>10</v>
      </c>
      <c r="I146" s="225">
        <f t="shared" si="25"/>
        <v>45</v>
      </c>
      <c r="J146" s="196">
        <f t="shared" si="26"/>
        <v>6.75</v>
      </c>
      <c r="K146" s="321">
        <v>3.50</v>
      </c>
      <c r="L146" s="321">
        <v>2</v>
      </c>
      <c r="M146" s="321">
        <v>3.50</v>
      </c>
      <c r="N146" s="321">
        <v>1</v>
      </c>
      <c r="O146" s="321">
        <v>4.50</v>
      </c>
      <c r="P146" s="225">
        <f t="shared" si="27"/>
        <v>14.50</v>
      </c>
      <c r="Q146" s="197">
        <f t="shared" si="28"/>
        <v>0.72500000000000009</v>
      </c>
      <c r="R146" s="104">
        <f t="shared" si="29"/>
        <v>1.675</v>
      </c>
      <c r="S146" s="104">
        <f t="shared" si="30"/>
        <v>1.30</v>
      </c>
      <c r="T146" s="104">
        <f t="shared" si="31"/>
        <v>1.525</v>
      </c>
      <c r="U146" s="104">
        <f t="shared" si="32"/>
        <v>1.25</v>
      </c>
      <c r="V146" s="104">
        <f t="shared" si="33"/>
        <v>1.725</v>
      </c>
      <c r="W146" s="26">
        <f t="shared" si="34"/>
        <v>59.50</v>
      </c>
      <c r="X146" s="194">
        <f t="shared" si="35"/>
        <v>11.90</v>
      </c>
      <c r="Y146" s="114">
        <v>47</v>
      </c>
      <c r="Z146" s="195">
        <f t="shared" si="36"/>
        <v>37.60</v>
      </c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110"/>
      <c r="AM146" s="110"/>
      <c r="AN146" s="110"/>
      <c r="AO146" s="110"/>
      <c r="AP146" s="110"/>
      <c r="AQ146" s="110"/>
      <c r="AR146" s="109"/>
    </row>
    <row r="147" spans="1:44" s="107" customFormat="1" ht="20.25">
      <c r="A147" s="191">
        <v>141</v>
      </c>
      <c r="B147" s="125">
        <v>439710</v>
      </c>
      <c r="C147" s="126" t="s">
        <v>400</v>
      </c>
      <c r="D147" s="251">
        <v>8</v>
      </c>
      <c r="E147" s="196">
        <v>9</v>
      </c>
      <c r="F147" s="196">
        <v>11</v>
      </c>
      <c r="G147" s="196">
        <v>11</v>
      </c>
      <c r="H147" s="196">
        <v>8</v>
      </c>
      <c r="I147" s="225">
        <f t="shared" si="25"/>
        <v>47</v>
      </c>
      <c r="J147" s="196">
        <f t="shared" si="26"/>
        <v>7.05</v>
      </c>
      <c r="K147" s="321">
        <v>3.50</v>
      </c>
      <c r="L147" s="321">
        <v>2.50</v>
      </c>
      <c r="M147" s="321">
        <v>3</v>
      </c>
      <c r="N147" s="321">
        <v>3.50</v>
      </c>
      <c r="O147" s="321">
        <v>4</v>
      </c>
      <c r="P147" s="225">
        <f t="shared" si="27"/>
        <v>16.50</v>
      </c>
      <c r="Q147" s="197">
        <f t="shared" si="28"/>
        <v>0.825</v>
      </c>
      <c r="R147" s="104">
        <f t="shared" si="29"/>
        <v>1.375</v>
      </c>
      <c r="S147" s="104">
        <f t="shared" si="30"/>
        <v>1.475</v>
      </c>
      <c r="T147" s="104">
        <f t="shared" si="31"/>
        <v>1.7999999999999998</v>
      </c>
      <c r="U147" s="104">
        <f t="shared" si="32"/>
        <v>1.825</v>
      </c>
      <c r="V147" s="104">
        <f t="shared" si="33"/>
        <v>1.40</v>
      </c>
      <c r="W147" s="26">
        <f t="shared" si="34"/>
        <v>63.50</v>
      </c>
      <c r="X147" s="194">
        <f t="shared" si="35"/>
        <v>12.70</v>
      </c>
      <c r="Y147" s="114">
        <v>46</v>
      </c>
      <c r="Z147" s="195">
        <f t="shared" si="36"/>
        <v>36.800000000000004</v>
      </c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  <c r="AN147" s="110"/>
      <c r="AO147" s="110"/>
      <c r="AP147" s="110"/>
      <c r="AQ147" s="110"/>
      <c r="AR147" s="109"/>
    </row>
    <row r="148" spans="1:44" s="107" customFormat="1" ht="20.25">
      <c r="A148" s="191">
        <v>142</v>
      </c>
      <c r="B148" s="125">
        <v>439711</v>
      </c>
      <c r="C148" s="126" t="s">
        <v>401</v>
      </c>
      <c r="D148" s="196">
        <v>11</v>
      </c>
      <c r="E148" s="196">
        <v>11</v>
      </c>
      <c r="F148" s="196">
        <v>11</v>
      </c>
      <c r="G148" s="196">
        <v>14</v>
      </c>
      <c r="H148" s="196">
        <v>11</v>
      </c>
      <c r="I148" s="225">
        <f>SUM(D148:H148)</f>
        <v>58</v>
      </c>
      <c r="J148" s="196">
        <f t="shared" si="26"/>
        <v>8.6999999999999993</v>
      </c>
      <c r="K148" s="321">
        <v>3</v>
      </c>
      <c r="L148" s="321">
        <v>4</v>
      </c>
      <c r="M148" s="321">
        <v>2.50</v>
      </c>
      <c r="N148" s="321">
        <v>3.50</v>
      </c>
      <c r="O148" s="321">
        <v>3</v>
      </c>
      <c r="P148" s="225">
        <f t="shared" si="27"/>
        <v>16</v>
      </c>
      <c r="Q148" s="197">
        <f t="shared" si="28"/>
        <v>0.80</v>
      </c>
      <c r="R148" s="104">
        <f t="shared" si="29"/>
        <v>1.7999999999999998</v>
      </c>
      <c r="S148" s="104">
        <f t="shared" si="30"/>
        <v>1.85</v>
      </c>
      <c r="T148" s="104">
        <f t="shared" si="31"/>
        <v>1.775</v>
      </c>
      <c r="U148" s="104">
        <f t="shared" si="32"/>
        <v>2.275</v>
      </c>
      <c r="V148" s="104">
        <f t="shared" si="33"/>
        <v>1.7999999999999998</v>
      </c>
      <c r="W148" s="26">
        <f t="shared" si="34"/>
        <v>74</v>
      </c>
      <c r="X148" s="194">
        <f t="shared" si="35"/>
        <v>14.80</v>
      </c>
      <c r="Y148" s="114">
        <v>57</v>
      </c>
      <c r="Z148" s="195">
        <f t="shared" si="36"/>
        <v>45.60</v>
      </c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  <c r="AO148" s="110"/>
      <c r="AP148" s="110"/>
      <c r="AQ148" s="110"/>
      <c r="AR148" s="109"/>
    </row>
    <row r="149" spans="1:44" s="107" customFormat="1" ht="20.25">
      <c r="A149" s="191">
        <v>143</v>
      </c>
      <c r="B149" s="125">
        <v>439716</v>
      </c>
      <c r="C149" s="126" t="s">
        <v>402</v>
      </c>
      <c r="D149" s="196">
        <v>3</v>
      </c>
      <c r="E149" s="196">
        <v>2</v>
      </c>
      <c r="F149" s="196">
        <v>4</v>
      </c>
      <c r="G149" s="196">
        <v>6</v>
      </c>
      <c r="H149" s="196">
        <v>1</v>
      </c>
      <c r="I149" s="225">
        <f t="shared" si="25"/>
        <v>16</v>
      </c>
      <c r="J149" s="196">
        <f t="shared" si="26"/>
        <v>2.40</v>
      </c>
      <c r="K149" s="321">
        <v>1.50</v>
      </c>
      <c r="L149" s="321">
        <v>3.50</v>
      </c>
      <c r="M149" s="321">
        <v>1.50</v>
      </c>
      <c r="N149" s="321">
        <v>2</v>
      </c>
      <c r="O149" s="321">
        <v>2.50</v>
      </c>
      <c r="P149" s="225">
        <f t="shared" si="27"/>
        <v>11</v>
      </c>
      <c r="Q149" s="197">
        <f t="shared" si="28"/>
        <v>0.55000000000000004</v>
      </c>
      <c r="R149" s="104">
        <f t="shared" si="29"/>
        <v>0.52499999999999991</v>
      </c>
      <c r="S149" s="104">
        <f t="shared" si="30"/>
        <v>0.475</v>
      </c>
      <c r="T149" s="104">
        <f t="shared" si="31"/>
        <v>0.675</v>
      </c>
      <c r="U149" s="104">
        <f t="shared" si="32"/>
        <v>0.99999999999999989</v>
      </c>
      <c r="V149" s="104">
        <f t="shared" si="33"/>
        <v>0.27500000000000002</v>
      </c>
      <c r="W149" s="26">
        <f t="shared" si="34"/>
        <v>27</v>
      </c>
      <c r="X149" s="194">
        <f t="shared" si="35"/>
        <v>5.40</v>
      </c>
      <c r="Y149" s="114">
        <v>16</v>
      </c>
      <c r="Z149" s="195">
        <f t="shared" si="36"/>
        <v>12.80</v>
      </c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/>
      <c r="AM149" s="110"/>
      <c r="AN149" s="110"/>
      <c r="AO149" s="110"/>
      <c r="AP149" s="110"/>
      <c r="AQ149" s="110"/>
      <c r="AR149" s="109"/>
    </row>
    <row r="150" spans="1:44" s="107" customFormat="1" ht="20.25">
      <c r="A150" s="191">
        <v>144</v>
      </c>
      <c r="B150" s="125">
        <v>439717</v>
      </c>
      <c r="C150" s="126" t="s">
        <v>403</v>
      </c>
      <c r="D150" s="196">
        <v>11</v>
      </c>
      <c r="E150" s="196">
        <v>10</v>
      </c>
      <c r="F150" s="196">
        <v>11</v>
      </c>
      <c r="G150" s="196">
        <v>18</v>
      </c>
      <c r="H150" s="196">
        <v>11</v>
      </c>
      <c r="I150" s="225">
        <f t="shared" si="25"/>
        <v>61</v>
      </c>
      <c r="J150" s="196">
        <f t="shared" si="37" ref="J150">I150*0.15</f>
        <v>9.15</v>
      </c>
      <c r="K150" s="321">
        <v>4</v>
      </c>
      <c r="L150" s="321">
        <v>5</v>
      </c>
      <c r="M150" s="321">
        <v>2.50</v>
      </c>
      <c r="N150" s="321">
        <v>4</v>
      </c>
      <c r="O150" s="321">
        <v>3</v>
      </c>
      <c r="P150" s="225">
        <f t="shared" si="27"/>
        <v>18.50</v>
      </c>
      <c r="Q150" s="197">
        <f t="shared" si="28"/>
        <v>0.925</v>
      </c>
      <c r="R150" s="104">
        <f t="shared" si="29"/>
        <v>1.85</v>
      </c>
      <c r="S150" s="104">
        <f t="shared" si="30"/>
        <v>1.75</v>
      </c>
      <c r="T150" s="104">
        <f t="shared" si="31"/>
        <v>1.775</v>
      </c>
      <c r="U150" s="104">
        <f t="shared" si="32"/>
        <v>2.90</v>
      </c>
      <c r="V150" s="104">
        <f t="shared" si="33"/>
        <v>1.7999999999999998</v>
      </c>
      <c r="W150" s="26">
        <f t="shared" si="34"/>
        <v>79.50</v>
      </c>
      <c r="X150" s="194">
        <f t="shared" si="35"/>
        <v>15.90</v>
      </c>
      <c r="Y150" s="114">
        <v>60</v>
      </c>
      <c r="Z150" s="195">
        <f t="shared" si="36"/>
        <v>48</v>
      </c>
      <c r="AC150" s="110"/>
      <c r="AD150" s="110"/>
      <c r="AE150" s="110"/>
      <c r="AF150" s="110"/>
      <c r="AG150" s="110"/>
      <c r="AH150" s="110"/>
      <c r="AI150" s="110"/>
      <c r="AJ150" s="110"/>
      <c r="AK150" s="110"/>
      <c r="AL150" s="110"/>
      <c r="AM150" s="110"/>
      <c r="AN150" s="110"/>
      <c r="AO150" s="110"/>
      <c r="AP150" s="110"/>
      <c r="AQ150" s="110"/>
      <c r="AR150" s="109"/>
    </row>
    <row r="151" spans="1:44" s="107" customFormat="1" ht="20.25">
      <c r="A151" s="191">
        <v>145</v>
      </c>
      <c r="B151" s="125">
        <v>439719</v>
      </c>
      <c r="C151" s="126" t="s">
        <v>125</v>
      </c>
      <c r="D151" s="196">
        <v>8</v>
      </c>
      <c r="E151" s="196">
        <v>6</v>
      </c>
      <c r="F151" s="196">
        <v>5</v>
      </c>
      <c r="G151" s="196">
        <v>8</v>
      </c>
      <c r="H151" s="196">
        <v>9</v>
      </c>
      <c r="I151" s="225">
        <f t="shared" si="25"/>
        <v>36</v>
      </c>
      <c r="J151" s="196">
        <f t="shared" si="26"/>
        <v>5.40</v>
      </c>
      <c r="K151" s="321">
        <v>3.50</v>
      </c>
      <c r="L151" s="321">
        <v>2.50</v>
      </c>
      <c r="M151" s="321">
        <v>2</v>
      </c>
      <c r="N151" s="321">
        <v>3</v>
      </c>
      <c r="O151" s="321">
        <v>2.50</v>
      </c>
      <c r="P151" s="225">
        <f t="shared" si="27"/>
        <v>13.50</v>
      </c>
      <c r="Q151" s="197">
        <f t="shared" si="28"/>
        <v>0.675</v>
      </c>
      <c r="R151" s="104">
        <f t="shared" si="29"/>
        <v>1.375</v>
      </c>
      <c r="S151" s="104">
        <f t="shared" si="30"/>
        <v>1.0249999999999999</v>
      </c>
      <c r="T151" s="104">
        <f t="shared" si="31"/>
        <v>0.85</v>
      </c>
      <c r="U151" s="104">
        <f t="shared" si="32"/>
        <v>1.35</v>
      </c>
      <c r="V151" s="104">
        <f t="shared" si="33"/>
        <v>1.475</v>
      </c>
      <c r="W151" s="26">
        <f t="shared" si="34"/>
        <v>49.50</v>
      </c>
      <c r="X151" s="194">
        <f t="shared" si="35"/>
        <v>9.90</v>
      </c>
      <c r="Y151" s="114">
        <v>36</v>
      </c>
      <c r="Z151" s="195">
        <f t="shared" si="36"/>
        <v>28.80</v>
      </c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10"/>
      <c r="AM151" s="110"/>
      <c r="AN151" s="110"/>
      <c r="AO151" s="110"/>
      <c r="AP151" s="110"/>
      <c r="AQ151" s="110"/>
      <c r="AR151" s="109"/>
    </row>
    <row r="152" spans="1:44" s="107" customFormat="1" ht="20.25">
      <c r="A152" s="191">
        <v>146</v>
      </c>
      <c r="B152" s="125">
        <v>439720</v>
      </c>
      <c r="C152" s="126" t="s">
        <v>125</v>
      </c>
      <c r="D152" s="196">
        <v>8</v>
      </c>
      <c r="E152" s="196">
        <v>9</v>
      </c>
      <c r="F152" s="196">
        <v>11</v>
      </c>
      <c r="G152" s="196">
        <v>12</v>
      </c>
      <c r="H152" s="196">
        <v>8</v>
      </c>
      <c r="I152" s="225">
        <f t="shared" si="25"/>
        <v>48</v>
      </c>
      <c r="J152" s="196">
        <f t="shared" si="26"/>
        <v>7.1999999999999993</v>
      </c>
      <c r="K152" s="321">
        <v>2.50</v>
      </c>
      <c r="L152" s="321">
        <v>4</v>
      </c>
      <c r="M152" s="321">
        <v>3</v>
      </c>
      <c r="N152" s="321">
        <v>3.50</v>
      </c>
      <c r="O152" s="321">
        <v>3.50</v>
      </c>
      <c r="P152" s="225">
        <f t="shared" si="27"/>
        <v>16.50</v>
      </c>
      <c r="Q152" s="197">
        <f t="shared" si="28"/>
        <v>0.825</v>
      </c>
      <c r="R152" s="104">
        <f t="shared" si="29"/>
        <v>1.325</v>
      </c>
      <c r="S152" s="104">
        <f t="shared" si="30"/>
        <v>1.5499999999999998</v>
      </c>
      <c r="T152" s="104">
        <f t="shared" si="31"/>
        <v>1.7999999999999998</v>
      </c>
      <c r="U152" s="104">
        <f t="shared" si="32"/>
        <v>1.975</v>
      </c>
      <c r="V152" s="104">
        <f t="shared" si="33"/>
        <v>1.375</v>
      </c>
      <c r="W152" s="26">
        <f t="shared" si="34"/>
        <v>64.50</v>
      </c>
      <c r="X152" s="194">
        <f t="shared" si="35"/>
        <v>12.90</v>
      </c>
      <c r="Y152" s="114">
        <v>42</v>
      </c>
      <c r="Z152" s="195">
        <f t="shared" si="36"/>
        <v>33.60</v>
      </c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  <c r="AN152" s="110"/>
      <c r="AO152" s="110"/>
      <c r="AP152" s="110"/>
      <c r="AQ152" s="110"/>
      <c r="AR152" s="109"/>
    </row>
    <row r="153" spans="1:44" s="107" customFormat="1" ht="20.25">
      <c r="A153" s="191">
        <v>147</v>
      </c>
      <c r="B153" s="125">
        <v>439721</v>
      </c>
      <c r="C153" s="126" t="s">
        <v>404</v>
      </c>
      <c r="D153" s="196">
        <v>11</v>
      </c>
      <c r="E153" s="196">
        <v>8</v>
      </c>
      <c r="F153" s="196">
        <v>9</v>
      </c>
      <c r="G153" s="196">
        <v>8</v>
      </c>
      <c r="H153" s="196">
        <v>11</v>
      </c>
      <c r="I153" s="225">
        <f t="shared" si="25"/>
        <v>47</v>
      </c>
      <c r="J153" s="196">
        <f t="shared" si="26"/>
        <v>7.05</v>
      </c>
      <c r="K153" s="321">
        <v>3</v>
      </c>
      <c r="L153" s="321">
        <v>2</v>
      </c>
      <c r="M153" s="321">
        <v>2.50</v>
      </c>
      <c r="N153" s="321">
        <v>4</v>
      </c>
      <c r="O153" s="321">
        <v>2</v>
      </c>
      <c r="P153" s="225">
        <f t="shared" si="27"/>
        <v>13.50</v>
      </c>
      <c r="Q153" s="197">
        <f t="shared" si="28"/>
        <v>0.675</v>
      </c>
      <c r="R153" s="104">
        <f t="shared" si="29"/>
        <v>1.7999999999999998</v>
      </c>
      <c r="S153" s="104">
        <f t="shared" si="30"/>
        <v>1.30</v>
      </c>
      <c r="T153" s="104">
        <f t="shared" si="31"/>
        <v>1.475</v>
      </c>
      <c r="U153" s="104">
        <f t="shared" si="32"/>
        <v>1.40</v>
      </c>
      <c r="V153" s="104">
        <f t="shared" si="33"/>
        <v>1.75</v>
      </c>
      <c r="W153" s="26">
        <f t="shared" si="34"/>
        <v>60.50</v>
      </c>
      <c r="X153" s="194">
        <f t="shared" si="35"/>
        <v>12.10</v>
      </c>
      <c r="Y153" s="114">
        <v>44</v>
      </c>
      <c r="Z153" s="195">
        <f t="shared" si="36"/>
        <v>35.200000000000003</v>
      </c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10"/>
      <c r="AQ153" s="110"/>
      <c r="AR153" s="109"/>
    </row>
    <row r="154" spans="1:44" s="107" customFormat="1" ht="20.25">
      <c r="A154" s="191">
        <v>148</v>
      </c>
      <c r="B154" s="125">
        <v>439723</v>
      </c>
      <c r="C154" s="126" t="s">
        <v>126</v>
      </c>
      <c r="D154" s="196">
        <v>3</v>
      </c>
      <c r="E154" s="196">
        <v>2</v>
      </c>
      <c r="F154" s="196">
        <v>5</v>
      </c>
      <c r="G154" s="196">
        <v>6</v>
      </c>
      <c r="H154" s="196">
        <v>5</v>
      </c>
      <c r="I154" s="225">
        <f t="shared" si="25"/>
        <v>21</v>
      </c>
      <c r="J154" s="196">
        <f t="shared" si="26"/>
        <v>3.15</v>
      </c>
      <c r="K154" s="321">
        <v>2</v>
      </c>
      <c r="L154" s="321">
        <v>2.50</v>
      </c>
      <c r="M154" s="321">
        <v>2</v>
      </c>
      <c r="N154" s="321">
        <v>1</v>
      </c>
      <c r="O154" s="321">
        <v>1.50</v>
      </c>
      <c r="P154" s="225">
        <f t="shared" si="27"/>
        <v>9</v>
      </c>
      <c r="Q154" s="197">
        <f t="shared" si="28"/>
        <v>0.45</v>
      </c>
      <c r="R154" s="104">
        <f t="shared" si="29"/>
        <v>0.54999999999999993</v>
      </c>
      <c r="S154" s="104">
        <f t="shared" si="30"/>
        <v>0.425</v>
      </c>
      <c r="T154" s="104">
        <f t="shared" si="31"/>
        <v>0.85</v>
      </c>
      <c r="U154" s="104">
        <f t="shared" si="32"/>
        <v>0.95</v>
      </c>
      <c r="V154" s="104">
        <f t="shared" si="33"/>
        <v>0.825</v>
      </c>
      <c r="W154" s="26">
        <f t="shared" si="34"/>
        <v>30</v>
      </c>
      <c r="X154" s="194">
        <f t="shared" si="35"/>
        <v>6</v>
      </c>
      <c r="Y154" s="114">
        <v>20</v>
      </c>
      <c r="Z154" s="195">
        <f t="shared" si="36"/>
        <v>16</v>
      </c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  <c r="AN154" s="110"/>
      <c r="AO154" s="110"/>
      <c r="AP154" s="110"/>
      <c r="AQ154" s="110"/>
      <c r="AR154" s="109"/>
    </row>
    <row r="155" spans="1:44" s="107" customFormat="1" ht="19.9" customHeight="1">
      <c r="A155" s="191">
        <v>149</v>
      </c>
      <c r="B155" s="125">
        <v>439724</v>
      </c>
      <c r="C155" s="126" t="s">
        <v>406</v>
      </c>
      <c r="D155" s="196">
        <v>11</v>
      </c>
      <c r="E155" s="196">
        <v>8</v>
      </c>
      <c r="F155" s="196">
        <v>9</v>
      </c>
      <c r="G155" s="196">
        <v>8</v>
      </c>
      <c r="H155" s="196">
        <v>9</v>
      </c>
      <c r="I155" s="225">
        <f t="shared" si="25"/>
        <v>45</v>
      </c>
      <c r="J155" s="196">
        <f t="shared" si="26"/>
        <v>6.75</v>
      </c>
      <c r="K155" s="321">
        <v>3</v>
      </c>
      <c r="L155" s="321">
        <v>2</v>
      </c>
      <c r="M155" s="321">
        <v>2.50</v>
      </c>
      <c r="N155" s="321">
        <v>2</v>
      </c>
      <c r="O155" s="321">
        <v>4</v>
      </c>
      <c r="P155" s="225">
        <f t="shared" si="27"/>
        <v>13.50</v>
      </c>
      <c r="Q155" s="197">
        <f t="shared" si="28"/>
        <v>0.675</v>
      </c>
      <c r="R155" s="104">
        <f t="shared" si="29"/>
        <v>1.7999999999999998</v>
      </c>
      <c r="S155" s="104">
        <f t="shared" si="30"/>
        <v>1.30</v>
      </c>
      <c r="T155" s="104">
        <f t="shared" si="31"/>
        <v>1.475</v>
      </c>
      <c r="U155" s="104">
        <f t="shared" si="32"/>
        <v>1.30</v>
      </c>
      <c r="V155" s="104">
        <f t="shared" si="33"/>
        <v>1.5499999999999998</v>
      </c>
      <c r="W155" s="26">
        <f t="shared" si="34"/>
        <v>58.50</v>
      </c>
      <c r="X155" s="194">
        <f t="shared" si="35"/>
        <v>11.70</v>
      </c>
      <c r="Y155" s="114">
        <v>41</v>
      </c>
      <c r="Z155" s="195">
        <f t="shared" si="36"/>
        <v>32.800000000000004</v>
      </c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10"/>
      <c r="AN155" s="110"/>
      <c r="AO155" s="110"/>
      <c r="AP155" s="110"/>
      <c r="AQ155" s="110"/>
      <c r="AR155" s="109"/>
    </row>
    <row r="156" spans="1:44" s="107" customFormat="1" ht="19.9" customHeight="1">
      <c r="A156" s="191">
        <v>150</v>
      </c>
      <c r="B156" s="125">
        <v>439725</v>
      </c>
      <c r="C156" s="126" t="s">
        <v>407</v>
      </c>
      <c r="D156" s="196">
        <v>5</v>
      </c>
      <c r="E156" s="196">
        <v>6</v>
      </c>
      <c r="F156" s="196">
        <v>9</v>
      </c>
      <c r="G156" s="196">
        <v>4</v>
      </c>
      <c r="H156" s="196">
        <v>2</v>
      </c>
      <c r="I156" s="225">
        <f t="shared" si="25"/>
        <v>26</v>
      </c>
      <c r="J156" s="196">
        <f t="shared" si="26"/>
        <v>3.90</v>
      </c>
      <c r="K156" s="321">
        <v>2</v>
      </c>
      <c r="L156" s="321">
        <v>2</v>
      </c>
      <c r="M156" s="321">
        <v>2.50</v>
      </c>
      <c r="N156" s="321">
        <v>1.50</v>
      </c>
      <c r="O156" s="321">
        <v>1</v>
      </c>
      <c r="P156" s="225">
        <f t="shared" si="27"/>
        <v>9</v>
      </c>
      <c r="Q156" s="197">
        <f t="shared" si="28"/>
        <v>0.45</v>
      </c>
      <c r="R156" s="104">
        <f t="shared" si="29"/>
        <v>0.85</v>
      </c>
      <c r="S156" s="104">
        <f t="shared" si="30"/>
        <v>0.99999999999999989</v>
      </c>
      <c r="T156" s="104">
        <f t="shared" si="31"/>
        <v>1.475</v>
      </c>
      <c r="U156" s="104">
        <f t="shared" si="32"/>
        <v>0.675</v>
      </c>
      <c r="V156" s="104">
        <f t="shared" si="33"/>
        <v>0.35</v>
      </c>
      <c r="W156" s="26">
        <f t="shared" si="34"/>
        <v>35</v>
      </c>
      <c r="X156" s="194">
        <f t="shared" si="35"/>
        <v>7</v>
      </c>
      <c r="Y156" s="114">
        <v>28</v>
      </c>
      <c r="Z156" s="195">
        <f t="shared" si="36"/>
        <v>22.40</v>
      </c>
      <c r="AC156" s="110"/>
      <c r="AD156" s="110"/>
      <c r="AE156" s="110"/>
      <c r="AF156" s="110"/>
      <c r="AG156" s="110"/>
      <c r="AH156" s="110"/>
      <c r="AI156" s="110"/>
      <c r="AJ156" s="110"/>
      <c r="AK156" s="110"/>
      <c r="AL156" s="110"/>
      <c r="AM156" s="110"/>
      <c r="AN156" s="110"/>
      <c r="AO156" s="110"/>
      <c r="AP156" s="110"/>
      <c r="AQ156" s="110"/>
      <c r="AR156" s="109"/>
    </row>
    <row r="157" spans="1:44" s="107" customFormat="1" ht="19.9" customHeight="1">
      <c r="A157" s="191">
        <v>151</v>
      </c>
      <c r="B157" s="125">
        <v>439727</v>
      </c>
      <c r="C157" s="126" t="s">
        <v>527</v>
      </c>
      <c r="D157" s="8">
        <v>11</v>
      </c>
      <c r="E157" s="8">
        <v>11</v>
      </c>
      <c r="F157" s="8">
        <v>12</v>
      </c>
      <c r="G157" s="8">
        <v>9</v>
      </c>
      <c r="H157" s="8">
        <v>9</v>
      </c>
      <c r="I157" s="225">
        <f t="shared" si="25"/>
        <v>52</v>
      </c>
      <c r="J157" s="196">
        <f t="shared" si="26"/>
        <v>7.80</v>
      </c>
      <c r="K157" s="321">
        <v>1</v>
      </c>
      <c r="L157" s="321">
        <v>3.50</v>
      </c>
      <c r="M157" s="321">
        <v>4</v>
      </c>
      <c r="N157" s="321">
        <v>3.50</v>
      </c>
      <c r="O157" s="321">
        <v>4</v>
      </c>
      <c r="P157" s="225">
        <f t="shared" si="27"/>
        <v>16</v>
      </c>
      <c r="Q157" s="197">
        <f t="shared" si="28"/>
        <v>0.80</v>
      </c>
      <c r="R157" s="104">
        <f t="shared" si="29"/>
        <v>1.70</v>
      </c>
      <c r="S157" s="104">
        <f t="shared" si="30"/>
        <v>1.825</v>
      </c>
      <c r="T157" s="104">
        <f t="shared" si="31"/>
        <v>1.9999999999999998</v>
      </c>
      <c r="U157" s="104">
        <f t="shared" si="32"/>
        <v>1.525</v>
      </c>
      <c r="V157" s="104">
        <f t="shared" si="33"/>
        <v>1.5499999999999998</v>
      </c>
      <c r="W157" s="26">
        <f t="shared" si="34"/>
        <v>68</v>
      </c>
      <c r="X157" s="194">
        <f t="shared" si="35"/>
        <v>13.60</v>
      </c>
      <c r="Y157" s="114">
        <v>52</v>
      </c>
      <c r="Z157" s="195">
        <f t="shared" si="36"/>
        <v>41.60</v>
      </c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0"/>
      <c r="AM157" s="110"/>
      <c r="AN157" s="110"/>
      <c r="AO157" s="110"/>
      <c r="AP157" s="110"/>
      <c r="AQ157" s="110"/>
      <c r="AR157" s="109"/>
    </row>
    <row r="158" spans="1:44" s="107" customFormat="1" ht="19.9" customHeight="1">
      <c r="A158" s="191">
        <v>152</v>
      </c>
      <c r="B158" s="125">
        <v>439729</v>
      </c>
      <c r="C158" s="126" t="s">
        <v>548</v>
      </c>
      <c r="D158" s="8"/>
      <c r="E158" s="8"/>
      <c r="F158" s="8"/>
      <c r="G158" s="8"/>
      <c r="H158" s="8"/>
      <c r="I158" s="225">
        <f t="shared" si="25"/>
        <v>0</v>
      </c>
      <c r="J158" s="196">
        <f t="shared" si="26"/>
        <v>0</v>
      </c>
      <c r="K158" s="321"/>
      <c r="L158" s="321"/>
      <c r="M158" s="321"/>
      <c r="N158" s="321"/>
      <c r="O158" s="321"/>
      <c r="P158" s="225">
        <f t="shared" si="27"/>
        <v>0</v>
      </c>
      <c r="Q158" s="197">
        <f t="shared" si="28"/>
        <v>0</v>
      </c>
      <c r="R158" s="104">
        <f t="shared" si="29"/>
        <v>0</v>
      </c>
      <c r="S158" s="104">
        <f t="shared" si="30"/>
        <v>0</v>
      </c>
      <c r="T158" s="104">
        <f t="shared" si="31"/>
        <v>0</v>
      </c>
      <c r="U158" s="104">
        <f t="shared" si="32"/>
        <v>0</v>
      </c>
      <c r="V158" s="104">
        <f t="shared" si="33"/>
        <v>0</v>
      </c>
      <c r="W158" s="26">
        <f t="shared" si="34"/>
        <v>0</v>
      </c>
      <c r="X158" s="194">
        <f t="shared" si="35"/>
        <v>0</v>
      </c>
      <c r="Y158" s="114" t="s">
        <v>147</v>
      </c>
      <c r="Z158" s="195" t="e">
        <f t="shared" si="36"/>
        <v>#VALUE!</v>
      </c>
      <c r="AC158" s="110"/>
      <c r="AD158" s="110"/>
      <c r="AE158" s="110"/>
      <c r="AF158" s="110"/>
      <c r="AG158" s="110"/>
      <c r="AH158" s="110"/>
      <c r="AI158" s="110"/>
      <c r="AJ158" s="110"/>
      <c r="AK158" s="110"/>
      <c r="AL158" s="110"/>
      <c r="AM158" s="110"/>
      <c r="AN158" s="110"/>
      <c r="AO158" s="110"/>
      <c r="AP158" s="110"/>
      <c r="AQ158" s="110"/>
      <c r="AR158" s="109"/>
    </row>
    <row r="159" spans="1:44" s="107" customFormat="1" ht="19.9" customHeight="1">
      <c r="A159" s="191">
        <v>153</v>
      </c>
      <c r="B159" s="125">
        <v>439730</v>
      </c>
      <c r="C159" s="126" t="s">
        <v>128</v>
      </c>
      <c r="D159" s="8">
        <v>10</v>
      </c>
      <c r="E159" s="8">
        <v>14</v>
      </c>
      <c r="F159" s="8">
        <v>11</v>
      </c>
      <c r="G159" s="8">
        <v>13</v>
      </c>
      <c r="H159" s="8">
        <v>11</v>
      </c>
      <c r="I159" s="225">
        <f t="shared" si="25"/>
        <v>59</v>
      </c>
      <c r="J159" s="196">
        <f t="shared" si="26"/>
        <v>8.85</v>
      </c>
      <c r="K159" s="321">
        <v>4</v>
      </c>
      <c r="L159" s="321">
        <v>3.50</v>
      </c>
      <c r="M159" s="321">
        <v>3</v>
      </c>
      <c r="N159" s="321">
        <v>2.50</v>
      </c>
      <c r="O159" s="321">
        <v>3.50</v>
      </c>
      <c r="P159" s="225">
        <f t="shared" si="27"/>
        <v>16.50</v>
      </c>
      <c r="Q159" s="197">
        <f t="shared" si="28"/>
        <v>0.825</v>
      </c>
      <c r="R159" s="104">
        <f t="shared" si="29"/>
        <v>1.70</v>
      </c>
      <c r="S159" s="104">
        <f t="shared" si="30"/>
        <v>2.275</v>
      </c>
      <c r="T159" s="104">
        <f t="shared" si="31"/>
        <v>1.7999999999999998</v>
      </c>
      <c r="U159" s="104">
        <f t="shared" si="32"/>
        <v>2.0750000000000002</v>
      </c>
      <c r="V159" s="104">
        <f t="shared" si="33"/>
        <v>1.825</v>
      </c>
      <c r="W159" s="26">
        <f t="shared" si="34"/>
        <v>75.50</v>
      </c>
      <c r="X159" s="194">
        <f t="shared" si="35"/>
        <v>15.10</v>
      </c>
      <c r="Y159" s="114">
        <v>52</v>
      </c>
      <c r="Z159" s="195">
        <f t="shared" si="36"/>
        <v>41.60</v>
      </c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10"/>
      <c r="AM159" s="110"/>
      <c r="AN159" s="110"/>
      <c r="AO159" s="110"/>
      <c r="AP159" s="110"/>
      <c r="AQ159" s="110"/>
      <c r="AR159" s="109"/>
    </row>
    <row r="160" spans="1:44" s="107" customFormat="1" ht="19.9" customHeight="1">
      <c r="A160" s="191">
        <v>154</v>
      </c>
      <c r="B160" s="125">
        <v>439732</v>
      </c>
      <c r="C160" s="126" t="s">
        <v>409</v>
      </c>
      <c r="D160" s="8">
        <v>3</v>
      </c>
      <c r="E160" s="8">
        <v>2</v>
      </c>
      <c r="F160" s="8">
        <v>4</v>
      </c>
      <c r="G160" s="8">
        <v>5</v>
      </c>
      <c r="H160" s="8">
        <v>3</v>
      </c>
      <c r="I160" s="225">
        <f t="shared" si="25"/>
        <v>17</v>
      </c>
      <c r="J160" s="196">
        <f t="shared" si="26"/>
        <v>2.5499999999999998</v>
      </c>
      <c r="K160" s="321">
        <v>1</v>
      </c>
      <c r="L160" s="321">
        <v>2.50</v>
      </c>
      <c r="M160" s="321">
        <v>2</v>
      </c>
      <c r="N160" s="321">
        <v>2.50</v>
      </c>
      <c r="O160" s="321">
        <v>1</v>
      </c>
      <c r="P160" s="225">
        <f t="shared" si="27"/>
        <v>9</v>
      </c>
      <c r="Q160" s="197">
        <f t="shared" si="28"/>
        <v>0.45</v>
      </c>
      <c r="R160" s="104">
        <f t="shared" si="29"/>
        <v>0.49999999999999994</v>
      </c>
      <c r="S160" s="104">
        <f t="shared" si="30"/>
        <v>0.425</v>
      </c>
      <c r="T160" s="104">
        <f t="shared" si="31"/>
        <v>0.70</v>
      </c>
      <c r="U160" s="104">
        <f t="shared" si="32"/>
        <v>0.875</v>
      </c>
      <c r="V160" s="104">
        <f t="shared" si="33"/>
        <v>0.49999999999999994</v>
      </c>
      <c r="W160" s="26">
        <f t="shared" si="34"/>
        <v>26</v>
      </c>
      <c r="X160" s="194">
        <f t="shared" si="35"/>
        <v>5.20</v>
      </c>
      <c r="Y160" s="114">
        <v>15</v>
      </c>
      <c r="Z160" s="195">
        <f t="shared" si="36"/>
        <v>12</v>
      </c>
      <c r="AC160" s="110"/>
      <c r="AD160" s="110"/>
      <c r="AE160" s="110"/>
      <c r="AF160" s="110"/>
      <c r="AG160" s="110"/>
      <c r="AH160" s="110"/>
      <c r="AI160" s="110"/>
      <c r="AJ160" s="110"/>
      <c r="AK160" s="110"/>
      <c r="AL160" s="110"/>
      <c r="AM160" s="110"/>
      <c r="AN160" s="110"/>
      <c r="AO160" s="110"/>
      <c r="AP160" s="110"/>
      <c r="AQ160" s="110"/>
      <c r="AR160" s="109"/>
    </row>
    <row r="161" spans="1:44" s="107" customFormat="1" ht="19.9" customHeight="1">
      <c r="A161" s="191">
        <v>155</v>
      </c>
      <c r="B161" s="125">
        <v>439733</v>
      </c>
      <c r="C161" s="126" t="s">
        <v>410</v>
      </c>
      <c r="D161" s="8">
        <v>2</v>
      </c>
      <c r="E161" s="8">
        <v>3</v>
      </c>
      <c r="F161" s="8">
        <v>2</v>
      </c>
      <c r="G161" s="8">
        <v>2</v>
      </c>
      <c r="H161" s="8">
        <v>2</v>
      </c>
      <c r="I161" s="225">
        <f t="shared" si="25"/>
        <v>11</v>
      </c>
      <c r="J161" s="196">
        <f t="shared" si="26"/>
        <v>1.65</v>
      </c>
      <c r="K161" s="321">
        <v>3.50</v>
      </c>
      <c r="L161" s="321">
        <v>1.50</v>
      </c>
      <c r="M161" s="321">
        <v>2</v>
      </c>
      <c r="N161" s="321">
        <v>2</v>
      </c>
      <c r="O161" s="321">
        <v>1</v>
      </c>
      <c r="P161" s="225">
        <f t="shared" si="27"/>
        <v>10</v>
      </c>
      <c r="Q161" s="197">
        <f t="shared" si="28"/>
        <v>0.50</v>
      </c>
      <c r="R161" s="104">
        <f t="shared" si="29"/>
        <v>0.475</v>
      </c>
      <c r="S161" s="104">
        <f t="shared" si="30"/>
        <v>0.52499999999999991</v>
      </c>
      <c r="T161" s="104">
        <f t="shared" si="31"/>
        <v>0.40</v>
      </c>
      <c r="U161" s="104">
        <f t="shared" si="32"/>
        <v>0.40</v>
      </c>
      <c r="V161" s="104">
        <f t="shared" si="33"/>
        <v>0.35</v>
      </c>
      <c r="W161" s="26">
        <f t="shared" si="34"/>
        <v>21</v>
      </c>
      <c r="X161" s="194">
        <f t="shared" si="35"/>
        <v>4.20</v>
      </c>
      <c r="Y161" s="114">
        <v>10</v>
      </c>
      <c r="Z161" s="195">
        <f t="shared" si="36"/>
        <v>8</v>
      </c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110"/>
      <c r="AM161" s="110"/>
      <c r="AN161" s="110"/>
      <c r="AO161" s="110"/>
      <c r="AP161" s="110"/>
      <c r="AQ161" s="110"/>
      <c r="AR161" s="109"/>
    </row>
    <row r="162" spans="1:44" s="107" customFormat="1" ht="19.9" customHeight="1">
      <c r="A162" s="191">
        <v>156</v>
      </c>
      <c r="B162" s="125">
        <v>439736</v>
      </c>
      <c r="C162" s="126" t="s">
        <v>528</v>
      </c>
      <c r="D162" s="8">
        <v>9</v>
      </c>
      <c r="E162" s="8">
        <v>9</v>
      </c>
      <c r="F162" s="8">
        <v>8</v>
      </c>
      <c r="G162" s="8">
        <v>8</v>
      </c>
      <c r="H162" s="8">
        <v>9</v>
      </c>
      <c r="I162" s="225">
        <f t="shared" si="25"/>
        <v>43</v>
      </c>
      <c r="J162" s="196">
        <f t="shared" si="26"/>
        <v>6.45</v>
      </c>
      <c r="K162" s="321">
        <v>2</v>
      </c>
      <c r="L162" s="321">
        <v>3.50</v>
      </c>
      <c r="M162" s="321">
        <v>2.50</v>
      </c>
      <c r="N162" s="321">
        <v>5</v>
      </c>
      <c r="O162" s="321">
        <v>3</v>
      </c>
      <c r="P162" s="225">
        <f t="shared" si="27"/>
        <v>16</v>
      </c>
      <c r="Q162" s="197">
        <f t="shared" si="28"/>
        <v>0.80</v>
      </c>
      <c r="R162" s="104">
        <f t="shared" si="29"/>
        <v>1.45</v>
      </c>
      <c r="S162" s="104">
        <f t="shared" si="30"/>
        <v>1.525</v>
      </c>
      <c r="T162" s="104">
        <f t="shared" si="31"/>
        <v>1.325</v>
      </c>
      <c r="U162" s="104">
        <f t="shared" si="32"/>
        <v>1.45</v>
      </c>
      <c r="V162" s="104">
        <f t="shared" si="33"/>
        <v>1.50</v>
      </c>
      <c r="W162" s="26">
        <f t="shared" si="34"/>
        <v>59</v>
      </c>
      <c r="X162" s="194">
        <f t="shared" si="35"/>
        <v>11.80</v>
      </c>
      <c r="Y162" s="114">
        <v>44</v>
      </c>
      <c r="Z162" s="195">
        <f t="shared" si="36"/>
        <v>35.200000000000003</v>
      </c>
      <c r="AC162" s="110"/>
      <c r="AD162" s="110"/>
      <c r="AE162" s="110"/>
      <c r="AF162" s="110"/>
      <c r="AG162" s="110"/>
      <c r="AH162" s="110"/>
      <c r="AI162" s="110"/>
      <c r="AJ162" s="110"/>
      <c r="AK162" s="110"/>
      <c r="AL162" s="110"/>
      <c r="AM162" s="110"/>
      <c r="AN162" s="110"/>
      <c r="AO162" s="110"/>
      <c r="AP162" s="110"/>
      <c r="AQ162" s="110"/>
      <c r="AR162" s="109"/>
    </row>
    <row r="163" spans="1:44" s="107" customFormat="1" ht="19.9" customHeight="1">
      <c r="A163" s="191">
        <v>157</v>
      </c>
      <c r="B163" s="125">
        <v>439744</v>
      </c>
      <c r="C163" s="126" t="s">
        <v>412</v>
      </c>
      <c r="D163" s="8">
        <v>5</v>
      </c>
      <c r="E163" s="8">
        <v>6</v>
      </c>
      <c r="F163" s="8">
        <v>8</v>
      </c>
      <c r="G163" s="8">
        <v>9</v>
      </c>
      <c r="H163" s="8">
        <v>9</v>
      </c>
      <c r="I163" s="225">
        <f t="shared" si="25"/>
        <v>37</v>
      </c>
      <c r="J163" s="196">
        <f t="shared" si="26"/>
        <v>5.55</v>
      </c>
      <c r="K163" s="321">
        <v>3</v>
      </c>
      <c r="L163" s="321">
        <v>1.50</v>
      </c>
      <c r="M163" s="321">
        <v>1</v>
      </c>
      <c r="N163" s="321">
        <v>2</v>
      </c>
      <c r="O163" s="321">
        <v>2.50</v>
      </c>
      <c r="P163" s="225">
        <f t="shared" si="27"/>
        <v>10</v>
      </c>
      <c r="Q163" s="197">
        <f t="shared" si="28"/>
        <v>0.50</v>
      </c>
      <c r="R163" s="104">
        <f t="shared" si="29"/>
        <v>0.90</v>
      </c>
      <c r="S163" s="104">
        <f t="shared" si="30"/>
        <v>0.97499999999999987</v>
      </c>
      <c r="T163" s="104">
        <f t="shared" si="31"/>
        <v>1.25</v>
      </c>
      <c r="U163" s="104">
        <f t="shared" si="32"/>
        <v>1.45</v>
      </c>
      <c r="V163" s="104">
        <f t="shared" si="33"/>
        <v>1.475</v>
      </c>
      <c r="W163" s="26">
        <f t="shared" si="34"/>
        <v>47</v>
      </c>
      <c r="X163" s="194">
        <f t="shared" si="35"/>
        <v>9.40</v>
      </c>
      <c r="Y163" s="114">
        <v>36</v>
      </c>
      <c r="Z163" s="195">
        <f t="shared" si="36"/>
        <v>28.80</v>
      </c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10"/>
      <c r="AN163" s="110"/>
      <c r="AO163" s="110"/>
      <c r="AP163" s="110"/>
      <c r="AQ163" s="110"/>
      <c r="AR163" s="109"/>
    </row>
    <row r="164" spans="1:44" s="107" customFormat="1" ht="19.9" customHeight="1">
      <c r="A164" s="191">
        <v>158</v>
      </c>
      <c r="B164" s="125">
        <v>439745</v>
      </c>
      <c r="C164" s="126" t="s">
        <v>413</v>
      </c>
      <c r="D164" s="8">
        <v>1</v>
      </c>
      <c r="E164" s="8">
        <v>0</v>
      </c>
      <c r="F164" s="8">
        <v>1</v>
      </c>
      <c r="G164" s="8">
        <v>0</v>
      </c>
      <c r="H164" s="8">
        <v>1</v>
      </c>
      <c r="I164" s="225">
        <f t="shared" si="25"/>
        <v>3</v>
      </c>
      <c r="J164" s="196">
        <f t="shared" si="26"/>
        <v>0.44999999999999996</v>
      </c>
      <c r="K164" s="321">
        <v>1</v>
      </c>
      <c r="L164" s="321">
        <v>0</v>
      </c>
      <c r="M164" s="321">
        <v>0</v>
      </c>
      <c r="N164" s="321">
        <v>1</v>
      </c>
      <c r="O164" s="321">
        <v>1</v>
      </c>
      <c r="P164" s="225">
        <f t="shared" si="27"/>
        <v>3</v>
      </c>
      <c r="Q164" s="197">
        <f t="shared" si="28"/>
        <v>0.15000000000000002</v>
      </c>
      <c r="R164" s="104">
        <f t="shared" si="29"/>
        <v>0.20</v>
      </c>
      <c r="S164" s="104">
        <f t="shared" si="30"/>
        <v>0</v>
      </c>
      <c r="T164" s="104">
        <f t="shared" si="31"/>
        <v>0.15</v>
      </c>
      <c r="U164" s="104">
        <f t="shared" si="32"/>
        <v>0.05</v>
      </c>
      <c r="V164" s="104">
        <f t="shared" si="33"/>
        <v>0.20</v>
      </c>
      <c r="W164" s="26">
        <f t="shared" si="34"/>
        <v>6</v>
      </c>
      <c r="X164" s="194">
        <f t="shared" si="35"/>
        <v>1.2000000000000002</v>
      </c>
      <c r="Y164" s="114">
        <v>2</v>
      </c>
      <c r="Z164" s="195">
        <f t="shared" si="36"/>
        <v>1.60</v>
      </c>
      <c r="AC164" s="110"/>
      <c r="AD164" s="110"/>
      <c r="AE164" s="110"/>
      <c r="AF164" s="110"/>
      <c r="AG164" s="110"/>
      <c r="AH164" s="110"/>
      <c r="AI164" s="110"/>
      <c r="AJ164" s="110"/>
      <c r="AK164" s="110"/>
      <c r="AL164" s="110"/>
      <c r="AM164" s="110"/>
      <c r="AN164" s="110"/>
      <c r="AO164" s="110"/>
      <c r="AP164" s="110"/>
      <c r="AQ164" s="110"/>
      <c r="AR164" s="109"/>
    </row>
    <row r="165" spans="1:44" s="107" customFormat="1" ht="19.9" customHeight="1">
      <c r="A165" s="191">
        <v>159</v>
      </c>
      <c r="B165" s="125">
        <v>439754</v>
      </c>
      <c r="C165" s="126" t="s">
        <v>416</v>
      </c>
      <c r="D165" s="8">
        <v>8</v>
      </c>
      <c r="E165" s="8">
        <v>2</v>
      </c>
      <c r="F165" s="8">
        <v>5</v>
      </c>
      <c r="G165" s="8">
        <v>5</v>
      </c>
      <c r="H165" s="8">
        <v>5</v>
      </c>
      <c r="I165" s="225">
        <f t="shared" si="38" ref="I165:I228">SUM(D165:H165)</f>
        <v>25</v>
      </c>
      <c r="J165" s="196">
        <f t="shared" si="39" ref="J165:J228">I165*0.15</f>
        <v>3.75</v>
      </c>
      <c r="K165" s="321">
        <v>1.50</v>
      </c>
      <c r="L165" s="321">
        <v>0</v>
      </c>
      <c r="M165" s="321">
        <v>1.50</v>
      </c>
      <c r="N165" s="321">
        <v>0</v>
      </c>
      <c r="O165" s="321">
        <v>3.50</v>
      </c>
      <c r="P165" s="225">
        <f t="shared" si="40" ref="P165:P228">SUM(K165:O165)</f>
        <v>6.50</v>
      </c>
      <c r="Q165" s="197">
        <f t="shared" si="41" ref="Q165:Q228">P165*0.05</f>
        <v>0.325</v>
      </c>
      <c r="R165" s="104">
        <f t="shared" si="29"/>
        <v>1.2749999999999999</v>
      </c>
      <c r="S165" s="104">
        <f t="shared" si="30"/>
        <v>0.30</v>
      </c>
      <c r="T165" s="104">
        <f t="shared" si="31"/>
        <v>0.825</v>
      </c>
      <c r="U165" s="104">
        <f t="shared" si="32"/>
        <v>0.75</v>
      </c>
      <c r="V165" s="104">
        <f t="shared" si="33"/>
        <v>0.925</v>
      </c>
      <c r="W165" s="26">
        <f t="shared" si="34"/>
        <v>31.50</v>
      </c>
      <c r="X165" s="194">
        <f t="shared" si="35"/>
        <v>6.3000000000000007</v>
      </c>
      <c r="Y165" s="114">
        <v>24</v>
      </c>
      <c r="Z165" s="195">
        <f t="shared" si="36"/>
        <v>19.200000000000003</v>
      </c>
      <c r="AC165" s="110"/>
      <c r="AD165" s="110"/>
      <c r="AE165" s="110"/>
      <c r="AF165" s="110"/>
      <c r="AG165" s="110"/>
      <c r="AH165" s="110"/>
      <c r="AI165" s="110"/>
      <c r="AJ165" s="110"/>
      <c r="AK165" s="110"/>
      <c r="AL165" s="110"/>
      <c r="AM165" s="110"/>
      <c r="AN165" s="110"/>
      <c r="AO165" s="110"/>
      <c r="AP165" s="110"/>
      <c r="AQ165" s="110"/>
      <c r="AR165" s="109"/>
    </row>
    <row r="166" spans="1:44" s="107" customFormat="1" ht="19.9" customHeight="1">
      <c r="A166" s="191">
        <v>160</v>
      </c>
      <c r="B166" s="125">
        <v>439757</v>
      </c>
      <c r="C166" s="126" t="s">
        <v>418</v>
      </c>
      <c r="D166" s="8">
        <v>2</v>
      </c>
      <c r="E166" s="8">
        <v>3</v>
      </c>
      <c r="F166" s="8">
        <v>4</v>
      </c>
      <c r="G166" s="8">
        <v>2</v>
      </c>
      <c r="H166" s="8">
        <v>3</v>
      </c>
      <c r="I166" s="225">
        <f t="shared" si="38"/>
        <v>14</v>
      </c>
      <c r="J166" s="196">
        <f t="shared" si="39"/>
        <v>2.10</v>
      </c>
      <c r="K166" s="321">
        <v>1</v>
      </c>
      <c r="L166" s="321">
        <v>2.50</v>
      </c>
      <c r="M166" s="321">
        <v>1</v>
      </c>
      <c r="N166" s="321">
        <v>0</v>
      </c>
      <c r="O166" s="321">
        <v>2.50</v>
      </c>
      <c r="P166" s="225">
        <f t="shared" si="40"/>
        <v>7</v>
      </c>
      <c r="Q166" s="197">
        <f t="shared" si="41"/>
        <v>0.35</v>
      </c>
      <c r="R166" s="104">
        <f t="shared" si="29"/>
        <v>0.35</v>
      </c>
      <c r="S166" s="104">
        <f t="shared" si="30"/>
        <v>0.57499999999999996</v>
      </c>
      <c r="T166" s="104">
        <f t="shared" si="31"/>
        <v>0.65</v>
      </c>
      <c r="U166" s="104">
        <f t="shared" si="32"/>
        <v>0.30</v>
      </c>
      <c r="V166" s="104">
        <f t="shared" si="33"/>
        <v>0.57499999999999996</v>
      </c>
      <c r="W166" s="26">
        <f t="shared" si="34"/>
        <v>21</v>
      </c>
      <c r="X166" s="194">
        <f t="shared" si="35"/>
        <v>4.20</v>
      </c>
      <c r="Y166" s="114">
        <v>12</v>
      </c>
      <c r="Z166" s="195">
        <f t="shared" si="36"/>
        <v>9.6000000000000014</v>
      </c>
      <c r="AC166" s="110"/>
      <c r="AD166" s="110"/>
      <c r="AE166" s="110"/>
      <c r="AF166" s="110"/>
      <c r="AG166" s="110"/>
      <c r="AH166" s="110"/>
      <c r="AI166" s="110"/>
      <c r="AJ166" s="110"/>
      <c r="AK166" s="110"/>
      <c r="AL166" s="110"/>
      <c r="AM166" s="110"/>
      <c r="AN166" s="110"/>
      <c r="AO166" s="110"/>
      <c r="AP166" s="110"/>
      <c r="AQ166" s="110"/>
      <c r="AR166" s="109"/>
    </row>
    <row r="167" spans="1:28" ht="20.25">
      <c r="A167" s="191">
        <v>161</v>
      </c>
      <c r="B167" s="125">
        <v>439759</v>
      </c>
      <c r="C167" s="126" t="s">
        <v>419</v>
      </c>
      <c r="D167" s="196">
        <v>12</v>
      </c>
      <c r="E167" s="196">
        <v>11</v>
      </c>
      <c r="F167" s="196">
        <v>11</v>
      </c>
      <c r="G167" s="196">
        <v>15</v>
      </c>
      <c r="H167" s="196">
        <v>10</v>
      </c>
      <c r="I167" s="225">
        <f t="shared" si="38"/>
        <v>59</v>
      </c>
      <c r="J167" s="196">
        <f t="shared" si="39"/>
        <v>8.85</v>
      </c>
      <c r="K167" s="321">
        <v>4</v>
      </c>
      <c r="L167" s="321">
        <v>4.50</v>
      </c>
      <c r="M167" s="321">
        <v>2.50</v>
      </c>
      <c r="N167" s="321">
        <v>3</v>
      </c>
      <c r="O167" s="321">
        <v>3</v>
      </c>
      <c r="P167" s="225">
        <f t="shared" si="40"/>
        <v>17</v>
      </c>
      <c r="Q167" s="197">
        <f t="shared" si="41"/>
        <v>0.85000000000000009</v>
      </c>
      <c r="R167" s="104">
        <f t="shared" si="29"/>
        <v>1.9999999999999998</v>
      </c>
      <c r="S167" s="104">
        <f t="shared" si="30"/>
        <v>1.875</v>
      </c>
      <c r="T167" s="104">
        <f t="shared" si="31"/>
        <v>1.775</v>
      </c>
      <c r="U167" s="104">
        <f t="shared" si="32"/>
        <v>2.40</v>
      </c>
      <c r="V167" s="104">
        <f t="shared" si="33"/>
        <v>1.65</v>
      </c>
      <c r="W167" s="26">
        <f t="shared" si="34"/>
        <v>76</v>
      </c>
      <c r="X167" s="194">
        <f t="shared" si="35"/>
        <v>15.20</v>
      </c>
      <c r="Y167" s="114">
        <v>59</v>
      </c>
      <c r="Z167" s="195">
        <f t="shared" si="36"/>
        <v>47.20</v>
      </c>
      <c r="AA167" s="107"/>
      <c r="AB167" s="107"/>
    </row>
    <row r="168" spans="1:28" ht="20.25" customHeight="1">
      <c r="A168" s="191">
        <v>162</v>
      </c>
      <c r="B168" s="125">
        <v>439761</v>
      </c>
      <c r="C168" s="126" t="s">
        <v>131</v>
      </c>
      <c r="D168" s="252">
        <v>11</v>
      </c>
      <c r="E168" s="252">
        <v>12</v>
      </c>
      <c r="F168" s="252">
        <v>10</v>
      </c>
      <c r="G168" s="252">
        <v>15</v>
      </c>
      <c r="H168" s="252">
        <v>11</v>
      </c>
      <c r="I168" s="225">
        <f t="shared" si="38"/>
        <v>59</v>
      </c>
      <c r="J168" s="196">
        <f t="shared" si="39"/>
        <v>8.85</v>
      </c>
      <c r="K168" s="321">
        <v>5</v>
      </c>
      <c r="L168" s="321">
        <v>3</v>
      </c>
      <c r="M168" s="321">
        <v>3</v>
      </c>
      <c r="N168" s="321">
        <v>4</v>
      </c>
      <c r="O168" s="321">
        <v>4.50</v>
      </c>
      <c r="P168" s="225">
        <f t="shared" si="40"/>
        <v>19.50</v>
      </c>
      <c r="Q168" s="197">
        <f t="shared" si="41"/>
        <v>0.97500000000000009</v>
      </c>
      <c r="R168" s="104">
        <f t="shared" si="29"/>
        <v>1.90</v>
      </c>
      <c r="S168" s="104">
        <f t="shared" si="30"/>
        <v>1.9499999999999997</v>
      </c>
      <c r="T168" s="104">
        <f t="shared" si="31"/>
        <v>1.65</v>
      </c>
      <c r="U168" s="104">
        <f t="shared" si="32"/>
        <v>2.4500000000000002</v>
      </c>
      <c r="V168" s="104">
        <f t="shared" si="33"/>
        <v>1.875</v>
      </c>
      <c r="W168" s="26">
        <f t="shared" si="34"/>
        <v>78.50</v>
      </c>
      <c r="X168" s="194">
        <f t="shared" si="35"/>
        <v>15.70</v>
      </c>
      <c r="Y168" s="114">
        <v>56</v>
      </c>
      <c r="Z168" s="195">
        <f t="shared" si="36"/>
        <v>44.80</v>
      </c>
      <c r="AA168" s="107"/>
      <c r="AB168" s="107"/>
    </row>
    <row r="169" spans="1:28" ht="21" customHeight="1">
      <c r="A169" s="191">
        <v>163</v>
      </c>
      <c r="B169" s="125">
        <v>439762</v>
      </c>
      <c r="C169" s="126" t="s">
        <v>421</v>
      </c>
      <c r="D169" s="252">
        <v>1</v>
      </c>
      <c r="E169" s="252">
        <v>2</v>
      </c>
      <c r="F169" s="252">
        <v>0</v>
      </c>
      <c r="G169" s="252">
        <v>0</v>
      </c>
      <c r="H169" s="252">
        <v>1</v>
      </c>
      <c r="I169" s="225">
        <f t="shared" si="38"/>
        <v>4</v>
      </c>
      <c r="J169" s="196">
        <f t="shared" si="39"/>
        <v>0.60</v>
      </c>
      <c r="K169" s="321">
        <v>0</v>
      </c>
      <c r="L169" s="321">
        <v>2</v>
      </c>
      <c r="M169" s="321">
        <v>1</v>
      </c>
      <c r="N169" s="321">
        <v>0</v>
      </c>
      <c r="O169" s="321">
        <v>1</v>
      </c>
      <c r="P169" s="225">
        <f t="shared" si="40"/>
        <v>4</v>
      </c>
      <c r="Q169" s="197">
        <f t="shared" si="41"/>
        <v>0.20</v>
      </c>
      <c r="R169" s="104">
        <f t="shared" si="29"/>
        <v>0.15</v>
      </c>
      <c r="S169" s="104">
        <f t="shared" si="30"/>
        <v>0.40</v>
      </c>
      <c r="T169" s="104">
        <f t="shared" si="31"/>
        <v>0.05</v>
      </c>
      <c r="U169" s="104">
        <f t="shared" si="32"/>
        <v>0</v>
      </c>
      <c r="V169" s="104">
        <f t="shared" si="33"/>
        <v>0.20</v>
      </c>
      <c r="W169" s="26">
        <f t="shared" si="34"/>
        <v>8</v>
      </c>
      <c r="X169" s="194">
        <f t="shared" si="35"/>
        <v>1.60</v>
      </c>
      <c r="Y169" s="114">
        <v>3</v>
      </c>
      <c r="Z169" s="195">
        <f t="shared" si="36"/>
        <v>2.4000000000000004</v>
      </c>
      <c r="AA169" s="107"/>
      <c r="AB169" s="107"/>
    </row>
    <row r="170" spans="1:28" ht="20.25" customHeight="1">
      <c r="A170" s="191">
        <v>164</v>
      </c>
      <c r="B170" s="125">
        <v>439764</v>
      </c>
      <c r="C170" s="126" t="s">
        <v>422</v>
      </c>
      <c r="D170" s="252">
        <v>5</v>
      </c>
      <c r="E170" s="252">
        <v>2</v>
      </c>
      <c r="F170" s="252">
        <v>1</v>
      </c>
      <c r="G170" s="252">
        <v>5</v>
      </c>
      <c r="H170" s="252">
        <v>6</v>
      </c>
      <c r="I170" s="225">
        <f t="shared" si="38"/>
        <v>19</v>
      </c>
      <c r="J170" s="196">
        <f t="shared" si="39"/>
        <v>2.85</v>
      </c>
      <c r="K170" s="321">
        <v>2</v>
      </c>
      <c r="L170" s="321">
        <v>2.50</v>
      </c>
      <c r="M170" s="321">
        <v>3</v>
      </c>
      <c r="N170" s="321">
        <v>1</v>
      </c>
      <c r="O170" s="321">
        <v>2</v>
      </c>
      <c r="P170" s="225">
        <f t="shared" si="40"/>
        <v>10.50</v>
      </c>
      <c r="Q170" s="197">
        <f t="shared" si="41"/>
        <v>0.525</v>
      </c>
      <c r="R170" s="104">
        <f t="shared" si="29"/>
        <v>0.85</v>
      </c>
      <c r="S170" s="104">
        <f t="shared" si="30"/>
        <v>0.425</v>
      </c>
      <c r="T170" s="104">
        <f t="shared" si="31"/>
        <v>0.30000000000000004</v>
      </c>
      <c r="U170" s="104">
        <f t="shared" si="32"/>
        <v>0.80</v>
      </c>
      <c r="V170" s="104">
        <f t="shared" si="33"/>
        <v>0.99999999999999989</v>
      </c>
      <c r="W170" s="26">
        <f t="shared" si="34"/>
        <v>29.50</v>
      </c>
      <c r="X170" s="194">
        <f t="shared" si="35"/>
        <v>5.90</v>
      </c>
      <c r="Y170" s="114">
        <v>17</v>
      </c>
      <c r="Z170" s="195">
        <f t="shared" si="36"/>
        <v>13.60</v>
      </c>
      <c r="AA170" s="107"/>
      <c r="AB170" s="107"/>
    </row>
    <row r="171" spans="1:28" ht="21" customHeight="1">
      <c r="A171" s="191">
        <v>165</v>
      </c>
      <c r="B171" s="125">
        <v>439765</v>
      </c>
      <c r="C171" s="126" t="s">
        <v>132</v>
      </c>
      <c r="D171" s="252">
        <v>12</v>
      </c>
      <c r="E171" s="252">
        <v>5</v>
      </c>
      <c r="F171" s="252">
        <v>6</v>
      </c>
      <c r="G171" s="252">
        <v>8</v>
      </c>
      <c r="H171" s="252">
        <v>5</v>
      </c>
      <c r="I171" s="225">
        <f t="shared" si="38"/>
        <v>36</v>
      </c>
      <c r="J171" s="196">
        <f t="shared" si="39"/>
        <v>5.40</v>
      </c>
      <c r="K171" s="321">
        <v>4</v>
      </c>
      <c r="L171" s="321">
        <v>2</v>
      </c>
      <c r="M171" s="321">
        <v>1</v>
      </c>
      <c r="N171" s="321">
        <v>2.50</v>
      </c>
      <c r="O171" s="321">
        <v>2.50</v>
      </c>
      <c r="P171" s="225">
        <f t="shared" si="40"/>
        <v>12</v>
      </c>
      <c r="Q171" s="197">
        <f t="shared" si="41"/>
        <v>0.60000000000000009</v>
      </c>
      <c r="R171" s="104">
        <f t="shared" si="29"/>
        <v>1.9999999999999998</v>
      </c>
      <c r="S171" s="104">
        <f t="shared" si="30"/>
        <v>0.85</v>
      </c>
      <c r="T171" s="104">
        <f t="shared" si="31"/>
        <v>0.95</v>
      </c>
      <c r="U171" s="104">
        <f t="shared" si="32"/>
        <v>1.325</v>
      </c>
      <c r="V171" s="104">
        <f t="shared" si="33"/>
        <v>0.875</v>
      </c>
      <c r="W171" s="26">
        <f t="shared" si="34"/>
        <v>48</v>
      </c>
      <c r="X171" s="194">
        <f t="shared" si="35"/>
        <v>9.6000000000000014</v>
      </c>
      <c r="Y171" s="114">
        <v>38</v>
      </c>
      <c r="Z171" s="195">
        <f t="shared" si="36"/>
        <v>30.40</v>
      </c>
      <c r="AA171" s="107"/>
      <c r="AB171" s="107"/>
    </row>
    <row r="172" spans="1:28" ht="20.25">
      <c r="A172" s="191">
        <v>166</v>
      </c>
      <c r="B172" s="125">
        <v>439768</v>
      </c>
      <c r="C172" s="126" t="s">
        <v>236</v>
      </c>
      <c r="D172" s="252">
        <v>5</v>
      </c>
      <c r="E172" s="252">
        <v>2</v>
      </c>
      <c r="F172" s="252">
        <v>2</v>
      </c>
      <c r="G172" s="252">
        <v>3</v>
      </c>
      <c r="H172" s="252">
        <v>2</v>
      </c>
      <c r="I172" s="225">
        <f t="shared" si="38"/>
        <v>14</v>
      </c>
      <c r="J172" s="196">
        <f t="shared" si="39"/>
        <v>2.10</v>
      </c>
      <c r="K172" s="321">
        <v>2</v>
      </c>
      <c r="L172" s="321">
        <v>1</v>
      </c>
      <c r="M172" s="321">
        <v>2</v>
      </c>
      <c r="N172" s="321">
        <v>1</v>
      </c>
      <c r="O172" s="321">
        <v>2</v>
      </c>
      <c r="P172" s="225">
        <f t="shared" si="40"/>
        <v>8</v>
      </c>
      <c r="Q172" s="197">
        <f t="shared" si="41"/>
        <v>0.40</v>
      </c>
      <c r="R172" s="104">
        <f t="shared" si="29"/>
        <v>0.85</v>
      </c>
      <c r="S172" s="104">
        <f t="shared" si="30"/>
        <v>0.35</v>
      </c>
      <c r="T172" s="104">
        <f t="shared" si="31"/>
        <v>0.40</v>
      </c>
      <c r="U172" s="104">
        <f t="shared" si="32"/>
        <v>0.49999999999999994</v>
      </c>
      <c r="V172" s="104">
        <f t="shared" si="33"/>
        <v>0.40</v>
      </c>
      <c r="W172" s="26">
        <f t="shared" si="34"/>
        <v>22</v>
      </c>
      <c r="X172" s="194">
        <f t="shared" si="35"/>
        <v>4.4000000000000004</v>
      </c>
      <c r="Y172" s="114">
        <v>12</v>
      </c>
      <c r="Z172" s="195">
        <f t="shared" si="36"/>
        <v>9.6000000000000014</v>
      </c>
      <c r="AA172" s="107"/>
      <c r="AB172" s="107"/>
    </row>
    <row r="173" spans="1:28" ht="21" customHeight="1">
      <c r="A173" s="191">
        <v>167</v>
      </c>
      <c r="B173" s="125">
        <v>439769</v>
      </c>
      <c r="C173" s="126" t="s">
        <v>423</v>
      </c>
      <c r="D173" s="252">
        <v>1</v>
      </c>
      <c r="E173" s="252">
        <v>1</v>
      </c>
      <c r="F173" s="252">
        <v>2</v>
      </c>
      <c r="G173" s="252">
        <v>1</v>
      </c>
      <c r="H173" s="252">
        <v>2</v>
      </c>
      <c r="I173" s="225">
        <f t="shared" si="38"/>
        <v>7</v>
      </c>
      <c r="J173" s="196">
        <f t="shared" si="39"/>
        <v>1.05</v>
      </c>
      <c r="K173" s="321">
        <v>0</v>
      </c>
      <c r="L173" s="321">
        <v>2.50</v>
      </c>
      <c r="M173" s="321">
        <v>2</v>
      </c>
      <c r="N173" s="321">
        <v>1</v>
      </c>
      <c r="O173" s="321">
        <v>1</v>
      </c>
      <c r="P173" s="225">
        <f t="shared" si="40"/>
        <v>6.50</v>
      </c>
      <c r="Q173" s="197">
        <f t="shared" si="41"/>
        <v>0.325</v>
      </c>
      <c r="R173" s="104">
        <f t="shared" si="29"/>
        <v>0.15</v>
      </c>
      <c r="S173" s="104">
        <f t="shared" si="30"/>
        <v>0.27500000000000002</v>
      </c>
      <c r="T173" s="104">
        <f t="shared" si="31"/>
        <v>0.40</v>
      </c>
      <c r="U173" s="104">
        <f t="shared" si="32"/>
        <v>0.20</v>
      </c>
      <c r="V173" s="104">
        <f t="shared" si="33"/>
        <v>0.35</v>
      </c>
      <c r="W173" s="26">
        <f t="shared" si="34"/>
        <v>13.50</v>
      </c>
      <c r="X173" s="194">
        <f t="shared" si="35"/>
        <v>2.70</v>
      </c>
      <c r="Y173" s="114">
        <v>6</v>
      </c>
      <c r="Z173" s="195">
        <f t="shared" si="36"/>
        <v>4.8000000000000007</v>
      </c>
      <c r="AA173" s="107"/>
      <c r="AB173" s="107"/>
    </row>
    <row r="174" spans="1:28" ht="20.25">
      <c r="A174" s="191">
        <v>168</v>
      </c>
      <c r="B174" s="125">
        <v>439770</v>
      </c>
      <c r="C174" s="126" t="s">
        <v>424</v>
      </c>
      <c r="D174" s="253"/>
      <c r="E174" s="253"/>
      <c r="F174" s="253"/>
      <c r="G174" s="253"/>
      <c r="H174" s="253"/>
      <c r="I174" s="225">
        <f t="shared" si="38"/>
        <v>0</v>
      </c>
      <c r="J174" s="196">
        <f t="shared" si="39"/>
        <v>0</v>
      </c>
      <c r="K174" s="321"/>
      <c r="L174" s="321"/>
      <c r="M174" s="321"/>
      <c r="N174" s="321"/>
      <c r="O174" s="321"/>
      <c r="P174" s="225">
        <f t="shared" si="40"/>
        <v>0</v>
      </c>
      <c r="Q174" s="197">
        <f t="shared" si="41"/>
        <v>0</v>
      </c>
      <c r="R174" s="104">
        <f t="shared" si="29"/>
        <v>0</v>
      </c>
      <c r="S174" s="104">
        <f t="shared" si="30"/>
        <v>0</v>
      </c>
      <c r="T174" s="104">
        <f t="shared" si="31"/>
        <v>0</v>
      </c>
      <c r="U174" s="104">
        <f t="shared" si="32"/>
        <v>0</v>
      </c>
      <c r="V174" s="104">
        <f t="shared" si="33"/>
        <v>0</v>
      </c>
      <c r="W174" s="26">
        <f t="shared" si="34"/>
        <v>0</v>
      </c>
      <c r="X174" s="194">
        <f t="shared" si="35"/>
        <v>0</v>
      </c>
      <c r="Y174" s="114" t="s">
        <v>147</v>
      </c>
      <c r="Z174" s="195" t="e">
        <f t="shared" si="36"/>
        <v>#VALUE!</v>
      </c>
      <c r="AA174" s="107"/>
      <c r="AB174" s="107"/>
    </row>
    <row r="175" spans="1:28" ht="20.25">
      <c r="A175" s="191">
        <v>169</v>
      </c>
      <c r="B175" s="125">
        <v>439771</v>
      </c>
      <c r="C175" s="126" t="s">
        <v>425</v>
      </c>
      <c r="D175" s="253">
        <v>11</v>
      </c>
      <c r="E175" s="254">
        <v>8</v>
      </c>
      <c r="F175" s="254">
        <v>9</v>
      </c>
      <c r="G175" s="254">
        <v>11</v>
      </c>
      <c r="H175" s="254">
        <v>8</v>
      </c>
      <c r="I175" s="225">
        <f t="shared" si="38"/>
        <v>47</v>
      </c>
      <c r="J175" s="196">
        <f t="shared" si="39"/>
        <v>7.05</v>
      </c>
      <c r="K175" s="321">
        <v>3.50</v>
      </c>
      <c r="L175" s="321">
        <v>2</v>
      </c>
      <c r="M175" s="321">
        <v>3</v>
      </c>
      <c r="N175" s="321">
        <v>4</v>
      </c>
      <c r="O175" s="321">
        <v>3.50</v>
      </c>
      <c r="P175" s="225">
        <f t="shared" si="40"/>
        <v>16</v>
      </c>
      <c r="Q175" s="197">
        <f t="shared" si="41"/>
        <v>0.80</v>
      </c>
      <c r="R175" s="104">
        <f t="shared" si="29"/>
        <v>1.825</v>
      </c>
      <c r="S175" s="104">
        <f t="shared" si="30"/>
        <v>1.30</v>
      </c>
      <c r="T175" s="104">
        <f t="shared" si="31"/>
        <v>1.50</v>
      </c>
      <c r="U175" s="104">
        <f t="shared" si="32"/>
        <v>1.85</v>
      </c>
      <c r="V175" s="104">
        <f t="shared" si="33"/>
        <v>1.375</v>
      </c>
      <c r="W175" s="26">
        <f t="shared" si="34"/>
        <v>63</v>
      </c>
      <c r="X175" s="194">
        <f t="shared" si="35"/>
        <v>12.60</v>
      </c>
      <c r="Y175" s="114">
        <v>43</v>
      </c>
      <c r="Z175" s="195">
        <f t="shared" si="36"/>
        <v>34.40</v>
      </c>
      <c r="AA175" s="107"/>
      <c r="AB175" s="107"/>
    </row>
    <row r="176" spans="1:28" ht="20.25">
      <c r="A176" s="191">
        <v>170</v>
      </c>
      <c r="B176" s="125">
        <v>439772</v>
      </c>
      <c r="C176" s="126" t="s">
        <v>426</v>
      </c>
      <c r="D176" s="253">
        <v>3</v>
      </c>
      <c r="E176" s="254">
        <v>2</v>
      </c>
      <c r="F176" s="254">
        <v>2</v>
      </c>
      <c r="G176" s="254">
        <v>5</v>
      </c>
      <c r="H176" s="254">
        <v>5</v>
      </c>
      <c r="I176" s="225">
        <f t="shared" si="38"/>
        <v>17</v>
      </c>
      <c r="J176" s="196">
        <f t="shared" si="39"/>
        <v>2.5499999999999998</v>
      </c>
      <c r="K176" s="321">
        <v>0</v>
      </c>
      <c r="L176" s="321">
        <v>3.50</v>
      </c>
      <c r="M176" s="321">
        <v>2</v>
      </c>
      <c r="N176" s="321">
        <v>1</v>
      </c>
      <c r="O176" s="321">
        <v>1.50</v>
      </c>
      <c r="P176" s="225">
        <f t="shared" si="40"/>
        <v>8</v>
      </c>
      <c r="Q176" s="197">
        <f t="shared" si="41"/>
        <v>0.40</v>
      </c>
      <c r="R176" s="104">
        <f t="shared" si="29"/>
        <v>0.44999999999999996</v>
      </c>
      <c r="S176" s="104">
        <f t="shared" si="30"/>
        <v>0.475</v>
      </c>
      <c r="T176" s="104">
        <f t="shared" si="31"/>
        <v>0.40</v>
      </c>
      <c r="U176" s="104">
        <f t="shared" si="32"/>
        <v>0.80</v>
      </c>
      <c r="V176" s="104">
        <f t="shared" si="33"/>
        <v>0.825</v>
      </c>
      <c r="W176" s="26">
        <f t="shared" si="34"/>
        <v>25</v>
      </c>
      <c r="X176" s="194">
        <f t="shared" si="35"/>
        <v>5</v>
      </c>
      <c r="Y176" s="114">
        <v>17</v>
      </c>
      <c r="Z176" s="195">
        <f t="shared" si="36"/>
        <v>13.60</v>
      </c>
      <c r="AA176" s="107"/>
      <c r="AB176" s="107"/>
    </row>
    <row r="177" spans="1:28" ht="20.25">
      <c r="A177" s="191">
        <v>171</v>
      </c>
      <c r="B177" s="125">
        <v>439775</v>
      </c>
      <c r="C177" s="126" t="s">
        <v>427</v>
      </c>
      <c r="D177" s="45">
        <v>1</v>
      </c>
      <c r="E177" s="45">
        <v>1</v>
      </c>
      <c r="F177" s="45">
        <v>1</v>
      </c>
      <c r="G177" s="45">
        <v>1</v>
      </c>
      <c r="H177" s="45">
        <v>1</v>
      </c>
      <c r="I177" s="225">
        <f t="shared" si="38"/>
        <v>5</v>
      </c>
      <c r="J177" s="196">
        <f t="shared" si="39"/>
        <v>0.75</v>
      </c>
      <c r="K177" s="321">
        <v>0</v>
      </c>
      <c r="L177" s="321">
        <v>1</v>
      </c>
      <c r="M177" s="321">
        <v>1.50</v>
      </c>
      <c r="N177" s="321">
        <v>0</v>
      </c>
      <c r="O177" s="321">
        <v>1</v>
      </c>
      <c r="P177" s="225">
        <f t="shared" si="40"/>
        <v>3.50</v>
      </c>
      <c r="Q177" s="197">
        <f t="shared" si="41"/>
        <v>0.17500000000000002</v>
      </c>
      <c r="R177" s="104">
        <f t="shared" si="29"/>
        <v>0.15</v>
      </c>
      <c r="S177" s="104">
        <f t="shared" si="30"/>
        <v>0.20</v>
      </c>
      <c r="T177" s="104">
        <f t="shared" si="31"/>
        <v>0.225</v>
      </c>
      <c r="U177" s="104">
        <f t="shared" si="32"/>
        <v>0.15</v>
      </c>
      <c r="V177" s="104">
        <f t="shared" si="33"/>
        <v>0.20</v>
      </c>
      <c r="W177" s="26">
        <f t="shared" si="34"/>
        <v>8.50</v>
      </c>
      <c r="X177" s="194">
        <f t="shared" si="35"/>
        <v>1.7000000000000002</v>
      </c>
      <c r="Y177" s="114">
        <v>4</v>
      </c>
      <c r="Z177" s="195">
        <f t="shared" si="36"/>
        <v>3.20</v>
      </c>
      <c r="AA177" s="107"/>
      <c r="AB177" s="107"/>
    </row>
    <row r="178" spans="1:28" ht="20.25">
      <c r="A178" s="191">
        <v>172</v>
      </c>
      <c r="B178" s="125">
        <v>439776</v>
      </c>
      <c r="C178" s="126" t="s">
        <v>428</v>
      </c>
      <c r="D178" s="45">
        <v>8</v>
      </c>
      <c r="E178" s="45">
        <v>9</v>
      </c>
      <c r="F178" s="45">
        <v>9</v>
      </c>
      <c r="G178" s="45">
        <v>9</v>
      </c>
      <c r="H178" s="45">
        <v>5</v>
      </c>
      <c r="I178" s="225">
        <f t="shared" si="38"/>
        <v>40</v>
      </c>
      <c r="J178" s="196">
        <f t="shared" si="39"/>
        <v>6</v>
      </c>
      <c r="K178" s="321">
        <v>3</v>
      </c>
      <c r="L178" s="321">
        <v>2.50</v>
      </c>
      <c r="M178" s="321">
        <v>3</v>
      </c>
      <c r="N178" s="321">
        <v>2</v>
      </c>
      <c r="O178" s="321">
        <v>1</v>
      </c>
      <c r="P178" s="225">
        <f t="shared" si="40"/>
        <v>11.50</v>
      </c>
      <c r="Q178" s="197">
        <f t="shared" si="41"/>
        <v>0.57500000000000007</v>
      </c>
      <c r="R178" s="104">
        <f t="shared" si="29"/>
        <v>1.35</v>
      </c>
      <c r="S178" s="104">
        <f t="shared" si="30"/>
        <v>1.475</v>
      </c>
      <c r="T178" s="104">
        <f t="shared" si="31"/>
        <v>1.50</v>
      </c>
      <c r="U178" s="104">
        <f t="shared" si="32"/>
        <v>1.45</v>
      </c>
      <c r="V178" s="104">
        <f t="shared" si="33"/>
        <v>0.80</v>
      </c>
      <c r="W178" s="26">
        <f t="shared" si="34"/>
        <v>51.50</v>
      </c>
      <c r="X178" s="194">
        <f t="shared" si="35"/>
        <v>10.30</v>
      </c>
      <c r="Y178" s="114">
        <v>38</v>
      </c>
      <c r="Z178" s="195">
        <f t="shared" si="36"/>
        <v>30.40</v>
      </c>
      <c r="AA178" s="107"/>
      <c r="AB178" s="107"/>
    </row>
    <row r="179" spans="1:28" ht="20.25">
      <c r="A179" s="191">
        <v>173</v>
      </c>
      <c r="B179" s="125">
        <v>439777</v>
      </c>
      <c r="C179" s="126" t="s">
        <v>549</v>
      </c>
      <c r="D179" s="45">
        <v>4</v>
      </c>
      <c r="E179" s="45">
        <v>5</v>
      </c>
      <c r="F179" s="45">
        <v>4</v>
      </c>
      <c r="G179" s="45">
        <v>2</v>
      </c>
      <c r="H179" s="45">
        <v>3</v>
      </c>
      <c r="I179" s="225">
        <f t="shared" si="38"/>
        <v>18</v>
      </c>
      <c r="J179" s="196">
        <f t="shared" si="39"/>
        <v>2.6999999999999997</v>
      </c>
      <c r="K179" s="321">
        <v>1</v>
      </c>
      <c r="L179" s="321">
        <v>2</v>
      </c>
      <c r="M179" s="321">
        <v>1.50</v>
      </c>
      <c r="N179" s="321">
        <v>2</v>
      </c>
      <c r="O179" s="321">
        <v>3</v>
      </c>
      <c r="P179" s="225">
        <f t="shared" si="40"/>
        <v>9.50</v>
      </c>
      <c r="Q179" s="197">
        <f t="shared" si="41"/>
        <v>0.475</v>
      </c>
      <c r="R179" s="104">
        <f t="shared" si="29"/>
        <v>0.65</v>
      </c>
      <c r="S179" s="104">
        <f t="shared" si="30"/>
        <v>0.85</v>
      </c>
      <c r="T179" s="104">
        <f t="shared" si="31"/>
        <v>0.675</v>
      </c>
      <c r="U179" s="104">
        <f t="shared" si="32"/>
        <v>0.40</v>
      </c>
      <c r="V179" s="104">
        <f t="shared" si="33"/>
        <v>0.60</v>
      </c>
      <c r="W179" s="26">
        <f t="shared" si="34"/>
        <v>27.50</v>
      </c>
      <c r="X179" s="194">
        <f t="shared" si="35"/>
        <v>5.50</v>
      </c>
      <c r="Y179" s="114">
        <v>14</v>
      </c>
      <c r="Z179" s="195">
        <f t="shared" si="36"/>
        <v>11.20</v>
      </c>
      <c r="AA179" s="107"/>
      <c r="AB179" s="107"/>
    </row>
    <row r="180" spans="1:28" ht="20.25">
      <c r="A180" s="191">
        <v>174</v>
      </c>
      <c r="B180" s="125">
        <v>439778</v>
      </c>
      <c r="C180" s="126" t="s">
        <v>429</v>
      </c>
      <c r="D180" s="45">
        <v>2</v>
      </c>
      <c r="E180" s="45">
        <v>3</v>
      </c>
      <c r="F180" s="45">
        <v>5</v>
      </c>
      <c r="G180" s="45">
        <v>4</v>
      </c>
      <c r="H180" s="45">
        <v>5</v>
      </c>
      <c r="I180" s="225">
        <f t="shared" si="38"/>
        <v>19</v>
      </c>
      <c r="J180" s="196">
        <f t="shared" si="39"/>
        <v>2.85</v>
      </c>
      <c r="K180" s="321">
        <v>2</v>
      </c>
      <c r="L180" s="321">
        <v>1</v>
      </c>
      <c r="M180" s="321">
        <v>2.50</v>
      </c>
      <c r="N180" s="321">
        <v>1</v>
      </c>
      <c r="O180" s="321">
        <v>1.50</v>
      </c>
      <c r="P180" s="225">
        <f t="shared" si="40"/>
        <v>8</v>
      </c>
      <c r="Q180" s="197">
        <f t="shared" si="41"/>
        <v>0.40</v>
      </c>
      <c r="R180" s="104">
        <f t="shared" si="29"/>
        <v>0.40</v>
      </c>
      <c r="S180" s="104">
        <f t="shared" si="30"/>
        <v>0.49999999999999994</v>
      </c>
      <c r="T180" s="104">
        <f t="shared" si="31"/>
        <v>0.875</v>
      </c>
      <c r="U180" s="104">
        <f t="shared" si="32"/>
        <v>0.65</v>
      </c>
      <c r="V180" s="104">
        <f t="shared" si="33"/>
        <v>0.825</v>
      </c>
      <c r="W180" s="26">
        <f t="shared" si="34"/>
        <v>27</v>
      </c>
      <c r="X180" s="194">
        <f t="shared" si="35"/>
        <v>5.40</v>
      </c>
      <c r="Y180" s="114">
        <v>18</v>
      </c>
      <c r="Z180" s="195">
        <f t="shared" si="36"/>
        <v>14.40</v>
      </c>
      <c r="AA180" s="107"/>
      <c r="AB180" s="107"/>
    </row>
    <row r="181" spans="1:28" ht="20.25">
      <c r="A181" s="191">
        <v>175</v>
      </c>
      <c r="B181" s="125">
        <v>439779</v>
      </c>
      <c r="C181" s="126" t="s">
        <v>430</v>
      </c>
      <c r="D181" s="45">
        <v>8</v>
      </c>
      <c r="E181" s="45">
        <v>8</v>
      </c>
      <c r="F181" s="45">
        <v>9</v>
      </c>
      <c r="G181" s="45">
        <v>8</v>
      </c>
      <c r="H181" s="45">
        <v>9</v>
      </c>
      <c r="I181" s="225">
        <f t="shared" si="38"/>
        <v>42</v>
      </c>
      <c r="J181" s="196">
        <f t="shared" si="39"/>
        <v>6.30</v>
      </c>
      <c r="K181" s="321">
        <v>3</v>
      </c>
      <c r="L181" s="321">
        <v>2.50</v>
      </c>
      <c r="M181" s="321">
        <v>4</v>
      </c>
      <c r="N181" s="321">
        <v>2</v>
      </c>
      <c r="O181" s="321">
        <v>2.50</v>
      </c>
      <c r="P181" s="225">
        <f t="shared" si="40"/>
        <v>14</v>
      </c>
      <c r="Q181" s="197">
        <f t="shared" si="41"/>
        <v>0.70</v>
      </c>
      <c r="R181" s="104">
        <f t="shared" si="29"/>
        <v>1.35</v>
      </c>
      <c r="S181" s="104">
        <f t="shared" si="30"/>
        <v>1.325</v>
      </c>
      <c r="T181" s="104">
        <f t="shared" si="31"/>
        <v>1.5499999999999998</v>
      </c>
      <c r="U181" s="104">
        <f t="shared" si="32"/>
        <v>1.30</v>
      </c>
      <c r="V181" s="104">
        <f t="shared" si="33"/>
        <v>1.475</v>
      </c>
      <c r="W181" s="26">
        <f t="shared" si="34"/>
        <v>56</v>
      </c>
      <c r="X181" s="194">
        <f t="shared" si="35"/>
        <v>11.20</v>
      </c>
      <c r="Y181" s="114">
        <v>41</v>
      </c>
      <c r="Z181" s="195">
        <f t="shared" si="36"/>
        <v>32.800000000000004</v>
      </c>
      <c r="AA181" s="107"/>
      <c r="AB181" s="107"/>
    </row>
    <row r="182" spans="1:28" ht="20.25">
      <c r="A182" s="191">
        <v>176</v>
      </c>
      <c r="B182" s="125">
        <v>439782</v>
      </c>
      <c r="C182" s="126" t="s">
        <v>431</v>
      </c>
      <c r="D182" s="45">
        <v>1</v>
      </c>
      <c r="E182" s="45">
        <v>1</v>
      </c>
      <c r="F182" s="45">
        <v>1</v>
      </c>
      <c r="G182" s="45">
        <v>1</v>
      </c>
      <c r="H182" s="45">
        <v>2</v>
      </c>
      <c r="I182" s="225">
        <f t="shared" si="38"/>
        <v>6</v>
      </c>
      <c r="J182" s="196">
        <f t="shared" si="39"/>
        <v>0.89999999999999991</v>
      </c>
      <c r="K182" s="321">
        <v>1</v>
      </c>
      <c r="L182" s="321">
        <v>1</v>
      </c>
      <c r="M182" s="321">
        <v>2</v>
      </c>
      <c r="N182" s="321">
        <v>0</v>
      </c>
      <c r="O182" s="321">
        <v>1</v>
      </c>
      <c r="P182" s="225">
        <f t="shared" si="40"/>
        <v>5</v>
      </c>
      <c r="Q182" s="197">
        <f t="shared" si="41"/>
        <v>0.25</v>
      </c>
      <c r="R182" s="104">
        <f t="shared" si="29"/>
        <v>0.20</v>
      </c>
      <c r="S182" s="104">
        <f t="shared" si="30"/>
        <v>0.20</v>
      </c>
      <c r="T182" s="104">
        <f t="shared" si="31"/>
        <v>0.25</v>
      </c>
      <c r="U182" s="104">
        <f t="shared" si="32"/>
        <v>0.15</v>
      </c>
      <c r="V182" s="104">
        <f t="shared" si="33"/>
        <v>0.35</v>
      </c>
      <c r="W182" s="26">
        <f t="shared" si="34"/>
        <v>11</v>
      </c>
      <c r="X182" s="194">
        <f t="shared" si="35"/>
        <v>2.2000000000000002</v>
      </c>
      <c r="Y182" s="114">
        <v>4</v>
      </c>
      <c r="Z182" s="195">
        <f t="shared" si="36"/>
        <v>3.20</v>
      </c>
      <c r="AA182" s="107"/>
      <c r="AB182" s="107"/>
    </row>
    <row r="183" spans="1:28" ht="20.25">
      <c r="A183" s="191">
        <v>177</v>
      </c>
      <c r="B183" s="125">
        <v>439783</v>
      </c>
      <c r="C183" s="126" t="s">
        <v>432</v>
      </c>
      <c r="D183" s="45">
        <v>9</v>
      </c>
      <c r="E183" s="45">
        <v>9</v>
      </c>
      <c r="F183" s="45">
        <v>11</v>
      </c>
      <c r="G183" s="45">
        <v>11</v>
      </c>
      <c r="H183" s="45">
        <v>11</v>
      </c>
      <c r="I183" s="225">
        <f t="shared" si="38"/>
        <v>51</v>
      </c>
      <c r="J183" s="196">
        <f t="shared" si="39"/>
        <v>7.65</v>
      </c>
      <c r="K183" s="321">
        <v>2.50</v>
      </c>
      <c r="L183" s="321">
        <v>2</v>
      </c>
      <c r="M183" s="321">
        <v>2</v>
      </c>
      <c r="N183" s="321">
        <v>3.50</v>
      </c>
      <c r="O183" s="321">
        <v>3</v>
      </c>
      <c r="P183" s="225">
        <f t="shared" si="40"/>
        <v>13</v>
      </c>
      <c r="Q183" s="197">
        <f t="shared" si="41"/>
        <v>0.65</v>
      </c>
      <c r="R183" s="104">
        <f t="shared" si="29"/>
        <v>1.475</v>
      </c>
      <c r="S183" s="104">
        <f t="shared" si="30"/>
        <v>1.45</v>
      </c>
      <c r="T183" s="104">
        <f t="shared" si="31"/>
        <v>1.75</v>
      </c>
      <c r="U183" s="104">
        <f t="shared" si="32"/>
        <v>1.825</v>
      </c>
      <c r="V183" s="104">
        <f t="shared" si="33"/>
        <v>1.7999999999999998</v>
      </c>
      <c r="W183" s="26">
        <f t="shared" si="34"/>
        <v>64</v>
      </c>
      <c r="X183" s="194">
        <f t="shared" si="35"/>
        <v>12.80</v>
      </c>
      <c r="Y183" s="114">
        <v>52</v>
      </c>
      <c r="Z183" s="195">
        <f t="shared" si="36"/>
        <v>41.60</v>
      </c>
      <c r="AA183" s="107"/>
      <c r="AB183" s="107"/>
    </row>
    <row r="184" spans="1:28" ht="20.25">
      <c r="A184" s="191">
        <v>178</v>
      </c>
      <c r="B184" s="125">
        <v>439787</v>
      </c>
      <c r="C184" s="126" t="s">
        <v>433</v>
      </c>
      <c r="D184" s="45">
        <v>12</v>
      </c>
      <c r="E184" s="45">
        <v>11</v>
      </c>
      <c r="F184" s="45">
        <v>11</v>
      </c>
      <c r="G184" s="45">
        <v>11</v>
      </c>
      <c r="H184" s="45">
        <v>5</v>
      </c>
      <c r="I184" s="225">
        <f t="shared" si="38"/>
        <v>50</v>
      </c>
      <c r="J184" s="196">
        <f t="shared" si="39"/>
        <v>7.50</v>
      </c>
      <c r="K184" s="321">
        <v>2.50</v>
      </c>
      <c r="L184" s="321">
        <v>3</v>
      </c>
      <c r="M184" s="321">
        <v>3</v>
      </c>
      <c r="N184" s="321">
        <v>4</v>
      </c>
      <c r="O184" s="321">
        <v>3</v>
      </c>
      <c r="P184" s="225">
        <f t="shared" si="40"/>
        <v>15.50</v>
      </c>
      <c r="Q184" s="197">
        <f t="shared" si="41"/>
        <v>0.775</v>
      </c>
      <c r="R184" s="104">
        <f t="shared" si="29"/>
        <v>1.9249999999999998</v>
      </c>
      <c r="S184" s="104">
        <f t="shared" si="30"/>
        <v>1.7999999999999998</v>
      </c>
      <c r="T184" s="104">
        <f t="shared" si="31"/>
        <v>1.7999999999999998</v>
      </c>
      <c r="U184" s="104">
        <f t="shared" si="32"/>
        <v>1.85</v>
      </c>
      <c r="V184" s="104">
        <f t="shared" si="33"/>
        <v>0.90</v>
      </c>
      <c r="W184" s="26">
        <f t="shared" si="34"/>
        <v>65.50</v>
      </c>
      <c r="X184" s="194">
        <f t="shared" si="35"/>
        <v>13.10</v>
      </c>
      <c r="Y184" s="114">
        <v>50</v>
      </c>
      <c r="Z184" s="195">
        <f t="shared" si="36"/>
        <v>40</v>
      </c>
      <c r="AA184" s="107"/>
      <c r="AB184" s="107"/>
    </row>
    <row r="185" spans="1:28" ht="20.25">
      <c r="A185" s="191">
        <v>179</v>
      </c>
      <c r="B185" s="125">
        <v>439788</v>
      </c>
      <c r="C185" s="126" t="s">
        <v>434</v>
      </c>
      <c r="D185" s="45">
        <v>8</v>
      </c>
      <c r="E185" s="45">
        <v>9</v>
      </c>
      <c r="F185" s="45">
        <v>6</v>
      </c>
      <c r="G185" s="45">
        <v>5</v>
      </c>
      <c r="H185" s="45">
        <v>8</v>
      </c>
      <c r="I185" s="225">
        <f t="shared" si="38"/>
        <v>36</v>
      </c>
      <c r="J185" s="196">
        <f t="shared" si="39"/>
        <v>5.40</v>
      </c>
      <c r="K185" s="321">
        <v>1</v>
      </c>
      <c r="L185" s="321">
        <v>2</v>
      </c>
      <c r="M185" s="321">
        <v>4</v>
      </c>
      <c r="N185" s="321">
        <v>1</v>
      </c>
      <c r="O185" s="321">
        <v>3</v>
      </c>
      <c r="P185" s="225">
        <f t="shared" si="40"/>
        <v>11</v>
      </c>
      <c r="Q185" s="197">
        <f t="shared" si="41"/>
        <v>0.55000000000000004</v>
      </c>
      <c r="R185" s="104">
        <f t="shared" si="29"/>
        <v>1.25</v>
      </c>
      <c r="S185" s="104">
        <f t="shared" si="30"/>
        <v>1.45</v>
      </c>
      <c r="T185" s="104">
        <f t="shared" si="31"/>
        <v>1.0999999999999999</v>
      </c>
      <c r="U185" s="104">
        <f t="shared" si="32"/>
        <v>0.80</v>
      </c>
      <c r="V185" s="104">
        <f t="shared" si="33"/>
        <v>1.35</v>
      </c>
      <c r="W185" s="26">
        <f t="shared" si="34"/>
        <v>47</v>
      </c>
      <c r="X185" s="194">
        <f t="shared" si="35"/>
        <v>9.40</v>
      </c>
      <c r="Y185" s="114">
        <v>33</v>
      </c>
      <c r="Z185" s="195">
        <f t="shared" si="36"/>
        <v>26.40</v>
      </c>
      <c r="AA185" s="107"/>
      <c r="AB185" s="107"/>
    </row>
    <row r="186" spans="1:28" ht="20.25">
      <c r="A186" s="191">
        <v>180</v>
      </c>
      <c r="B186" s="125">
        <v>439789</v>
      </c>
      <c r="C186" s="126" t="s">
        <v>435</v>
      </c>
      <c r="D186" s="45">
        <v>8</v>
      </c>
      <c r="E186" s="45">
        <v>9</v>
      </c>
      <c r="F186" s="45">
        <v>6</v>
      </c>
      <c r="G186" s="45">
        <v>8</v>
      </c>
      <c r="H186" s="45">
        <v>8</v>
      </c>
      <c r="I186" s="225">
        <f t="shared" si="38"/>
        <v>39</v>
      </c>
      <c r="J186" s="196">
        <f t="shared" si="39"/>
        <v>5.85</v>
      </c>
      <c r="K186" s="321">
        <v>2</v>
      </c>
      <c r="L186" s="321">
        <v>3</v>
      </c>
      <c r="M186" s="321">
        <v>1</v>
      </c>
      <c r="N186" s="321">
        <v>1.50</v>
      </c>
      <c r="O186" s="321">
        <v>1.50</v>
      </c>
      <c r="P186" s="225">
        <f t="shared" si="40"/>
        <v>9</v>
      </c>
      <c r="Q186" s="197">
        <f t="shared" si="41"/>
        <v>0.45</v>
      </c>
      <c r="R186" s="104">
        <f t="shared" si="29"/>
        <v>1.30</v>
      </c>
      <c r="S186" s="104">
        <f t="shared" si="30"/>
        <v>1.50</v>
      </c>
      <c r="T186" s="104">
        <f t="shared" si="31"/>
        <v>0.95</v>
      </c>
      <c r="U186" s="104">
        <f t="shared" si="32"/>
        <v>1.2749999999999999</v>
      </c>
      <c r="V186" s="104">
        <f t="shared" si="33"/>
        <v>1.2749999999999999</v>
      </c>
      <c r="W186" s="26">
        <f t="shared" si="34"/>
        <v>48</v>
      </c>
      <c r="X186" s="194">
        <f t="shared" si="35"/>
        <v>9.6000000000000014</v>
      </c>
      <c r="Y186" s="114">
        <v>33</v>
      </c>
      <c r="Z186" s="195">
        <f t="shared" si="36"/>
        <v>26.40</v>
      </c>
      <c r="AA186" s="107"/>
      <c r="AB186" s="107"/>
    </row>
    <row r="187" spans="1:28" ht="20.25">
      <c r="A187" s="191">
        <v>181</v>
      </c>
      <c r="B187" s="125">
        <v>439791</v>
      </c>
      <c r="C187" s="126" t="s">
        <v>436</v>
      </c>
      <c r="D187" s="45">
        <v>9</v>
      </c>
      <c r="E187" s="45">
        <v>9</v>
      </c>
      <c r="F187" s="45">
        <v>8</v>
      </c>
      <c r="G187" s="45">
        <v>9</v>
      </c>
      <c r="H187" s="45">
        <v>9</v>
      </c>
      <c r="I187" s="225">
        <f t="shared" si="38"/>
        <v>44</v>
      </c>
      <c r="J187" s="196">
        <f t="shared" si="39"/>
        <v>6.60</v>
      </c>
      <c r="K187" s="321">
        <v>4</v>
      </c>
      <c r="L187" s="321">
        <v>3</v>
      </c>
      <c r="M187" s="321">
        <v>2</v>
      </c>
      <c r="N187" s="321">
        <v>2</v>
      </c>
      <c r="O187" s="321">
        <v>2.50</v>
      </c>
      <c r="P187" s="225">
        <f t="shared" si="40"/>
        <v>13.50</v>
      </c>
      <c r="Q187" s="197">
        <f t="shared" si="41"/>
        <v>0.675</v>
      </c>
      <c r="R187" s="104">
        <f t="shared" si="29"/>
        <v>1.5499999999999998</v>
      </c>
      <c r="S187" s="104">
        <f t="shared" si="30"/>
        <v>1.50</v>
      </c>
      <c r="T187" s="104">
        <f t="shared" si="31"/>
        <v>1.30</v>
      </c>
      <c r="U187" s="104">
        <f t="shared" si="32"/>
        <v>1.45</v>
      </c>
      <c r="V187" s="104">
        <f t="shared" si="33"/>
        <v>1.475</v>
      </c>
      <c r="W187" s="26">
        <f t="shared" si="34"/>
        <v>57.50</v>
      </c>
      <c r="X187" s="194">
        <f t="shared" si="35"/>
        <v>11.50</v>
      </c>
      <c r="Y187" s="114">
        <v>42</v>
      </c>
      <c r="Z187" s="195">
        <f t="shared" si="36"/>
        <v>33.60</v>
      </c>
      <c r="AA187" s="107"/>
      <c r="AB187" s="107"/>
    </row>
    <row r="188" spans="1:28" ht="20.25">
      <c r="A188" s="191">
        <v>182</v>
      </c>
      <c r="B188" s="125">
        <v>439792</v>
      </c>
      <c r="C188" s="126" t="s">
        <v>437</v>
      </c>
      <c r="D188" s="45">
        <v>8</v>
      </c>
      <c r="E188" s="45">
        <v>6</v>
      </c>
      <c r="F188" s="45">
        <v>9</v>
      </c>
      <c r="G188" s="45">
        <v>8</v>
      </c>
      <c r="H188" s="45">
        <v>9</v>
      </c>
      <c r="I188" s="225">
        <f t="shared" si="38"/>
        <v>40</v>
      </c>
      <c r="J188" s="196">
        <f t="shared" si="39"/>
        <v>6</v>
      </c>
      <c r="K188" s="321">
        <v>3</v>
      </c>
      <c r="L188" s="321">
        <v>2</v>
      </c>
      <c r="M188" s="321">
        <v>4</v>
      </c>
      <c r="N188" s="321">
        <v>1.50</v>
      </c>
      <c r="O188" s="321">
        <v>1.50</v>
      </c>
      <c r="P188" s="225">
        <f t="shared" si="40"/>
        <v>12</v>
      </c>
      <c r="Q188" s="197">
        <f t="shared" si="41"/>
        <v>0.60000000000000009</v>
      </c>
      <c r="R188" s="104">
        <f t="shared" si="29"/>
        <v>1.35</v>
      </c>
      <c r="S188" s="104">
        <f t="shared" si="30"/>
        <v>0.99999999999999989</v>
      </c>
      <c r="T188" s="104">
        <f t="shared" si="31"/>
        <v>1.5499999999999998</v>
      </c>
      <c r="U188" s="104">
        <f t="shared" si="32"/>
        <v>1.2749999999999999</v>
      </c>
      <c r="V188" s="104">
        <f t="shared" si="33"/>
        <v>1.4249999999999998</v>
      </c>
      <c r="W188" s="26">
        <f t="shared" si="34"/>
        <v>52</v>
      </c>
      <c r="X188" s="194">
        <f t="shared" si="35"/>
        <v>10.40</v>
      </c>
      <c r="Y188" s="114">
        <v>39</v>
      </c>
      <c r="Z188" s="195">
        <f t="shared" si="36"/>
        <v>31.200000000000003</v>
      </c>
      <c r="AA188" s="107"/>
      <c r="AB188" s="107"/>
    </row>
    <row r="189" spans="1:28" ht="20.25">
      <c r="A189" s="191">
        <v>183</v>
      </c>
      <c r="B189" s="125">
        <v>439793</v>
      </c>
      <c r="C189" s="126" t="s">
        <v>438</v>
      </c>
      <c r="D189" s="45"/>
      <c r="E189" s="45"/>
      <c r="F189" s="45"/>
      <c r="G189" s="45"/>
      <c r="H189" s="45"/>
      <c r="I189" s="225">
        <f t="shared" si="38"/>
        <v>0</v>
      </c>
      <c r="J189" s="196">
        <f t="shared" si="39"/>
        <v>0</v>
      </c>
      <c r="K189" s="321"/>
      <c r="L189" s="321"/>
      <c r="M189" s="321"/>
      <c r="N189" s="321"/>
      <c r="O189" s="321"/>
      <c r="P189" s="225">
        <f t="shared" si="40"/>
        <v>0</v>
      </c>
      <c r="Q189" s="197">
        <f t="shared" si="41"/>
        <v>0</v>
      </c>
      <c r="R189" s="104">
        <f t="shared" si="29"/>
        <v>0</v>
      </c>
      <c r="S189" s="104">
        <f t="shared" si="30"/>
        <v>0</v>
      </c>
      <c r="T189" s="104">
        <f t="shared" si="31"/>
        <v>0</v>
      </c>
      <c r="U189" s="104">
        <f t="shared" si="32"/>
        <v>0</v>
      </c>
      <c r="V189" s="104">
        <f t="shared" si="33"/>
        <v>0</v>
      </c>
      <c r="W189" s="26">
        <f t="shared" si="34"/>
        <v>0</v>
      </c>
      <c r="X189" s="194">
        <f t="shared" si="35"/>
        <v>0</v>
      </c>
      <c r="Y189" s="114" t="s">
        <v>147</v>
      </c>
      <c r="Z189" s="195" t="e">
        <f t="shared" si="36"/>
        <v>#VALUE!</v>
      </c>
      <c r="AA189" s="107"/>
      <c r="AB189" s="107"/>
    </row>
    <row r="190" spans="1:28" ht="20.25">
      <c r="A190" s="191">
        <v>184</v>
      </c>
      <c r="B190" s="125">
        <v>439794</v>
      </c>
      <c r="C190" s="126" t="s">
        <v>136</v>
      </c>
      <c r="D190" s="45">
        <v>8</v>
      </c>
      <c r="E190" s="45">
        <v>9</v>
      </c>
      <c r="F190" s="45">
        <v>11</v>
      </c>
      <c r="G190" s="45">
        <v>8</v>
      </c>
      <c r="H190" s="45">
        <v>9</v>
      </c>
      <c r="I190" s="225">
        <f t="shared" si="38"/>
        <v>45</v>
      </c>
      <c r="J190" s="196">
        <f t="shared" si="39"/>
        <v>6.75</v>
      </c>
      <c r="K190" s="321">
        <v>3</v>
      </c>
      <c r="L190" s="321">
        <v>1</v>
      </c>
      <c r="M190" s="321">
        <v>2.50</v>
      </c>
      <c r="N190" s="321">
        <v>2</v>
      </c>
      <c r="O190" s="321">
        <v>4.50</v>
      </c>
      <c r="P190" s="225">
        <f t="shared" si="40"/>
        <v>13</v>
      </c>
      <c r="Q190" s="197">
        <f t="shared" si="41"/>
        <v>0.65</v>
      </c>
      <c r="R190" s="104">
        <f t="shared" si="29"/>
        <v>1.35</v>
      </c>
      <c r="S190" s="104">
        <f t="shared" si="30"/>
        <v>1.40</v>
      </c>
      <c r="T190" s="104">
        <f t="shared" si="31"/>
        <v>1.775</v>
      </c>
      <c r="U190" s="104">
        <f t="shared" si="32"/>
        <v>1.30</v>
      </c>
      <c r="V190" s="104">
        <f t="shared" si="33"/>
        <v>1.575</v>
      </c>
      <c r="W190" s="26">
        <f t="shared" si="34"/>
        <v>58</v>
      </c>
      <c r="X190" s="194">
        <f t="shared" si="35"/>
        <v>11.60</v>
      </c>
      <c r="Y190" s="114">
        <v>43</v>
      </c>
      <c r="Z190" s="195">
        <f t="shared" si="36"/>
        <v>34.40</v>
      </c>
      <c r="AA190" s="107"/>
      <c r="AB190" s="107"/>
    </row>
    <row r="191" spans="1:28" ht="20.25">
      <c r="A191" s="191">
        <v>185</v>
      </c>
      <c r="B191" s="125">
        <v>439795</v>
      </c>
      <c r="C191" s="126" t="s">
        <v>439</v>
      </c>
      <c r="D191" s="45">
        <v>9</v>
      </c>
      <c r="E191" s="45">
        <v>9</v>
      </c>
      <c r="F191" s="45">
        <v>8</v>
      </c>
      <c r="G191" s="45">
        <v>8</v>
      </c>
      <c r="H191" s="45">
        <v>9</v>
      </c>
      <c r="I191" s="225">
        <f t="shared" si="38"/>
        <v>43</v>
      </c>
      <c r="J191" s="196">
        <f t="shared" si="39"/>
        <v>6.45</v>
      </c>
      <c r="K191" s="321">
        <v>3.50</v>
      </c>
      <c r="L191" s="321">
        <v>2.50</v>
      </c>
      <c r="M191" s="321">
        <v>1</v>
      </c>
      <c r="N191" s="321">
        <v>2</v>
      </c>
      <c r="O191" s="321">
        <v>2.50</v>
      </c>
      <c r="P191" s="225">
        <f t="shared" si="40"/>
        <v>11.50</v>
      </c>
      <c r="Q191" s="197">
        <f t="shared" si="41"/>
        <v>0.57500000000000007</v>
      </c>
      <c r="R191" s="104">
        <f t="shared" si="29"/>
        <v>1.525</v>
      </c>
      <c r="S191" s="104">
        <f t="shared" si="30"/>
        <v>1.475</v>
      </c>
      <c r="T191" s="104">
        <f t="shared" si="31"/>
        <v>1.25</v>
      </c>
      <c r="U191" s="104">
        <f t="shared" si="32"/>
        <v>1.30</v>
      </c>
      <c r="V191" s="104">
        <f t="shared" si="33"/>
        <v>1.475</v>
      </c>
      <c r="W191" s="26">
        <f t="shared" si="34"/>
        <v>54.50</v>
      </c>
      <c r="X191" s="194">
        <f t="shared" si="35"/>
        <v>10.90</v>
      </c>
      <c r="Y191" s="114">
        <v>42</v>
      </c>
      <c r="Z191" s="195">
        <f t="shared" si="36"/>
        <v>33.60</v>
      </c>
      <c r="AA191" s="107"/>
      <c r="AB191" s="107"/>
    </row>
    <row r="192" spans="1:28" ht="20.25">
      <c r="A192" s="191">
        <v>186</v>
      </c>
      <c r="B192" s="125">
        <v>439798</v>
      </c>
      <c r="C192" s="126" t="s">
        <v>441</v>
      </c>
      <c r="D192" s="45">
        <v>9</v>
      </c>
      <c r="E192" s="45">
        <v>9</v>
      </c>
      <c r="F192" s="45">
        <v>9</v>
      </c>
      <c r="G192" s="45">
        <v>8</v>
      </c>
      <c r="H192" s="45">
        <v>9</v>
      </c>
      <c r="I192" s="225">
        <f t="shared" si="38"/>
        <v>44</v>
      </c>
      <c r="J192" s="196">
        <f t="shared" si="39"/>
        <v>6.60</v>
      </c>
      <c r="K192" s="321">
        <v>1</v>
      </c>
      <c r="L192" s="321">
        <v>2.50</v>
      </c>
      <c r="M192" s="321">
        <v>3</v>
      </c>
      <c r="N192" s="321">
        <v>1.50</v>
      </c>
      <c r="O192" s="321">
        <v>2</v>
      </c>
      <c r="P192" s="225">
        <f t="shared" si="40"/>
        <v>10</v>
      </c>
      <c r="Q192" s="197">
        <f t="shared" si="41"/>
        <v>0.50</v>
      </c>
      <c r="R192" s="104">
        <f t="shared" si="29"/>
        <v>1.40</v>
      </c>
      <c r="S192" s="104">
        <f t="shared" si="30"/>
        <v>1.475</v>
      </c>
      <c r="T192" s="104">
        <f t="shared" si="31"/>
        <v>1.50</v>
      </c>
      <c r="U192" s="104">
        <f t="shared" si="32"/>
        <v>1.2749999999999999</v>
      </c>
      <c r="V192" s="104">
        <f t="shared" si="33"/>
        <v>1.45</v>
      </c>
      <c r="W192" s="26">
        <f t="shared" si="34"/>
        <v>54</v>
      </c>
      <c r="X192" s="194">
        <f t="shared" si="35"/>
        <v>10.80</v>
      </c>
      <c r="Y192" s="114">
        <v>44</v>
      </c>
      <c r="Z192" s="195">
        <f t="shared" si="36"/>
        <v>35.200000000000003</v>
      </c>
      <c r="AA192" s="107"/>
      <c r="AB192" s="107"/>
    </row>
    <row r="193" spans="1:28" ht="20.25">
      <c r="A193" s="191">
        <v>187</v>
      </c>
      <c r="B193" s="125">
        <v>439799</v>
      </c>
      <c r="C193" s="126" t="s">
        <v>442</v>
      </c>
      <c r="D193" s="45">
        <v>5</v>
      </c>
      <c r="E193" s="45">
        <v>6</v>
      </c>
      <c r="F193" s="45">
        <v>8</v>
      </c>
      <c r="G193" s="45">
        <v>9</v>
      </c>
      <c r="H193" s="45">
        <v>9</v>
      </c>
      <c r="I193" s="225">
        <f t="shared" si="38"/>
        <v>37</v>
      </c>
      <c r="J193" s="196">
        <f t="shared" si="39"/>
        <v>5.55</v>
      </c>
      <c r="K193" s="321">
        <v>1</v>
      </c>
      <c r="L193" s="321">
        <v>2</v>
      </c>
      <c r="M193" s="321">
        <v>2.50</v>
      </c>
      <c r="N193" s="321">
        <v>2</v>
      </c>
      <c r="O193" s="321">
        <v>2.50</v>
      </c>
      <c r="P193" s="225">
        <f t="shared" si="40"/>
        <v>10</v>
      </c>
      <c r="Q193" s="197">
        <f t="shared" si="41"/>
        <v>0.50</v>
      </c>
      <c r="R193" s="104">
        <f t="shared" si="29"/>
        <v>0.80</v>
      </c>
      <c r="S193" s="104">
        <f t="shared" si="30"/>
        <v>0.99999999999999989</v>
      </c>
      <c r="T193" s="104">
        <f t="shared" si="31"/>
        <v>1.325</v>
      </c>
      <c r="U193" s="104">
        <f t="shared" si="32"/>
        <v>1.45</v>
      </c>
      <c r="V193" s="104">
        <f t="shared" si="33"/>
        <v>1.475</v>
      </c>
      <c r="W193" s="26">
        <f t="shared" si="34"/>
        <v>47</v>
      </c>
      <c r="X193" s="194">
        <f t="shared" si="35"/>
        <v>9.40</v>
      </c>
      <c r="Y193" s="114">
        <v>37</v>
      </c>
      <c r="Z193" s="195">
        <f t="shared" si="36"/>
        <v>29.60</v>
      </c>
      <c r="AA193" s="107"/>
      <c r="AB193" s="107"/>
    </row>
    <row r="194" spans="1:28" ht="20.25">
      <c r="A194" s="191">
        <v>188</v>
      </c>
      <c r="B194" s="125">
        <v>439800</v>
      </c>
      <c r="C194" s="126" t="s">
        <v>443</v>
      </c>
      <c r="D194" s="255">
        <v>12</v>
      </c>
      <c r="E194" s="255">
        <v>15</v>
      </c>
      <c r="F194" s="255">
        <v>11</v>
      </c>
      <c r="G194" s="255">
        <v>11</v>
      </c>
      <c r="H194" s="255">
        <v>10</v>
      </c>
      <c r="I194" s="225">
        <f t="shared" si="38"/>
        <v>59</v>
      </c>
      <c r="J194" s="196">
        <f t="shared" si="39"/>
        <v>8.85</v>
      </c>
      <c r="K194" s="321">
        <v>3.50</v>
      </c>
      <c r="L194" s="321">
        <v>4</v>
      </c>
      <c r="M194" s="321">
        <v>3</v>
      </c>
      <c r="N194" s="321">
        <v>2.50</v>
      </c>
      <c r="O194" s="321">
        <v>3</v>
      </c>
      <c r="P194" s="225">
        <f t="shared" si="40"/>
        <v>16</v>
      </c>
      <c r="Q194" s="197">
        <f t="shared" si="41"/>
        <v>0.80</v>
      </c>
      <c r="R194" s="104">
        <f t="shared" si="29"/>
        <v>1.975</v>
      </c>
      <c r="S194" s="104">
        <f t="shared" si="30"/>
        <v>2.4500000000000002</v>
      </c>
      <c r="T194" s="104">
        <f t="shared" si="31"/>
        <v>1.7999999999999998</v>
      </c>
      <c r="U194" s="104">
        <f t="shared" si="32"/>
        <v>1.775</v>
      </c>
      <c r="V194" s="104">
        <f t="shared" si="33"/>
        <v>1.65</v>
      </c>
      <c r="W194" s="26">
        <f t="shared" si="34"/>
        <v>75</v>
      </c>
      <c r="X194" s="194">
        <f t="shared" si="35"/>
        <v>15</v>
      </c>
      <c r="Y194" s="114">
        <v>58</v>
      </c>
      <c r="Z194" s="195">
        <f t="shared" si="36"/>
        <v>46.400000000000006</v>
      </c>
      <c r="AA194" s="107"/>
      <c r="AB194" s="107"/>
    </row>
    <row r="195" spans="1:28" ht="20.25">
      <c r="A195" s="191">
        <v>189</v>
      </c>
      <c r="B195" s="125">
        <v>439802</v>
      </c>
      <c r="C195" s="126" t="s">
        <v>444</v>
      </c>
      <c r="D195" s="45">
        <v>12</v>
      </c>
      <c r="E195" s="45">
        <v>14</v>
      </c>
      <c r="F195" s="45">
        <v>15</v>
      </c>
      <c r="G195" s="45">
        <v>16</v>
      </c>
      <c r="H195" s="45">
        <v>11</v>
      </c>
      <c r="I195" s="225">
        <f t="shared" si="38"/>
        <v>68</v>
      </c>
      <c r="J195" s="196">
        <f t="shared" si="39"/>
        <v>10.199999999999999</v>
      </c>
      <c r="K195" s="321">
        <v>5</v>
      </c>
      <c r="L195" s="321">
        <v>3</v>
      </c>
      <c r="M195" s="321">
        <v>2</v>
      </c>
      <c r="N195" s="321">
        <v>4</v>
      </c>
      <c r="O195" s="321">
        <v>3</v>
      </c>
      <c r="P195" s="225">
        <f t="shared" si="40"/>
        <v>17</v>
      </c>
      <c r="Q195" s="197">
        <f t="shared" si="41"/>
        <v>0.85000000000000009</v>
      </c>
      <c r="R195" s="104">
        <f t="shared" si="29"/>
        <v>2.0499999999999998</v>
      </c>
      <c r="S195" s="104">
        <f t="shared" si="30"/>
        <v>2.25</v>
      </c>
      <c r="T195" s="104">
        <f t="shared" si="31"/>
        <v>2.35</v>
      </c>
      <c r="U195" s="104">
        <f t="shared" si="32"/>
        <v>2.60</v>
      </c>
      <c r="V195" s="104">
        <f t="shared" si="33"/>
        <v>1.7999999999999998</v>
      </c>
      <c r="W195" s="26">
        <f t="shared" si="34"/>
        <v>85</v>
      </c>
      <c r="X195" s="194">
        <f t="shared" si="35"/>
        <v>17</v>
      </c>
      <c r="Y195" s="114">
        <v>63</v>
      </c>
      <c r="Z195" s="195">
        <f t="shared" si="36"/>
        <v>50.400000000000006</v>
      </c>
      <c r="AA195" s="107"/>
      <c r="AB195" s="107"/>
    </row>
    <row r="196" spans="1:28" ht="20.25">
      <c r="A196" s="191">
        <v>190</v>
      </c>
      <c r="B196" s="125">
        <v>439806</v>
      </c>
      <c r="C196" s="126" t="s">
        <v>529</v>
      </c>
      <c r="D196" s="45">
        <v>10</v>
      </c>
      <c r="E196" s="45">
        <v>8</v>
      </c>
      <c r="F196" s="45">
        <v>9</v>
      </c>
      <c r="G196" s="45">
        <v>9</v>
      </c>
      <c r="H196" s="45">
        <v>13</v>
      </c>
      <c r="I196" s="225">
        <f t="shared" si="38"/>
        <v>49</v>
      </c>
      <c r="J196" s="196">
        <f t="shared" si="39"/>
        <v>7.35</v>
      </c>
      <c r="K196" s="321">
        <v>2.50</v>
      </c>
      <c r="L196" s="321">
        <v>2</v>
      </c>
      <c r="M196" s="321">
        <v>1.50</v>
      </c>
      <c r="N196" s="321">
        <v>3</v>
      </c>
      <c r="O196" s="321">
        <v>3</v>
      </c>
      <c r="P196" s="225">
        <f t="shared" si="40"/>
        <v>12</v>
      </c>
      <c r="Q196" s="197">
        <f t="shared" si="41"/>
        <v>0.60000000000000009</v>
      </c>
      <c r="R196" s="104">
        <f t="shared" si="29"/>
        <v>1.625</v>
      </c>
      <c r="S196" s="104">
        <f t="shared" si="30"/>
        <v>1.30</v>
      </c>
      <c r="T196" s="104">
        <f t="shared" si="31"/>
        <v>1.4249999999999998</v>
      </c>
      <c r="U196" s="104">
        <f t="shared" si="32"/>
        <v>1.50</v>
      </c>
      <c r="V196" s="104">
        <f t="shared" si="33"/>
        <v>2.10</v>
      </c>
      <c r="W196" s="26">
        <f t="shared" si="34"/>
        <v>61</v>
      </c>
      <c r="X196" s="194">
        <f t="shared" si="35"/>
        <v>12.20</v>
      </c>
      <c r="Y196" s="114">
        <v>48</v>
      </c>
      <c r="Z196" s="195">
        <f t="shared" si="36"/>
        <v>38.400000000000006</v>
      </c>
      <c r="AA196" s="107"/>
      <c r="AB196" s="107"/>
    </row>
    <row r="197" spans="1:28" ht="20.25">
      <c r="A197" s="191">
        <v>191</v>
      </c>
      <c r="B197" s="125">
        <v>439808</v>
      </c>
      <c r="C197" s="126" t="s">
        <v>446</v>
      </c>
      <c r="D197" s="45">
        <v>8</v>
      </c>
      <c r="E197" s="45">
        <v>9</v>
      </c>
      <c r="F197" s="45">
        <v>9</v>
      </c>
      <c r="G197" s="45">
        <v>11</v>
      </c>
      <c r="H197" s="45">
        <v>14</v>
      </c>
      <c r="I197" s="225">
        <f t="shared" si="38"/>
        <v>51</v>
      </c>
      <c r="J197" s="196">
        <f t="shared" si="39"/>
        <v>7.65</v>
      </c>
      <c r="K197" s="321">
        <v>2</v>
      </c>
      <c r="L197" s="321">
        <v>4</v>
      </c>
      <c r="M197" s="321">
        <v>2</v>
      </c>
      <c r="N197" s="321">
        <v>3.50</v>
      </c>
      <c r="O197" s="321">
        <v>2.50</v>
      </c>
      <c r="P197" s="225">
        <f t="shared" si="40"/>
        <v>14</v>
      </c>
      <c r="Q197" s="197">
        <f t="shared" si="41"/>
        <v>0.70</v>
      </c>
      <c r="R197" s="104">
        <f t="shared" si="29"/>
        <v>1.30</v>
      </c>
      <c r="S197" s="104">
        <f t="shared" si="30"/>
        <v>1.5499999999999998</v>
      </c>
      <c r="T197" s="104">
        <f t="shared" si="31"/>
        <v>1.45</v>
      </c>
      <c r="U197" s="104">
        <f t="shared" si="32"/>
        <v>1.825</v>
      </c>
      <c r="V197" s="104">
        <f t="shared" si="33"/>
        <v>2.225</v>
      </c>
      <c r="W197" s="26">
        <f t="shared" si="34"/>
        <v>65</v>
      </c>
      <c r="X197" s="194">
        <f t="shared" si="35"/>
        <v>13</v>
      </c>
      <c r="Y197" s="114">
        <v>51</v>
      </c>
      <c r="Z197" s="195">
        <f t="shared" si="36"/>
        <v>40.800000000000004</v>
      </c>
      <c r="AA197" s="107"/>
      <c r="AB197" s="107"/>
    </row>
    <row r="198" spans="1:28" ht="20.25">
      <c r="A198" s="191">
        <v>192</v>
      </c>
      <c r="B198" s="125">
        <v>439811</v>
      </c>
      <c r="C198" s="126" t="s">
        <v>447</v>
      </c>
      <c r="D198" s="45">
        <v>8</v>
      </c>
      <c r="E198" s="45">
        <v>9</v>
      </c>
      <c r="F198" s="45">
        <v>5</v>
      </c>
      <c r="G198" s="45">
        <v>8</v>
      </c>
      <c r="H198" s="45">
        <v>8</v>
      </c>
      <c r="I198" s="225">
        <f t="shared" si="38"/>
        <v>38</v>
      </c>
      <c r="J198" s="196">
        <f t="shared" si="39"/>
        <v>5.70</v>
      </c>
      <c r="K198" s="321">
        <v>1</v>
      </c>
      <c r="L198" s="321">
        <v>2.50</v>
      </c>
      <c r="M198" s="321">
        <v>3</v>
      </c>
      <c r="N198" s="321">
        <v>2.50</v>
      </c>
      <c r="O198" s="321">
        <v>4</v>
      </c>
      <c r="P198" s="225">
        <f t="shared" si="40"/>
        <v>13</v>
      </c>
      <c r="Q198" s="197">
        <f t="shared" si="41"/>
        <v>0.65</v>
      </c>
      <c r="R198" s="104">
        <f t="shared" si="29"/>
        <v>1.25</v>
      </c>
      <c r="S198" s="104">
        <f t="shared" si="30"/>
        <v>1.475</v>
      </c>
      <c r="T198" s="104">
        <f t="shared" si="31"/>
        <v>0.90</v>
      </c>
      <c r="U198" s="104">
        <f t="shared" si="32"/>
        <v>1.325</v>
      </c>
      <c r="V198" s="104">
        <f t="shared" si="33"/>
        <v>1.40</v>
      </c>
      <c r="W198" s="26">
        <f t="shared" si="34"/>
        <v>51</v>
      </c>
      <c r="X198" s="194">
        <f t="shared" si="35"/>
        <v>10.200000000000001</v>
      </c>
      <c r="Y198" s="114">
        <v>36</v>
      </c>
      <c r="Z198" s="195">
        <f t="shared" si="36"/>
        <v>28.80</v>
      </c>
      <c r="AA198" s="107"/>
      <c r="AB198" s="107"/>
    </row>
    <row r="199" spans="1:28" ht="20.25">
      <c r="A199" s="191">
        <v>193</v>
      </c>
      <c r="B199" s="125">
        <v>439814</v>
      </c>
      <c r="C199" s="126" t="s">
        <v>550</v>
      </c>
      <c r="D199" s="45">
        <v>9</v>
      </c>
      <c r="E199" s="45">
        <v>9</v>
      </c>
      <c r="F199" s="45">
        <v>8</v>
      </c>
      <c r="G199" s="45">
        <v>11</v>
      </c>
      <c r="H199" s="45">
        <v>12</v>
      </c>
      <c r="I199" s="225">
        <f t="shared" si="38"/>
        <v>49</v>
      </c>
      <c r="J199" s="196">
        <f t="shared" si="39"/>
        <v>7.35</v>
      </c>
      <c r="K199" s="321">
        <v>3.50</v>
      </c>
      <c r="L199" s="321">
        <v>2</v>
      </c>
      <c r="M199" s="321">
        <v>1</v>
      </c>
      <c r="N199" s="321">
        <v>3.50</v>
      </c>
      <c r="O199" s="321">
        <v>3.50</v>
      </c>
      <c r="P199" s="225">
        <f t="shared" si="40"/>
        <v>13.50</v>
      </c>
      <c r="Q199" s="197">
        <f t="shared" si="41"/>
        <v>0.675</v>
      </c>
      <c r="R199" s="104">
        <f t="shared" si="29"/>
        <v>1.525</v>
      </c>
      <c r="S199" s="104">
        <f t="shared" si="30"/>
        <v>1.45</v>
      </c>
      <c r="T199" s="104">
        <f t="shared" si="31"/>
        <v>1.25</v>
      </c>
      <c r="U199" s="104">
        <f t="shared" si="32"/>
        <v>1.825</v>
      </c>
      <c r="V199" s="104">
        <f t="shared" si="33"/>
        <v>1.975</v>
      </c>
      <c r="W199" s="26">
        <f t="shared" si="34"/>
        <v>62.50</v>
      </c>
      <c r="X199" s="194">
        <f t="shared" si="35"/>
        <v>12.50</v>
      </c>
      <c r="Y199" s="114">
        <v>49</v>
      </c>
      <c r="Z199" s="195">
        <f t="shared" si="36"/>
        <v>39.200000000000003</v>
      </c>
      <c r="AA199" s="107"/>
      <c r="AB199" s="107"/>
    </row>
    <row r="200" spans="1:28" ht="20.25">
      <c r="A200" s="191">
        <v>194</v>
      </c>
      <c r="B200" s="125">
        <v>439817</v>
      </c>
      <c r="C200" s="126" t="s">
        <v>450</v>
      </c>
      <c r="D200" s="45">
        <v>12</v>
      </c>
      <c r="E200" s="45">
        <v>14</v>
      </c>
      <c r="F200" s="45">
        <v>15</v>
      </c>
      <c r="G200" s="45">
        <v>11</v>
      </c>
      <c r="H200" s="45">
        <v>5</v>
      </c>
      <c r="I200" s="225">
        <f t="shared" si="38"/>
        <v>57</v>
      </c>
      <c r="J200" s="196">
        <f t="shared" si="39"/>
        <v>8.5499999999999989</v>
      </c>
      <c r="K200" s="321">
        <v>3</v>
      </c>
      <c r="L200" s="321">
        <v>4</v>
      </c>
      <c r="M200" s="321">
        <v>2</v>
      </c>
      <c r="N200" s="321">
        <v>3</v>
      </c>
      <c r="O200" s="321">
        <v>3</v>
      </c>
      <c r="P200" s="225">
        <f t="shared" si="40"/>
        <v>15</v>
      </c>
      <c r="Q200" s="197">
        <f t="shared" si="41"/>
        <v>0.75</v>
      </c>
      <c r="R200" s="104">
        <f t="shared" si="42" ref="R200:R263">D200*0.15+K200:K200*0.05</f>
        <v>1.9499999999999997</v>
      </c>
      <c r="S200" s="104">
        <f t="shared" si="43" ref="S200:S263">E200*0.15+L200:L200*0.05</f>
        <v>2.3000000000000003</v>
      </c>
      <c r="T200" s="104">
        <f t="shared" si="44" ref="T200:T263">F200*0.15+M200:M200*0.05</f>
        <v>2.35</v>
      </c>
      <c r="U200" s="104">
        <f t="shared" si="45" ref="U200:U263">G200*0.15+N200:N200*0.05</f>
        <v>1.7999999999999998</v>
      </c>
      <c r="V200" s="104">
        <f t="shared" si="46" ref="V200:V263">H200*0.15+O200:O200*0.05</f>
        <v>0.90</v>
      </c>
      <c r="W200" s="26">
        <f t="shared" si="47" ref="W200:W263">I200+P200</f>
        <v>72</v>
      </c>
      <c r="X200" s="194">
        <f t="shared" si="48" ref="X200:X263">W200*0.2</f>
        <v>14.40</v>
      </c>
      <c r="Y200" s="114">
        <v>53</v>
      </c>
      <c r="Z200" s="195">
        <f t="shared" si="49" ref="Z200:Z263">Y200*0.8</f>
        <v>42.400000000000006</v>
      </c>
      <c r="AA200" s="107"/>
      <c r="AB200" s="107"/>
    </row>
    <row r="201" spans="1:28" ht="20.25">
      <c r="A201" s="191">
        <v>195</v>
      </c>
      <c r="B201" s="125">
        <v>439818</v>
      </c>
      <c r="C201" s="126" t="s">
        <v>451</v>
      </c>
      <c r="D201" s="45">
        <v>15</v>
      </c>
      <c r="E201" s="45">
        <v>15</v>
      </c>
      <c r="F201" s="45">
        <v>15</v>
      </c>
      <c r="G201" s="45">
        <v>15</v>
      </c>
      <c r="H201" s="45">
        <v>10</v>
      </c>
      <c r="I201" s="225">
        <f t="shared" si="38"/>
        <v>70</v>
      </c>
      <c r="J201" s="196">
        <f t="shared" si="39"/>
        <v>10.50</v>
      </c>
      <c r="K201" s="321">
        <v>3.50</v>
      </c>
      <c r="L201" s="321">
        <v>4</v>
      </c>
      <c r="M201" s="321">
        <v>3</v>
      </c>
      <c r="N201" s="321">
        <v>3.50</v>
      </c>
      <c r="O201" s="321">
        <v>4.50</v>
      </c>
      <c r="P201" s="225">
        <f t="shared" si="40"/>
        <v>18.50</v>
      </c>
      <c r="Q201" s="197">
        <f t="shared" si="41"/>
        <v>0.925</v>
      </c>
      <c r="R201" s="104">
        <f t="shared" si="42"/>
        <v>2.4249999999999998</v>
      </c>
      <c r="S201" s="104">
        <f t="shared" si="43"/>
        <v>2.4500000000000002</v>
      </c>
      <c r="T201" s="104">
        <f t="shared" si="44"/>
        <v>2.40</v>
      </c>
      <c r="U201" s="104">
        <f t="shared" si="45"/>
        <v>2.4249999999999998</v>
      </c>
      <c r="V201" s="104">
        <f t="shared" si="46"/>
        <v>1.725</v>
      </c>
      <c r="W201" s="26">
        <f t="shared" si="47"/>
        <v>88.50</v>
      </c>
      <c r="X201" s="194">
        <f t="shared" si="48"/>
        <v>17.70</v>
      </c>
      <c r="Y201" s="114">
        <v>68</v>
      </c>
      <c r="Z201" s="195">
        <f t="shared" si="49"/>
        <v>54.400000000000006</v>
      </c>
      <c r="AA201" s="107"/>
      <c r="AB201" s="107"/>
    </row>
    <row r="202" spans="1:28" ht="20.25">
      <c r="A202" s="191">
        <v>196</v>
      </c>
      <c r="B202" s="125">
        <v>439821</v>
      </c>
      <c r="C202" s="126" t="s">
        <v>453</v>
      </c>
      <c r="D202" s="251">
        <v>11</v>
      </c>
      <c r="E202" s="251">
        <v>11</v>
      </c>
      <c r="F202" s="251">
        <v>11</v>
      </c>
      <c r="G202" s="251">
        <v>11</v>
      </c>
      <c r="H202" s="251">
        <v>12</v>
      </c>
      <c r="I202" s="225">
        <f t="shared" si="38"/>
        <v>56</v>
      </c>
      <c r="J202" s="196">
        <f t="shared" si="39"/>
        <v>8.40</v>
      </c>
      <c r="K202" s="321">
        <v>3.50</v>
      </c>
      <c r="L202" s="321">
        <v>1</v>
      </c>
      <c r="M202" s="321">
        <v>2.50</v>
      </c>
      <c r="N202" s="321">
        <v>5</v>
      </c>
      <c r="O202" s="321">
        <v>3</v>
      </c>
      <c r="P202" s="225">
        <f t="shared" si="40"/>
        <v>15</v>
      </c>
      <c r="Q202" s="197">
        <f t="shared" si="41"/>
        <v>0.75</v>
      </c>
      <c r="R202" s="104">
        <f t="shared" si="42"/>
        <v>1.825</v>
      </c>
      <c r="S202" s="104">
        <f t="shared" si="43"/>
        <v>1.70</v>
      </c>
      <c r="T202" s="104">
        <f t="shared" si="44"/>
        <v>1.775</v>
      </c>
      <c r="U202" s="104">
        <f t="shared" si="45"/>
        <v>1.90</v>
      </c>
      <c r="V202" s="104">
        <f t="shared" si="46"/>
        <v>1.9499999999999997</v>
      </c>
      <c r="W202" s="26">
        <f t="shared" si="47"/>
        <v>71</v>
      </c>
      <c r="X202" s="194">
        <f t="shared" si="48"/>
        <v>14.20</v>
      </c>
      <c r="Y202" s="114">
        <v>50</v>
      </c>
      <c r="Z202" s="195">
        <f t="shared" si="49"/>
        <v>40</v>
      </c>
      <c r="AA202" s="107"/>
      <c r="AB202" s="107"/>
    </row>
    <row r="203" spans="1:28" ht="20.25">
      <c r="A203" s="191">
        <v>197</v>
      </c>
      <c r="B203" s="125">
        <v>439822</v>
      </c>
      <c r="C203" s="126" t="s">
        <v>454</v>
      </c>
      <c r="D203" s="251">
        <v>11</v>
      </c>
      <c r="E203" s="251">
        <v>9</v>
      </c>
      <c r="F203" s="251">
        <v>8</v>
      </c>
      <c r="G203" s="251">
        <v>11</v>
      </c>
      <c r="H203" s="251">
        <v>15</v>
      </c>
      <c r="I203" s="225">
        <f t="shared" si="38"/>
        <v>54</v>
      </c>
      <c r="J203" s="196">
        <f t="shared" si="39"/>
        <v>8.10</v>
      </c>
      <c r="K203" s="321">
        <v>3</v>
      </c>
      <c r="L203" s="321">
        <v>2</v>
      </c>
      <c r="M203" s="321">
        <v>5</v>
      </c>
      <c r="N203" s="321">
        <v>2</v>
      </c>
      <c r="O203" s="321">
        <v>2.50</v>
      </c>
      <c r="P203" s="225">
        <f t="shared" si="40"/>
        <v>14.50</v>
      </c>
      <c r="Q203" s="197">
        <f t="shared" si="41"/>
        <v>0.72500000000000009</v>
      </c>
      <c r="R203" s="104">
        <f t="shared" si="42"/>
        <v>1.7999999999999998</v>
      </c>
      <c r="S203" s="104">
        <f t="shared" si="43"/>
        <v>1.45</v>
      </c>
      <c r="T203" s="104">
        <f t="shared" si="44"/>
        <v>1.45</v>
      </c>
      <c r="U203" s="104">
        <f t="shared" si="45"/>
        <v>1.75</v>
      </c>
      <c r="V203" s="104">
        <f t="shared" si="46"/>
        <v>2.375</v>
      </c>
      <c r="W203" s="26">
        <f t="shared" si="47"/>
        <v>68.50</v>
      </c>
      <c r="X203" s="194">
        <f t="shared" si="48"/>
        <v>13.70</v>
      </c>
      <c r="Y203" s="114">
        <v>54</v>
      </c>
      <c r="Z203" s="195">
        <f t="shared" si="49"/>
        <v>43.20</v>
      </c>
      <c r="AA203" s="107"/>
      <c r="AB203" s="107"/>
    </row>
    <row r="204" spans="1:28" ht="20.25">
      <c r="A204" s="191">
        <v>198</v>
      </c>
      <c r="B204" s="125">
        <v>439825</v>
      </c>
      <c r="C204" s="126" t="s">
        <v>455</v>
      </c>
      <c r="D204" s="251">
        <v>11</v>
      </c>
      <c r="E204" s="251">
        <v>15</v>
      </c>
      <c r="F204" s="251">
        <v>11</v>
      </c>
      <c r="G204" s="251">
        <v>11</v>
      </c>
      <c r="H204" s="251">
        <v>18</v>
      </c>
      <c r="I204" s="225">
        <f t="shared" si="38"/>
        <v>66</v>
      </c>
      <c r="J204" s="196">
        <f t="shared" si="39"/>
        <v>9.90</v>
      </c>
      <c r="K204" s="321">
        <v>2.50</v>
      </c>
      <c r="L204" s="321">
        <v>4</v>
      </c>
      <c r="M204" s="321">
        <v>2</v>
      </c>
      <c r="N204" s="321">
        <v>3.50</v>
      </c>
      <c r="O204" s="321">
        <v>4</v>
      </c>
      <c r="P204" s="225">
        <f t="shared" si="40"/>
        <v>16</v>
      </c>
      <c r="Q204" s="197">
        <f t="shared" si="41"/>
        <v>0.80</v>
      </c>
      <c r="R204" s="104">
        <f t="shared" si="42"/>
        <v>1.775</v>
      </c>
      <c r="S204" s="104">
        <f t="shared" si="43"/>
        <v>2.4500000000000002</v>
      </c>
      <c r="T204" s="104">
        <f t="shared" si="44"/>
        <v>1.75</v>
      </c>
      <c r="U204" s="104">
        <f t="shared" si="45"/>
        <v>1.825</v>
      </c>
      <c r="V204" s="104">
        <f t="shared" si="46"/>
        <v>2.90</v>
      </c>
      <c r="W204" s="26">
        <f t="shared" si="47"/>
        <v>82</v>
      </c>
      <c r="X204" s="194">
        <f t="shared" si="48"/>
        <v>16.400000000000002</v>
      </c>
      <c r="Y204" s="114">
        <v>60</v>
      </c>
      <c r="Z204" s="195">
        <f t="shared" si="49"/>
        <v>48</v>
      </c>
      <c r="AA204" s="107"/>
      <c r="AB204" s="107"/>
    </row>
    <row r="205" spans="1:28" ht="20.25">
      <c r="A205" s="191">
        <v>199</v>
      </c>
      <c r="B205" s="125">
        <v>439826</v>
      </c>
      <c r="C205" s="126" t="s">
        <v>140</v>
      </c>
      <c r="D205" s="251">
        <v>11</v>
      </c>
      <c r="E205" s="251">
        <v>12</v>
      </c>
      <c r="F205" s="251">
        <v>15</v>
      </c>
      <c r="G205" s="251">
        <v>15</v>
      </c>
      <c r="H205" s="251">
        <v>11</v>
      </c>
      <c r="I205" s="225">
        <f t="shared" si="38"/>
        <v>64</v>
      </c>
      <c r="J205" s="196">
        <f t="shared" si="39"/>
        <v>9.60</v>
      </c>
      <c r="K205" s="321">
        <v>3.50</v>
      </c>
      <c r="L205" s="321">
        <v>2</v>
      </c>
      <c r="M205" s="321">
        <v>4</v>
      </c>
      <c r="N205" s="321">
        <v>3</v>
      </c>
      <c r="O205" s="321">
        <v>5</v>
      </c>
      <c r="P205" s="225">
        <f t="shared" si="40"/>
        <v>17.50</v>
      </c>
      <c r="Q205" s="197">
        <f t="shared" si="41"/>
        <v>0.875</v>
      </c>
      <c r="R205" s="104">
        <f t="shared" si="42"/>
        <v>1.825</v>
      </c>
      <c r="S205" s="104">
        <f t="shared" si="43"/>
        <v>1.90</v>
      </c>
      <c r="T205" s="104">
        <f t="shared" si="44"/>
        <v>2.4500000000000002</v>
      </c>
      <c r="U205" s="104">
        <f t="shared" si="45"/>
        <v>2.40</v>
      </c>
      <c r="V205" s="104">
        <f t="shared" si="46"/>
        <v>1.90</v>
      </c>
      <c r="W205" s="26">
        <f t="shared" si="47"/>
        <v>81.50</v>
      </c>
      <c r="X205" s="194">
        <f t="shared" si="48"/>
        <v>16.30</v>
      </c>
      <c r="Y205" s="114">
        <v>62</v>
      </c>
      <c r="Z205" s="195">
        <f t="shared" si="49"/>
        <v>49.60</v>
      </c>
      <c r="AA205" s="107"/>
      <c r="AB205" s="107"/>
    </row>
    <row r="206" spans="1:28" ht="20.25">
      <c r="A206" s="191">
        <v>200</v>
      </c>
      <c r="B206" s="125">
        <v>439834</v>
      </c>
      <c r="C206" s="126" t="s">
        <v>456</v>
      </c>
      <c r="D206" s="251">
        <v>10</v>
      </c>
      <c r="E206" s="251">
        <v>15</v>
      </c>
      <c r="F206" s="251">
        <v>10</v>
      </c>
      <c r="G206" s="251">
        <v>11</v>
      </c>
      <c r="H206" s="251">
        <v>14</v>
      </c>
      <c r="I206" s="225">
        <f t="shared" si="38"/>
        <v>60</v>
      </c>
      <c r="J206" s="196">
        <f t="shared" si="39"/>
        <v>9</v>
      </c>
      <c r="K206" s="321">
        <v>3</v>
      </c>
      <c r="L206" s="321">
        <v>5</v>
      </c>
      <c r="M206" s="321">
        <v>4</v>
      </c>
      <c r="N206" s="321">
        <v>2</v>
      </c>
      <c r="O206" s="321">
        <v>2.50</v>
      </c>
      <c r="P206" s="225">
        <f t="shared" si="40"/>
        <v>16.50</v>
      </c>
      <c r="Q206" s="197">
        <f t="shared" si="41"/>
        <v>0.825</v>
      </c>
      <c r="R206" s="104">
        <f t="shared" si="42"/>
        <v>1.65</v>
      </c>
      <c r="S206" s="104">
        <f t="shared" si="43"/>
        <v>2.50</v>
      </c>
      <c r="T206" s="104">
        <f t="shared" si="44"/>
        <v>1.70</v>
      </c>
      <c r="U206" s="104">
        <f t="shared" si="45"/>
        <v>1.75</v>
      </c>
      <c r="V206" s="104">
        <f t="shared" si="46"/>
        <v>2.225</v>
      </c>
      <c r="W206" s="26">
        <f t="shared" si="47"/>
        <v>76.50</v>
      </c>
      <c r="X206" s="194">
        <f t="shared" si="48"/>
        <v>15.30</v>
      </c>
      <c r="Y206" s="114">
        <v>60</v>
      </c>
      <c r="Z206" s="195">
        <f t="shared" si="49"/>
        <v>48</v>
      </c>
      <c r="AA206" s="107"/>
      <c r="AB206" s="107"/>
    </row>
    <row r="207" spans="1:28" ht="20.25">
      <c r="A207" s="191">
        <v>201</v>
      </c>
      <c r="B207" s="125">
        <v>439835</v>
      </c>
      <c r="C207" s="126" t="s">
        <v>457</v>
      </c>
      <c r="D207" s="251">
        <v>11</v>
      </c>
      <c r="E207" s="251">
        <v>9</v>
      </c>
      <c r="F207" s="251">
        <v>11</v>
      </c>
      <c r="G207" s="251">
        <v>15</v>
      </c>
      <c r="H207" s="251">
        <v>12</v>
      </c>
      <c r="I207" s="225">
        <f t="shared" si="38"/>
        <v>58</v>
      </c>
      <c r="J207" s="196">
        <f t="shared" si="39"/>
        <v>8.6999999999999993</v>
      </c>
      <c r="K207" s="321">
        <v>4</v>
      </c>
      <c r="L207" s="321">
        <v>2</v>
      </c>
      <c r="M207" s="321">
        <v>2.50</v>
      </c>
      <c r="N207" s="321">
        <v>3</v>
      </c>
      <c r="O207" s="321">
        <v>2</v>
      </c>
      <c r="P207" s="225">
        <f t="shared" si="40"/>
        <v>13.50</v>
      </c>
      <c r="Q207" s="197">
        <f t="shared" si="41"/>
        <v>0.675</v>
      </c>
      <c r="R207" s="104">
        <f t="shared" si="42"/>
        <v>1.85</v>
      </c>
      <c r="S207" s="104">
        <f t="shared" si="43"/>
        <v>1.45</v>
      </c>
      <c r="T207" s="104">
        <f t="shared" si="44"/>
        <v>1.775</v>
      </c>
      <c r="U207" s="104">
        <f t="shared" si="45"/>
        <v>2.40</v>
      </c>
      <c r="V207" s="104">
        <f t="shared" si="46"/>
        <v>1.90</v>
      </c>
      <c r="W207" s="26">
        <f t="shared" si="47"/>
        <v>71.50</v>
      </c>
      <c r="X207" s="194">
        <f t="shared" si="48"/>
        <v>14.30</v>
      </c>
      <c r="Y207" s="114">
        <v>57</v>
      </c>
      <c r="Z207" s="195">
        <f t="shared" si="49"/>
        <v>45.60</v>
      </c>
      <c r="AA207" s="107"/>
      <c r="AB207" s="107"/>
    </row>
    <row r="208" spans="1:28" ht="20.25">
      <c r="A208" s="191">
        <v>202</v>
      </c>
      <c r="B208" s="125">
        <v>439837</v>
      </c>
      <c r="C208" s="126" t="s">
        <v>458</v>
      </c>
      <c r="D208" s="251">
        <v>11</v>
      </c>
      <c r="E208" s="251">
        <v>12</v>
      </c>
      <c r="F208" s="251">
        <v>14</v>
      </c>
      <c r="G208" s="251">
        <v>11</v>
      </c>
      <c r="H208" s="251">
        <v>14</v>
      </c>
      <c r="I208" s="225">
        <f t="shared" si="38"/>
        <v>62</v>
      </c>
      <c r="J208" s="196">
        <f t="shared" si="39"/>
        <v>9.2999999999999989</v>
      </c>
      <c r="K208" s="321">
        <v>3.50</v>
      </c>
      <c r="L208" s="321">
        <v>3</v>
      </c>
      <c r="M208" s="321">
        <v>4</v>
      </c>
      <c r="N208" s="321">
        <v>2</v>
      </c>
      <c r="O208" s="321">
        <v>3.50</v>
      </c>
      <c r="P208" s="225">
        <f t="shared" si="40"/>
        <v>16</v>
      </c>
      <c r="Q208" s="197">
        <f t="shared" si="41"/>
        <v>0.80</v>
      </c>
      <c r="R208" s="104">
        <f t="shared" si="42"/>
        <v>1.825</v>
      </c>
      <c r="S208" s="104">
        <f t="shared" si="43"/>
        <v>1.9499999999999997</v>
      </c>
      <c r="T208" s="104">
        <f t="shared" si="44"/>
        <v>2.3000000000000003</v>
      </c>
      <c r="U208" s="104">
        <f t="shared" si="45"/>
        <v>1.75</v>
      </c>
      <c r="V208" s="104">
        <f t="shared" si="46"/>
        <v>2.275</v>
      </c>
      <c r="W208" s="26">
        <f t="shared" si="47"/>
        <v>78</v>
      </c>
      <c r="X208" s="194">
        <f t="shared" si="48"/>
        <v>15.60</v>
      </c>
      <c r="Y208" s="114">
        <v>62</v>
      </c>
      <c r="Z208" s="195">
        <f t="shared" si="49"/>
        <v>49.60</v>
      </c>
      <c r="AA208" s="107"/>
      <c r="AB208" s="107"/>
    </row>
    <row r="209" spans="1:28" ht="20.25">
      <c r="A209" s="191">
        <v>203</v>
      </c>
      <c r="B209" s="125">
        <v>439838</v>
      </c>
      <c r="C209" s="126" t="s">
        <v>141</v>
      </c>
      <c r="D209" s="251">
        <v>11</v>
      </c>
      <c r="E209" s="251">
        <v>12</v>
      </c>
      <c r="F209" s="251">
        <v>10</v>
      </c>
      <c r="G209" s="251">
        <v>15</v>
      </c>
      <c r="H209" s="251">
        <v>14</v>
      </c>
      <c r="I209" s="225">
        <f t="shared" si="38"/>
        <v>62</v>
      </c>
      <c r="J209" s="196">
        <f t="shared" si="39"/>
        <v>9.2999999999999989</v>
      </c>
      <c r="K209" s="321">
        <v>4</v>
      </c>
      <c r="L209" s="321">
        <v>5</v>
      </c>
      <c r="M209" s="321">
        <v>4</v>
      </c>
      <c r="N209" s="321">
        <v>2.50</v>
      </c>
      <c r="O209" s="321">
        <v>2</v>
      </c>
      <c r="P209" s="225">
        <f t="shared" si="40"/>
        <v>17.50</v>
      </c>
      <c r="Q209" s="197">
        <f t="shared" si="41"/>
        <v>0.875</v>
      </c>
      <c r="R209" s="104">
        <f t="shared" si="42"/>
        <v>1.85</v>
      </c>
      <c r="S209" s="104">
        <f t="shared" si="43"/>
        <v>2.0499999999999998</v>
      </c>
      <c r="T209" s="104">
        <f t="shared" si="44"/>
        <v>1.70</v>
      </c>
      <c r="U209" s="104">
        <f t="shared" si="45"/>
        <v>2.375</v>
      </c>
      <c r="V209" s="104">
        <f t="shared" si="46"/>
        <v>2.2000000000000002</v>
      </c>
      <c r="W209" s="26">
        <f t="shared" si="47"/>
        <v>79.50</v>
      </c>
      <c r="X209" s="194">
        <f t="shared" si="48"/>
        <v>15.90</v>
      </c>
      <c r="Y209" s="114">
        <v>60</v>
      </c>
      <c r="Z209" s="195">
        <f t="shared" si="49"/>
        <v>48</v>
      </c>
      <c r="AA209" s="107"/>
      <c r="AB209" s="107"/>
    </row>
    <row r="210" spans="1:28" ht="20.25">
      <c r="A210" s="191">
        <v>204</v>
      </c>
      <c r="B210" s="125">
        <v>439839</v>
      </c>
      <c r="C210" s="126" t="s">
        <v>459</v>
      </c>
      <c r="D210" s="251"/>
      <c r="E210" s="251"/>
      <c r="F210" s="251"/>
      <c r="G210" s="251"/>
      <c r="H210" s="251"/>
      <c r="I210" s="225">
        <f t="shared" si="38"/>
        <v>0</v>
      </c>
      <c r="J210" s="196">
        <f t="shared" si="39"/>
        <v>0</v>
      </c>
      <c r="K210" s="321"/>
      <c r="L210" s="321"/>
      <c r="M210" s="321"/>
      <c r="N210" s="321"/>
      <c r="O210" s="321"/>
      <c r="P210" s="225">
        <f t="shared" si="40"/>
        <v>0</v>
      </c>
      <c r="Q210" s="197">
        <f t="shared" si="41"/>
        <v>0</v>
      </c>
      <c r="R210" s="104">
        <f t="shared" si="42"/>
        <v>0</v>
      </c>
      <c r="S210" s="104">
        <f t="shared" si="43"/>
        <v>0</v>
      </c>
      <c r="T210" s="104">
        <f t="shared" si="44"/>
        <v>0</v>
      </c>
      <c r="U210" s="104">
        <f t="shared" si="45"/>
        <v>0</v>
      </c>
      <c r="V210" s="104">
        <f t="shared" si="46"/>
        <v>0</v>
      </c>
      <c r="W210" s="26">
        <f t="shared" si="47"/>
        <v>0</v>
      </c>
      <c r="X210" s="194">
        <f t="shared" si="48"/>
        <v>0</v>
      </c>
      <c r="Y210" s="114" t="s">
        <v>147</v>
      </c>
      <c r="Z210" s="195" t="e">
        <f t="shared" si="49"/>
        <v>#VALUE!</v>
      </c>
      <c r="AA210" s="107"/>
      <c r="AB210" s="107"/>
    </row>
    <row r="211" spans="1:28" ht="20.25">
      <c r="A211" s="191">
        <v>205</v>
      </c>
      <c r="B211" s="125">
        <v>439844</v>
      </c>
      <c r="C211" s="126" t="s">
        <v>460</v>
      </c>
      <c r="D211" s="251">
        <v>11</v>
      </c>
      <c r="E211" s="251">
        <v>12</v>
      </c>
      <c r="F211" s="251">
        <v>15</v>
      </c>
      <c r="G211" s="251">
        <v>12</v>
      </c>
      <c r="H211" s="251">
        <v>11</v>
      </c>
      <c r="I211" s="225">
        <f t="shared" si="38"/>
        <v>61</v>
      </c>
      <c r="J211" s="196">
        <f t="shared" si="39"/>
        <v>9.15</v>
      </c>
      <c r="K211" s="321">
        <v>3</v>
      </c>
      <c r="L211" s="321">
        <v>3</v>
      </c>
      <c r="M211" s="321">
        <v>4</v>
      </c>
      <c r="N211" s="321">
        <v>5</v>
      </c>
      <c r="O211" s="321">
        <v>2</v>
      </c>
      <c r="P211" s="225">
        <f t="shared" si="40"/>
        <v>17</v>
      </c>
      <c r="Q211" s="197">
        <f t="shared" si="41"/>
        <v>0.85000000000000009</v>
      </c>
      <c r="R211" s="104">
        <f t="shared" si="42"/>
        <v>1.7999999999999998</v>
      </c>
      <c r="S211" s="104">
        <f t="shared" si="43"/>
        <v>1.9499999999999997</v>
      </c>
      <c r="T211" s="104">
        <f t="shared" si="44"/>
        <v>2.4500000000000002</v>
      </c>
      <c r="U211" s="104">
        <f t="shared" si="45"/>
        <v>2.0499999999999998</v>
      </c>
      <c r="V211" s="104">
        <f t="shared" si="46"/>
        <v>1.75</v>
      </c>
      <c r="W211" s="26">
        <f t="shared" si="47"/>
        <v>78</v>
      </c>
      <c r="X211" s="194">
        <f t="shared" si="48"/>
        <v>15.60</v>
      </c>
      <c r="Y211" s="114">
        <v>55</v>
      </c>
      <c r="Z211" s="195">
        <f t="shared" si="49"/>
        <v>44</v>
      </c>
      <c r="AA211" s="107"/>
      <c r="AB211" s="107"/>
    </row>
    <row r="212" spans="1:28" ht="20.25">
      <c r="A212" s="191">
        <v>206</v>
      </c>
      <c r="B212" s="125">
        <v>439846</v>
      </c>
      <c r="C212" s="126" t="s">
        <v>461</v>
      </c>
      <c r="D212" s="251">
        <v>11</v>
      </c>
      <c r="E212" s="251">
        <v>15</v>
      </c>
      <c r="F212" s="251">
        <v>15</v>
      </c>
      <c r="G212" s="251">
        <v>15</v>
      </c>
      <c r="H212" s="251"/>
      <c r="I212" s="225">
        <f t="shared" si="38"/>
        <v>56</v>
      </c>
      <c r="J212" s="196">
        <f t="shared" si="39"/>
        <v>8.40</v>
      </c>
      <c r="K212" s="321">
        <v>4</v>
      </c>
      <c r="L212" s="321">
        <v>3</v>
      </c>
      <c r="M212" s="321">
        <v>4</v>
      </c>
      <c r="N212" s="321">
        <v>3</v>
      </c>
      <c r="O212" s="321">
        <v>2.50</v>
      </c>
      <c r="P212" s="225">
        <f t="shared" si="40"/>
        <v>16.50</v>
      </c>
      <c r="Q212" s="197">
        <f t="shared" si="41"/>
        <v>0.825</v>
      </c>
      <c r="R212" s="104">
        <f t="shared" si="42"/>
        <v>1.85</v>
      </c>
      <c r="S212" s="104">
        <f t="shared" si="43"/>
        <v>2.40</v>
      </c>
      <c r="T212" s="104">
        <f t="shared" si="44"/>
        <v>2.4500000000000002</v>
      </c>
      <c r="U212" s="104">
        <f t="shared" si="45"/>
        <v>2.40</v>
      </c>
      <c r="V212" s="104">
        <f t="shared" si="46"/>
        <v>0.125</v>
      </c>
      <c r="W212" s="26">
        <f t="shared" si="47"/>
        <v>72.50</v>
      </c>
      <c r="X212" s="194">
        <f t="shared" si="48"/>
        <v>14.50</v>
      </c>
      <c r="Y212" s="114">
        <v>60</v>
      </c>
      <c r="Z212" s="195">
        <f t="shared" si="49"/>
        <v>48</v>
      </c>
      <c r="AA212" s="107"/>
      <c r="AB212" s="107"/>
    </row>
    <row r="213" spans="1:28" ht="20.25">
      <c r="A213" s="191">
        <v>207</v>
      </c>
      <c r="B213" s="125">
        <v>439847</v>
      </c>
      <c r="C213" s="126" t="s">
        <v>462</v>
      </c>
      <c r="D213" s="319">
        <v>11</v>
      </c>
      <c r="E213" s="319">
        <v>10</v>
      </c>
      <c r="F213" s="319">
        <v>14</v>
      </c>
      <c r="G213" s="320">
        <v>15</v>
      </c>
      <c r="H213" s="320">
        <v>12</v>
      </c>
      <c r="I213" s="225">
        <f t="shared" si="38"/>
        <v>62</v>
      </c>
      <c r="J213" s="196">
        <f t="shared" si="39"/>
        <v>9.2999999999999989</v>
      </c>
      <c r="K213" s="321">
        <v>3</v>
      </c>
      <c r="L213" s="321">
        <v>4</v>
      </c>
      <c r="M213" s="321">
        <v>3</v>
      </c>
      <c r="N213" s="321">
        <v>4</v>
      </c>
      <c r="O213" s="321">
        <v>3.50</v>
      </c>
      <c r="P213" s="225">
        <f t="shared" si="40"/>
        <v>17.50</v>
      </c>
      <c r="Q213" s="197">
        <f t="shared" si="41"/>
        <v>0.875</v>
      </c>
      <c r="R213" s="104">
        <f t="shared" si="42"/>
        <v>1.7999999999999998</v>
      </c>
      <c r="S213" s="104">
        <f t="shared" si="43"/>
        <v>1.70</v>
      </c>
      <c r="T213" s="104">
        <f t="shared" si="44"/>
        <v>2.25</v>
      </c>
      <c r="U213" s="104">
        <f t="shared" si="45"/>
        <v>2.4500000000000002</v>
      </c>
      <c r="V213" s="104">
        <f t="shared" si="46"/>
        <v>1.975</v>
      </c>
      <c r="W213" s="26">
        <f t="shared" si="47"/>
        <v>79.50</v>
      </c>
      <c r="X213" s="194">
        <f t="shared" si="48"/>
        <v>15.90</v>
      </c>
      <c r="Y213" s="114">
        <v>65</v>
      </c>
      <c r="Z213" s="195">
        <f t="shared" si="49"/>
        <v>52</v>
      </c>
      <c r="AA213" s="107"/>
      <c r="AB213" s="107"/>
    </row>
    <row r="214" spans="1:28" ht="20.25">
      <c r="A214" s="191">
        <v>208</v>
      </c>
      <c r="B214" s="125">
        <v>439848</v>
      </c>
      <c r="C214" s="126" t="s">
        <v>463</v>
      </c>
      <c r="D214" s="319">
        <v>15</v>
      </c>
      <c r="E214" s="319">
        <v>9</v>
      </c>
      <c r="F214" s="319">
        <v>12</v>
      </c>
      <c r="G214" s="320">
        <v>12</v>
      </c>
      <c r="H214" s="320">
        <v>10</v>
      </c>
      <c r="I214" s="225">
        <f t="shared" si="38"/>
        <v>58</v>
      </c>
      <c r="J214" s="196">
        <f t="shared" si="39"/>
        <v>8.6999999999999993</v>
      </c>
      <c r="K214" s="321">
        <v>3</v>
      </c>
      <c r="L214" s="321">
        <v>2.50</v>
      </c>
      <c r="M214" s="321">
        <v>3</v>
      </c>
      <c r="N214" s="321">
        <v>1</v>
      </c>
      <c r="O214" s="321">
        <v>2.50</v>
      </c>
      <c r="P214" s="225">
        <f t="shared" si="40"/>
        <v>12</v>
      </c>
      <c r="Q214" s="197">
        <f t="shared" si="41"/>
        <v>0.60000000000000009</v>
      </c>
      <c r="R214" s="104">
        <f t="shared" si="42"/>
        <v>2.40</v>
      </c>
      <c r="S214" s="104">
        <f t="shared" si="43"/>
        <v>1.475</v>
      </c>
      <c r="T214" s="104">
        <f t="shared" si="44"/>
        <v>1.9499999999999997</v>
      </c>
      <c r="U214" s="104">
        <f t="shared" si="45"/>
        <v>1.85</v>
      </c>
      <c r="V214" s="104">
        <f t="shared" si="46"/>
        <v>1.625</v>
      </c>
      <c r="W214" s="26">
        <f t="shared" si="47"/>
        <v>70</v>
      </c>
      <c r="X214" s="194">
        <f t="shared" si="48"/>
        <v>14</v>
      </c>
      <c r="Y214" s="114">
        <v>62</v>
      </c>
      <c r="Z214" s="195">
        <f t="shared" si="49"/>
        <v>49.60</v>
      </c>
      <c r="AA214" s="107"/>
      <c r="AB214" s="107"/>
    </row>
    <row r="215" spans="1:28" ht="20.25">
      <c r="A215" s="191">
        <v>209</v>
      </c>
      <c r="B215" s="125">
        <v>439853</v>
      </c>
      <c r="C215" s="126" t="s">
        <v>466</v>
      </c>
      <c r="D215" s="319">
        <v>16</v>
      </c>
      <c r="E215" s="319">
        <v>10</v>
      </c>
      <c r="F215" s="319">
        <v>8</v>
      </c>
      <c r="G215" s="320">
        <v>7</v>
      </c>
      <c r="H215" s="320">
        <v>12</v>
      </c>
      <c r="I215" s="225">
        <f t="shared" si="38"/>
        <v>53</v>
      </c>
      <c r="J215" s="196">
        <f t="shared" si="39"/>
        <v>7.9499999999999993</v>
      </c>
      <c r="K215" s="321">
        <v>4</v>
      </c>
      <c r="L215" s="321">
        <v>3.50</v>
      </c>
      <c r="M215" s="321">
        <v>2.50</v>
      </c>
      <c r="N215" s="321">
        <v>2</v>
      </c>
      <c r="O215" s="321">
        <v>3.50</v>
      </c>
      <c r="P215" s="225">
        <f t="shared" si="40"/>
        <v>15.50</v>
      </c>
      <c r="Q215" s="197">
        <f t="shared" si="41"/>
        <v>0.775</v>
      </c>
      <c r="R215" s="104">
        <f t="shared" si="42"/>
        <v>2.60</v>
      </c>
      <c r="S215" s="104">
        <f t="shared" si="43"/>
        <v>1.675</v>
      </c>
      <c r="T215" s="104">
        <f t="shared" si="44"/>
        <v>1.325</v>
      </c>
      <c r="U215" s="104">
        <f t="shared" si="45"/>
        <v>1.1500000000000001</v>
      </c>
      <c r="V215" s="104">
        <f t="shared" si="46"/>
        <v>1.975</v>
      </c>
      <c r="W215" s="26">
        <f t="shared" si="47"/>
        <v>68.50</v>
      </c>
      <c r="X215" s="194">
        <f t="shared" si="48"/>
        <v>13.70</v>
      </c>
      <c r="Y215" s="114">
        <v>55</v>
      </c>
      <c r="Z215" s="195">
        <f t="shared" si="49"/>
        <v>44</v>
      </c>
      <c r="AA215" s="107"/>
      <c r="AB215" s="107"/>
    </row>
    <row r="216" spans="1:28" ht="20.25">
      <c r="A216" s="191">
        <v>210</v>
      </c>
      <c r="B216" s="125">
        <v>439854</v>
      </c>
      <c r="C216" s="126" t="s">
        <v>467</v>
      </c>
      <c r="D216" s="319">
        <v>11</v>
      </c>
      <c r="E216" s="319">
        <v>8</v>
      </c>
      <c r="F216" s="319">
        <v>5</v>
      </c>
      <c r="G216" s="320">
        <v>10</v>
      </c>
      <c r="H216" s="320">
        <v>9</v>
      </c>
      <c r="I216" s="225">
        <f t="shared" si="38"/>
        <v>43</v>
      </c>
      <c r="J216" s="196">
        <f t="shared" si="39"/>
        <v>6.45</v>
      </c>
      <c r="K216" s="321">
        <v>3.50</v>
      </c>
      <c r="L216" s="321">
        <v>2</v>
      </c>
      <c r="M216" s="321">
        <v>1</v>
      </c>
      <c r="N216" s="321">
        <v>4</v>
      </c>
      <c r="O216" s="321">
        <v>2</v>
      </c>
      <c r="P216" s="225">
        <f t="shared" si="40"/>
        <v>12.50</v>
      </c>
      <c r="Q216" s="197">
        <f t="shared" si="41"/>
        <v>0.625</v>
      </c>
      <c r="R216" s="104">
        <f t="shared" si="42"/>
        <v>1.825</v>
      </c>
      <c r="S216" s="104">
        <f t="shared" si="43"/>
        <v>1.30</v>
      </c>
      <c r="T216" s="104">
        <f t="shared" si="44"/>
        <v>0.80</v>
      </c>
      <c r="U216" s="104">
        <f t="shared" si="45"/>
        <v>1.70</v>
      </c>
      <c r="V216" s="104">
        <f t="shared" si="46"/>
        <v>1.45</v>
      </c>
      <c r="W216" s="26">
        <f t="shared" si="47"/>
        <v>55.50</v>
      </c>
      <c r="X216" s="194">
        <f t="shared" si="48"/>
        <v>11.10</v>
      </c>
      <c r="Y216" s="114">
        <v>48</v>
      </c>
      <c r="Z216" s="195">
        <f t="shared" si="49"/>
        <v>38.400000000000006</v>
      </c>
      <c r="AA216" s="107"/>
      <c r="AB216" s="107"/>
    </row>
    <row r="217" spans="1:28" ht="20.25">
      <c r="A217" s="191">
        <v>211</v>
      </c>
      <c r="B217" s="125">
        <v>439855</v>
      </c>
      <c r="C217" s="126" t="s">
        <v>530</v>
      </c>
      <c r="D217" s="319">
        <v>10</v>
      </c>
      <c r="E217" s="319">
        <v>12</v>
      </c>
      <c r="F217" s="319">
        <v>10</v>
      </c>
      <c r="G217" s="320">
        <v>8</v>
      </c>
      <c r="H217" s="320">
        <v>11</v>
      </c>
      <c r="I217" s="225">
        <f t="shared" si="38"/>
        <v>51</v>
      </c>
      <c r="J217" s="196">
        <f t="shared" si="39"/>
        <v>7.65</v>
      </c>
      <c r="K217" s="321">
        <v>3</v>
      </c>
      <c r="L217" s="321">
        <v>3.50</v>
      </c>
      <c r="M217" s="321">
        <v>4.50</v>
      </c>
      <c r="N217" s="321">
        <v>3</v>
      </c>
      <c r="O217" s="321">
        <v>1.50</v>
      </c>
      <c r="P217" s="225">
        <f t="shared" si="40"/>
        <v>15.50</v>
      </c>
      <c r="Q217" s="197">
        <f t="shared" si="41"/>
        <v>0.775</v>
      </c>
      <c r="R217" s="104">
        <f t="shared" si="42"/>
        <v>1.65</v>
      </c>
      <c r="S217" s="104">
        <f t="shared" si="43"/>
        <v>1.975</v>
      </c>
      <c r="T217" s="104">
        <f t="shared" si="44"/>
        <v>1.725</v>
      </c>
      <c r="U217" s="104">
        <f t="shared" si="45"/>
        <v>1.35</v>
      </c>
      <c r="V217" s="104">
        <f t="shared" si="46"/>
        <v>1.725</v>
      </c>
      <c r="W217" s="26">
        <f t="shared" si="47"/>
        <v>66.50</v>
      </c>
      <c r="X217" s="194">
        <f t="shared" si="48"/>
        <v>13.30</v>
      </c>
      <c r="Y217" s="114">
        <v>57</v>
      </c>
      <c r="Z217" s="195">
        <f t="shared" si="49"/>
        <v>45.60</v>
      </c>
      <c r="AA217" s="107"/>
      <c r="AB217" s="107"/>
    </row>
    <row r="218" spans="1:28" ht="20.25">
      <c r="A218" s="191">
        <v>212</v>
      </c>
      <c r="B218" s="125">
        <v>439856</v>
      </c>
      <c r="C218" s="126" t="s">
        <v>468</v>
      </c>
      <c r="D218" s="319">
        <v>11</v>
      </c>
      <c r="E218" s="319">
        <v>10</v>
      </c>
      <c r="F218" s="319">
        <v>11</v>
      </c>
      <c r="G218" s="320">
        <v>8.50</v>
      </c>
      <c r="H218" s="320">
        <v>14</v>
      </c>
      <c r="I218" s="225">
        <f t="shared" si="38"/>
        <v>54.50</v>
      </c>
      <c r="J218" s="196">
        <f t="shared" si="39"/>
        <v>8.1749999999999989</v>
      </c>
      <c r="K218" s="321">
        <v>3</v>
      </c>
      <c r="L218" s="321">
        <v>3.50</v>
      </c>
      <c r="M218" s="321">
        <v>3.50</v>
      </c>
      <c r="N218" s="321">
        <v>2</v>
      </c>
      <c r="O218" s="321">
        <v>3</v>
      </c>
      <c r="P218" s="225">
        <f t="shared" si="40"/>
        <v>15</v>
      </c>
      <c r="Q218" s="197">
        <f t="shared" si="41"/>
        <v>0.75</v>
      </c>
      <c r="R218" s="104">
        <f t="shared" si="42"/>
        <v>1.7999999999999998</v>
      </c>
      <c r="S218" s="104">
        <f t="shared" si="43"/>
        <v>1.675</v>
      </c>
      <c r="T218" s="104">
        <f t="shared" si="44"/>
        <v>1.825</v>
      </c>
      <c r="U218" s="104">
        <f t="shared" si="45"/>
        <v>1.375</v>
      </c>
      <c r="V218" s="104">
        <f t="shared" si="46"/>
        <v>2.25</v>
      </c>
      <c r="W218" s="26">
        <f t="shared" si="47"/>
        <v>69.50</v>
      </c>
      <c r="X218" s="194">
        <f t="shared" si="48"/>
        <v>13.90</v>
      </c>
      <c r="Y218" s="114">
        <v>54</v>
      </c>
      <c r="Z218" s="195">
        <f t="shared" si="49"/>
        <v>43.20</v>
      </c>
      <c r="AA218" s="107"/>
      <c r="AB218" s="107"/>
    </row>
    <row r="219" spans="1:28" ht="20.25">
      <c r="A219" s="191">
        <v>213</v>
      </c>
      <c r="B219" s="125">
        <v>439857</v>
      </c>
      <c r="C219" s="126" t="s">
        <v>469</v>
      </c>
      <c r="D219" s="319">
        <v>16</v>
      </c>
      <c r="E219" s="319">
        <v>14</v>
      </c>
      <c r="F219" s="319">
        <v>12</v>
      </c>
      <c r="G219" s="320">
        <v>14</v>
      </c>
      <c r="H219" s="320">
        <v>15</v>
      </c>
      <c r="I219" s="225">
        <f t="shared" si="38"/>
        <v>71</v>
      </c>
      <c r="J219" s="196">
        <f t="shared" si="39"/>
        <v>10.65</v>
      </c>
      <c r="K219" s="321">
        <v>4</v>
      </c>
      <c r="L219" s="321">
        <v>2.50</v>
      </c>
      <c r="M219" s="321">
        <v>3</v>
      </c>
      <c r="N219" s="321">
        <v>2.50</v>
      </c>
      <c r="O219" s="321">
        <v>4.50</v>
      </c>
      <c r="P219" s="225">
        <f t="shared" si="40"/>
        <v>16.50</v>
      </c>
      <c r="Q219" s="197">
        <f t="shared" si="41"/>
        <v>0.825</v>
      </c>
      <c r="R219" s="104">
        <f t="shared" si="42"/>
        <v>2.60</v>
      </c>
      <c r="S219" s="104">
        <f t="shared" si="43"/>
        <v>2.225</v>
      </c>
      <c r="T219" s="104">
        <f t="shared" si="44"/>
        <v>1.9499999999999997</v>
      </c>
      <c r="U219" s="104">
        <f t="shared" si="45"/>
        <v>2.225</v>
      </c>
      <c r="V219" s="104">
        <f t="shared" si="46"/>
        <v>2.475</v>
      </c>
      <c r="W219" s="26">
        <f t="shared" si="47"/>
        <v>87.50</v>
      </c>
      <c r="X219" s="194">
        <f t="shared" si="48"/>
        <v>17.50</v>
      </c>
      <c r="Y219" s="114">
        <v>60</v>
      </c>
      <c r="Z219" s="195">
        <f t="shared" si="49"/>
        <v>48</v>
      </c>
      <c r="AA219" s="107"/>
      <c r="AB219" s="107"/>
    </row>
    <row r="220" spans="1:28" ht="20.25">
      <c r="A220" s="191">
        <v>214</v>
      </c>
      <c r="B220" s="125">
        <v>439860</v>
      </c>
      <c r="C220" s="126" t="s">
        <v>472</v>
      </c>
      <c r="D220" s="319">
        <v>14</v>
      </c>
      <c r="E220" s="319">
        <v>12</v>
      </c>
      <c r="F220" s="319">
        <v>10</v>
      </c>
      <c r="G220" s="320">
        <v>11</v>
      </c>
      <c r="H220" s="320">
        <v>12</v>
      </c>
      <c r="I220" s="225">
        <f t="shared" si="38"/>
        <v>59</v>
      </c>
      <c r="J220" s="196">
        <f t="shared" si="39"/>
        <v>8.85</v>
      </c>
      <c r="K220" s="321">
        <v>3</v>
      </c>
      <c r="L220" s="321">
        <v>3.50</v>
      </c>
      <c r="M220" s="321">
        <v>1.50</v>
      </c>
      <c r="N220" s="321">
        <v>4</v>
      </c>
      <c r="O220" s="321">
        <v>3</v>
      </c>
      <c r="P220" s="225">
        <f t="shared" si="40"/>
        <v>15</v>
      </c>
      <c r="Q220" s="197">
        <f t="shared" si="41"/>
        <v>0.75</v>
      </c>
      <c r="R220" s="104">
        <f t="shared" si="42"/>
        <v>2.25</v>
      </c>
      <c r="S220" s="104">
        <f t="shared" si="43"/>
        <v>1.975</v>
      </c>
      <c r="T220" s="104">
        <f t="shared" si="44"/>
        <v>1.575</v>
      </c>
      <c r="U220" s="104">
        <f t="shared" si="45"/>
        <v>1.85</v>
      </c>
      <c r="V220" s="104">
        <f t="shared" si="46"/>
        <v>1.9499999999999997</v>
      </c>
      <c r="W220" s="26">
        <f t="shared" si="47"/>
        <v>74</v>
      </c>
      <c r="X220" s="194">
        <f t="shared" si="48"/>
        <v>14.80</v>
      </c>
      <c r="Y220" s="114">
        <v>62</v>
      </c>
      <c r="Z220" s="195">
        <f t="shared" si="49"/>
        <v>49.60</v>
      </c>
      <c r="AA220" s="107"/>
      <c r="AB220" s="107"/>
    </row>
    <row r="221" spans="1:28" ht="20.25">
      <c r="A221" s="191">
        <v>215</v>
      </c>
      <c r="B221" s="222">
        <v>439861</v>
      </c>
      <c r="C221" s="223" t="s">
        <v>473</v>
      </c>
      <c r="D221" s="319">
        <v>10</v>
      </c>
      <c r="E221" s="319">
        <v>11</v>
      </c>
      <c r="F221" s="319">
        <v>16</v>
      </c>
      <c r="G221" s="320">
        <v>12</v>
      </c>
      <c r="H221" s="320">
        <v>12</v>
      </c>
      <c r="I221" s="225">
        <f t="shared" si="38"/>
        <v>61</v>
      </c>
      <c r="J221" s="196">
        <f t="shared" si="39"/>
        <v>9.15</v>
      </c>
      <c r="K221" s="321">
        <v>4</v>
      </c>
      <c r="L221" s="321">
        <v>2.50</v>
      </c>
      <c r="M221" s="321">
        <v>3</v>
      </c>
      <c r="N221" s="321">
        <v>5</v>
      </c>
      <c r="O221" s="321">
        <v>2</v>
      </c>
      <c r="P221" s="225">
        <f t="shared" si="40"/>
        <v>16.50</v>
      </c>
      <c r="Q221" s="197">
        <f t="shared" si="41"/>
        <v>0.825</v>
      </c>
      <c r="R221" s="104">
        <f t="shared" si="42"/>
        <v>1.70</v>
      </c>
      <c r="S221" s="104">
        <f t="shared" si="43"/>
        <v>1.775</v>
      </c>
      <c r="T221" s="104">
        <f t="shared" si="44"/>
        <v>2.5499999999999998</v>
      </c>
      <c r="U221" s="104">
        <f t="shared" si="45"/>
        <v>2.0499999999999998</v>
      </c>
      <c r="V221" s="104">
        <f t="shared" si="46"/>
        <v>1.90</v>
      </c>
      <c r="W221" s="26">
        <f t="shared" si="47"/>
        <v>77.50</v>
      </c>
      <c r="X221" s="194">
        <f t="shared" si="48"/>
        <v>15.50</v>
      </c>
      <c r="Y221" s="224">
        <v>60</v>
      </c>
      <c r="Z221" s="195">
        <f t="shared" si="49"/>
        <v>48</v>
      </c>
      <c r="AA221" s="107"/>
      <c r="AB221" s="107"/>
    </row>
    <row r="222" spans="1:28" ht="20.25">
      <c r="A222" s="191">
        <v>216</v>
      </c>
      <c r="B222" s="125">
        <v>439862</v>
      </c>
      <c r="C222" s="126" t="s">
        <v>474</v>
      </c>
      <c r="D222" s="319">
        <v>12</v>
      </c>
      <c r="E222" s="319">
        <v>15</v>
      </c>
      <c r="F222" s="319">
        <v>14</v>
      </c>
      <c r="G222" s="320">
        <v>12</v>
      </c>
      <c r="H222" s="320">
        <v>14</v>
      </c>
      <c r="I222" s="225">
        <f t="shared" si="38"/>
        <v>67</v>
      </c>
      <c r="J222" s="196">
        <f t="shared" si="39"/>
        <v>10.049999999999999</v>
      </c>
      <c r="K222" s="321">
        <v>3.50</v>
      </c>
      <c r="L222" s="321">
        <v>2.50</v>
      </c>
      <c r="M222" s="321">
        <v>4</v>
      </c>
      <c r="N222" s="321">
        <v>3</v>
      </c>
      <c r="O222" s="321">
        <v>2.50</v>
      </c>
      <c r="P222" s="225">
        <f t="shared" si="40"/>
        <v>15.50</v>
      </c>
      <c r="Q222" s="197">
        <f t="shared" si="41"/>
        <v>0.775</v>
      </c>
      <c r="R222" s="104">
        <f t="shared" si="42"/>
        <v>1.975</v>
      </c>
      <c r="S222" s="104">
        <f t="shared" si="43"/>
        <v>2.375</v>
      </c>
      <c r="T222" s="104">
        <f t="shared" si="44"/>
        <v>2.3000000000000003</v>
      </c>
      <c r="U222" s="104">
        <f t="shared" si="45"/>
        <v>1.9499999999999997</v>
      </c>
      <c r="V222" s="104">
        <f t="shared" si="46"/>
        <v>2.225</v>
      </c>
      <c r="W222" s="26">
        <f t="shared" si="47"/>
        <v>82.50</v>
      </c>
      <c r="X222" s="194">
        <f t="shared" si="48"/>
        <v>16.50</v>
      </c>
      <c r="Y222" s="114">
        <v>64</v>
      </c>
      <c r="Z222" s="195">
        <f t="shared" si="49"/>
        <v>51.20</v>
      </c>
      <c r="AA222" s="107"/>
      <c r="AB222" s="107"/>
    </row>
    <row r="223" spans="1:28" ht="20.25">
      <c r="A223" s="191">
        <v>217</v>
      </c>
      <c r="B223" s="222">
        <v>439863</v>
      </c>
      <c r="C223" s="223" t="s">
        <v>475</v>
      </c>
      <c r="D223" s="319"/>
      <c r="E223" s="319"/>
      <c r="F223" s="319"/>
      <c r="G223" s="320"/>
      <c r="H223" s="320"/>
      <c r="I223" s="225">
        <f t="shared" si="38"/>
        <v>0</v>
      </c>
      <c r="J223" s="196">
        <f t="shared" si="39"/>
        <v>0</v>
      </c>
      <c r="K223" s="321"/>
      <c r="L223" s="321"/>
      <c r="M223" s="321"/>
      <c r="N223" s="321"/>
      <c r="O223" s="321"/>
      <c r="P223" s="225">
        <f t="shared" si="40"/>
        <v>0</v>
      </c>
      <c r="Q223" s="197">
        <f t="shared" si="41"/>
        <v>0</v>
      </c>
      <c r="R223" s="104">
        <f t="shared" si="42"/>
        <v>0</v>
      </c>
      <c r="S223" s="104">
        <f t="shared" si="43"/>
        <v>0</v>
      </c>
      <c r="T223" s="104">
        <f t="shared" si="44"/>
        <v>0</v>
      </c>
      <c r="U223" s="104">
        <f t="shared" si="45"/>
        <v>0</v>
      </c>
      <c r="V223" s="104">
        <f t="shared" si="46"/>
        <v>0</v>
      </c>
      <c r="W223" s="26">
        <f t="shared" si="47"/>
        <v>0</v>
      </c>
      <c r="X223" s="194">
        <f t="shared" si="48"/>
        <v>0</v>
      </c>
      <c r="Y223" s="224" t="s">
        <v>343</v>
      </c>
      <c r="Z223" s="195" t="e">
        <f t="shared" si="49"/>
        <v>#VALUE!</v>
      </c>
      <c r="AA223" s="107"/>
      <c r="AB223" s="107"/>
    </row>
    <row r="224" spans="1:28" ht="20.25">
      <c r="A224" s="191">
        <v>218</v>
      </c>
      <c r="B224" s="125">
        <v>439869</v>
      </c>
      <c r="C224" s="126" t="s">
        <v>477</v>
      </c>
      <c r="D224" s="319">
        <v>3</v>
      </c>
      <c r="E224" s="319">
        <v>12</v>
      </c>
      <c r="F224" s="319">
        <v>14</v>
      </c>
      <c r="G224" s="320">
        <v>15</v>
      </c>
      <c r="H224" s="320">
        <v>15</v>
      </c>
      <c r="I224" s="225">
        <f t="shared" si="38"/>
        <v>59</v>
      </c>
      <c r="J224" s="196">
        <f t="shared" si="39"/>
        <v>8.85</v>
      </c>
      <c r="K224" s="321">
        <v>3</v>
      </c>
      <c r="L224" s="321">
        <v>0.50</v>
      </c>
      <c r="M224" s="321">
        <v>4</v>
      </c>
      <c r="N224" s="321">
        <v>4.50</v>
      </c>
      <c r="O224" s="321">
        <v>3</v>
      </c>
      <c r="P224" s="225">
        <f t="shared" si="40"/>
        <v>15</v>
      </c>
      <c r="Q224" s="197">
        <f t="shared" si="41"/>
        <v>0.75</v>
      </c>
      <c r="R224" s="104">
        <f t="shared" si="42"/>
        <v>0.60</v>
      </c>
      <c r="S224" s="104">
        <f t="shared" si="43"/>
        <v>1.8249999999999997</v>
      </c>
      <c r="T224" s="104">
        <f t="shared" si="44"/>
        <v>2.3000000000000003</v>
      </c>
      <c r="U224" s="104">
        <f t="shared" si="45"/>
        <v>2.475</v>
      </c>
      <c r="V224" s="104">
        <f t="shared" si="46"/>
        <v>2.40</v>
      </c>
      <c r="W224" s="26">
        <f t="shared" si="47"/>
        <v>74</v>
      </c>
      <c r="X224" s="194">
        <f t="shared" si="48"/>
        <v>14.80</v>
      </c>
      <c r="Y224" s="114">
        <v>60</v>
      </c>
      <c r="Z224" s="195">
        <f t="shared" si="49"/>
        <v>48</v>
      </c>
      <c r="AA224" s="107"/>
      <c r="AB224" s="107"/>
    </row>
    <row r="225" spans="1:28" ht="20.25">
      <c r="A225" s="191">
        <v>219</v>
      </c>
      <c r="B225" s="125">
        <v>439870</v>
      </c>
      <c r="C225" s="126" t="s">
        <v>478</v>
      </c>
      <c r="D225" s="319">
        <v>11</v>
      </c>
      <c r="E225" s="319">
        <v>10</v>
      </c>
      <c r="F225" s="319">
        <v>11</v>
      </c>
      <c r="G225" s="320">
        <v>17</v>
      </c>
      <c r="H225" s="320">
        <v>9</v>
      </c>
      <c r="I225" s="225">
        <f t="shared" si="38"/>
        <v>58</v>
      </c>
      <c r="J225" s="196">
        <f t="shared" si="39"/>
        <v>8.6999999999999993</v>
      </c>
      <c r="K225" s="321">
        <v>4</v>
      </c>
      <c r="L225" s="321">
        <v>3</v>
      </c>
      <c r="M225" s="321">
        <v>1.50</v>
      </c>
      <c r="N225" s="321">
        <v>3.50</v>
      </c>
      <c r="O225" s="321">
        <v>2.50</v>
      </c>
      <c r="P225" s="225">
        <f t="shared" si="40"/>
        <v>14.50</v>
      </c>
      <c r="Q225" s="197">
        <f t="shared" si="41"/>
        <v>0.72500000000000009</v>
      </c>
      <c r="R225" s="104">
        <f t="shared" si="42"/>
        <v>1.85</v>
      </c>
      <c r="S225" s="104">
        <f t="shared" si="43"/>
        <v>1.65</v>
      </c>
      <c r="T225" s="104">
        <f t="shared" si="44"/>
        <v>1.725</v>
      </c>
      <c r="U225" s="104">
        <f t="shared" si="45"/>
        <v>2.7249999999999996</v>
      </c>
      <c r="V225" s="104">
        <f t="shared" si="46"/>
        <v>1.475</v>
      </c>
      <c r="W225" s="26">
        <f t="shared" si="47"/>
        <v>72.50</v>
      </c>
      <c r="X225" s="194">
        <f t="shared" si="48"/>
        <v>14.50</v>
      </c>
      <c r="Y225" s="114">
        <v>59</v>
      </c>
      <c r="Z225" s="195">
        <f t="shared" si="49"/>
        <v>47.20</v>
      </c>
      <c r="AA225" s="107"/>
      <c r="AB225" s="107"/>
    </row>
    <row r="226" spans="1:28" ht="20.25">
      <c r="A226" s="191">
        <v>220</v>
      </c>
      <c r="B226" s="125">
        <v>439871</v>
      </c>
      <c r="C226" s="126" t="s">
        <v>479</v>
      </c>
      <c r="D226" s="319">
        <v>10</v>
      </c>
      <c r="E226" s="319">
        <v>13</v>
      </c>
      <c r="F226" s="319">
        <v>5</v>
      </c>
      <c r="G226" s="320">
        <v>14</v>
      </c>
      <c r="H226" s="320">
        <v>10</v>
      </c>
      <c r="I226" s="225">
        <f t="shared" si="38"/>
        <v>52</v>
      </c>
      <c r="J226" s="196">
        <f t="shared" si="39"/>
        <v>7.80</v>
      </c>
      <c r="K226" s="321">
        <v>3</v>
      </c>
      <c r="L226" s="321">
        <v>4</v>
      </c>
      <c r="M226" s="321">
        <v>2</v>
      </c>
      <c r="N226" s="321">
        <v>2.50</v>
      </c>
      <c r="O226" s="321">
        <v>2</v>
      </c>
      <c r="P226" s="225">
        <f t="shared" si="40"/>
        <v>13.50</v>
      </c>
      <c r="Q226" s="197">
        <f t="shared" si="41"/>
        <v>0.675</v>
      </c>
      <c r="R226" s="104">
        <f t="shared" si="42"/>
        <v>1.65</v>
      </c>
      <c r="S226" s="104">
        <f t="shared" si="43"/>
        <v>2.15</v>
      </c>
      <c r="T226" s="104">
        <f t="shared" si="44"/>
        <v>0.85</v>
      </c>
      <c r="U226" s="104">
        <f t="shared" si="45"/>
        <v>2.225</v>
      </c>
      <c r="V226" s="104">
        <f t="shared" si="46"/>
        <v>1.60</v>
      </c>
      <c r="W226" s="26">
        <f t="shared" si="47"/>
        <v>65.50</v>
      </c>
      <c r="X226" s="194">
        <f t="shared" si="48"/>
        <v>13.10</v>
      </c>
      <c r="Y226" s="114">
        <v>57</v>
      </c>
      <c r="Z226" s="195">
        <f t="shared" si="49"/>
        <v>45.60</v>
      </c>
      <c r="AA226" s="107"/>
      <c r="AB226" s="107"/>
    </row>
    <row r="227" spans="1:28" ht="20.25">
      <c r="A227" s="191">
        <v>221</v>
      </c>
      <c r="B227" s="125">
        <v>439874</v>
      </c>
      <c r="C227" s="126" t="s">
        <v>142</v>
      </c>
      <c r="D227" s="319">
        <v>11</v>
      </c>
      <c r="E227" s="319">
        <v>10</v>
      </c>
      <c r="F227" s="319">
        <v>14</v>
      </c>
      <c r="G227" s="320">
        <v>10</v>
      </c>
      <c r="H227" s="320">
        <v>10</v>
      </c>
      <c r="I227" s="225">
        <f t="shared" si="38"/>
        <v>55</v>
      </c>
      <c r="J227" s="196">
        <f t="shared" si="39"/>
        <v>8.25</v>
      </c>
      <c r="K227" s="321">
        <v>4</v>
      </c>
      <c r="L227" s="321">
        <v>1</v>
      </c>
      <c r="M227" s="321">
        <v>3.50</v>
      </c>
      <c r="N227" s="321">
        <v>2</v>
      </c>
      <c r="O227" s="321">
        <v>4.50</v>
      </c>
      <c r="P227" s="225">
        <f t="shared" si="40"/>
        <v>15</v>
      </c>
      <c r="Q227" s="197">
        <f t="shared" si="41"/>
        <v>0.75</v>
      </c>
      <c r="R227" s="104">
        <f t="shared" si="42"/>
        <v>1.85</v>
      </c>
      <c r="S227" s="104">
        <f t="shared" si="43"/>
        <v>1.55</v>
      </c>
      <c r="T227" s="104">
        <f t="shared" si="44"/>
        <v>2.275</v>
      </c>
      <c r="U227" s="104">
        <f t="shared" si="45"/>
        <v>1.60</v>
      </c>
      <c r="V227" s="104">
        <f t="shared" si="46"/>
        <v>1.725</v>
      </c>
      <c r="W227" s="26">
        <f t="shared" si="47"/>
        <v>70</v>
      </c>
      <c r="X227" s="194">
        <f t="shared" si="48"/>
        <v>14</v>
      </c>
      <c r="Y227" s="114">
        <v>60</v>
      </c>
      <c r="Z227" s="195">
        <f t="shared" si="49"/>
        <v>48</v>
      </c>
      <c r="AA227" s="107"/>
      <c r="AB227" s="107"/>
    </row>
    <row r="228" spans="1:28" ht="20.25">
      <c r="A228" s="191">
        <v>222</v>
      </c>
      <c r="B228" s="125">
        <v>439875</v>
      </c>
      <c r="C228" s="126" t="s">
        <v>143</v>
      </c>
      <c r="D228" s="319">
        <v>9</v>
      </c>
      <c r="E228" s="319">
        <v>10</v>
      </c>
      <c r="F228" s="319">
        <v>11</v>
      </c>
      <c r="G228" s="320">
        <v>12</v>
      </c>
      <c r="H228" s="320">
        <v>11</v>
      </c>
      <c r="I228" s="225">
        <f t="shared" si="38"/>
        <v>53</v>
      </c>
      <c r="J228" s="196">
        <f t="shared" si="39"/>
        <v>7.9499999999999993</v>
      </c>
      <c r="K228" s="321">
        <v>3.50</v>
      </c>
      <c r="L228" s="321">
        <v>2.50</v>
      </c>
      <c r="M228" s="321">
        <v>3</v>
      </c>
      <c r="N228" s="321">
        <v>3.50</v>
      </c>
      <c r="O228" s="321">
        <v>2.50</v>
      </c>
      <c r="P228" s="225">
        <f t="shared" si="40"/>
        <v>15</v>
      </c>
      <c r="Q228" s="197">
        <f t="shared" si="41"/>
        <v>0.75</v>
      </c>
      <c r="R228" s="104">
        <f t="shared" si="42"/>
        <v>1.525</v>
      </c>
      <c r="S228" s="104">
        <f t="shared" si="43"/>
        <v>1.625</v>
      </c>
      <c r="T228" s="104">
        <f t="shared" si="44"/>
        <v>1.7999999999999998</v>
      </c>
      <c r="U228" s="104">
        <f t="shared" si="45"/>
        <v>1.975</v>
      </c>
      <c r="V228" s="104">
        <f t="shared" si="46"/>
        <v>1.775</v>
      </c>
      <c r="W228" s="26">
        <f t="shared" si="47"/>
        <v>68</v>
      </c>
      <c r="X228" s="194">
        <f t="shared" si="48"/>
        <v>13.60</v>
      </c>
      <c r="Y228" s="114">
        <v>58</v>
      </c>
      <c r="Z228" s="195">
        <f t="shared" si="49"/>
        <v>46.400000000000006</v>
      </c>
      <c r="AA228" s="107"/>
      <c r="AB228" s="107"/>
    </row>
    <row r="229" spans="1:28" ht="20.25">
      <c r="A229" s="191">
        <v>223</v>
      </c>
      <c r="B229" s="125">
        <v>439877</v>
      </c>
      <c r="C229" s="126" t="s">
        <v>551</v>
      </c>
      <c r="D229" s="319"/>
      <c r="E229" s="319"/>
      <c r="F229" s="319"/>
      <c r="G229" s="320"/>
      <c r="H229" s="320"/>
      <c r="I229" s="225">
        <f t="shared" si="50" ref="I229:I292">SUM(D229:H229)</f>
        <v>0</v>
      </c>
      <c r="J229" s="196">
        <f t="shared" si="51" ref="J229:J292">I229*0.15</f>
        <v>0</v>
      </c>
      <c r="K229" s="321"/>
      <c r="L229" s="321"/>
      <c r="M229" s="321"/>
      <c r="N229" s="321"/>
      <c r="O229" s="321"/>
      <c r="P229" s="225">
        <f t="shared" si="52" ref="P229:P292">SUM(K229:O229)</f>
        <v>0</v>
      </c>
      <c r="Q229" s="197">
        <f t="shared" si="53" ref="Q229:Q292">P229*0.05</f>
        <v>0</v>
      </c>
      <c r="R229" s="104">
        <f t="shared" si="42"/>
        <v>0</v>
      </c>
      <c r="S229" s="104">
        <f t="shared" si="43"/>
        <v>0</v>
      </c>
      <c r="T229" s="104">
        <f t="shared" si="44"/>
        <v>0</v>
      </c>
      <c r="U229" s="104">
        <f t="shared" si="45"/>
        <v>0</v>
      </c>
      <c r="V229" s="104">
        <f t="shared" si="46"/>
        <v>0</v>
      </c>
      <c r="W229" s="26">
        <f t="shared" si="47"/>
        <v>0</v>
      </c>
      <c r="X229" s="194">
        <f t="shared" si="48"/>
        <v>0</v>
      </c>
      <c r="Y229" s="114" t="s">
        <v>147</v>
      </c>
      <c r="Z229" s="195" t="e">
        <f t="shared" si="49"/>
        <v>#VALUE!</v>
      </c>
      <c r="AA229" s="107"/>
      <c r="AB229" s="107"/>
    </row>
    <row r="230" spans="1:28" ht="20.25">
      <c r="A230" s="191">
        <v>224</v>
      </c>
      <c r="B230" s="125">
        <v>439878</v>
      </c>
      <c r="C230" s="126" t="s">
        <v>144</v>
      </c>
      <c r="D230" s="319">
        <v>10</v>
      </c>
      <c r="E230" s="319">
        <v>11</v>
      </c>
      <c r="F230" s="319">
        <v>12</v>
      </c>
      <c r="G230" s="320">
        <v>14</v>
      </c>
      <c r="H230" s="320">
        <v>8</v>
      </c>
      <c r="I230" s="225">
        <f t="shared" si="50"/>
        <v>55</v>
      </c>
      <c r="J230" s="196">
        <f t="shared" si="51"/>
        <v>8.25</v>
      </c>
      <c r="K230" s="321">
        <v>3</v>
      </c>
      <c r="L230" s="321">
        <v>3.50</v>
      </c>
      <c r="M230" s="321">
        <v>1.50</v>
      </c>
      <c r="N230" s="321">
        <v>4</v>
      </c>
      <c r="O230" s="321">
        <v>2.50</v>
      </c>
      <c r="P230" s="225">
        <f t="shared" si="52"/>
        <v>14.50</v>
      </c>
      <c r="Q230" s="197">
        <f t="shared" si="53"/>
        <v>0.72500000000000009</v>
      </c>
      <c r="R230" s="104">
        <f t="shared" si="42"/>
        <v>1.65</v>
      </c>
      <c r="S230" s="104">
        <f t="shared" si="43"/>
        <v>1.825</v>
      </c>
      <c r="T230" s="104">
        <f t="shared" si="44"/>
        <v>1.8749999999999998</v>
      </c>
      <c r="U230" s="104">
        <f t="shared" si="45"/>
        <v>2.3000000000000003</v>
      </c>
      <c r="V230" s="104">
        <f t="shared" si="46"/>
        <v>1.325</v>
      </c>
      <c r="W230" s="26">
        <f t="shared" si="47"/>
        <v>69.50</v>
      </c>
      <c r="X230" s="194">
        <f t="shared" si="48"/>
        <v>13.90</v>
      </c>
      <c r="Y230" s="114">
        <v>58</v>
      </c>
      <c r="Z230" s="195">
        <f t="shared" si="49"/>
        <v>46.400000000000006</v>
      </c>
      <c r="AA230" s="107"/>
      <c r="AB230" s="107"/>
    </row>
    <row r="231" spans="1:28" ht="20.25">
      <c r="A231" s="191">
        <v>225</v>
      </c>
      <c r="B231" s="125">
        <v>439879</v>
      </c>
      <c r="C231" s="126" t="s">
        <v>480</v>
      </c>
      <c r="D231" s="319">
        <v>10</v>
      </c>
      <c r="E231" s="319">
        <v>11</v>
      </c>
      <c r="F231" s="319">
        <v>14</v>
      </c>
      <c r="G231" s="320">
        <v>12</v>
      </c>
      <c r="H231" s="320">
        <v>9</v>
      </c>
      <c r="I231" s="225">
        <f t="shared" si="50"/>
        <v>56</v>
      </c>
      <c r="J231" s="196">
        <f t="shared" si="51"/>
        <v>8.40</v>
      </c>
      <c r="K231" s="321">
        <v>4</v>
      </c>
      <c r="L231" s="321">
        <v>5</v>
      </c>
      <c r="M231" s="321">
        <v>2.50</v>
      </c>
      <c r="N231" s="321">
        <v>2</v>
      </c>
      <c r="O231" s="321">
        <v>3</v>
      </c>
      <c r="P231" s="225">
        <f t="shared" si="52"/>
        <v>16.50</v>
      </c>
      <c r="Q231" s="197">
        <f t="shared" si="53"/>
        <v>0.825</v>
      </c>
      <c r="R231" s="104">
        <f t="shared" si="42"/>
        <v>1.70</v>
      </c>
      <c r="S231" s="104">
        <f t="shared" si="43"/>
        <v>1.90</v>
      </c>
      <c r="T231" s="104">
        <f t="shared" si="44"/>
        <v>2.225</v>
      </c>
      <c r="U231" s="104">
        <f t="shared" si="45"/>
        <v>1.90</v>
      </c>
      <c r="V231" s="104">
        <f t="shared" si="46"/>
        <v>1.50</v>
      </c>
      <c r="W231" s="26">
        <f t="shared" si="47"/>
        <v>72.50</v>
      </c>
      <c r="X231" s="194">
        <f t="shared" si="48"/>
        <v>14.50</v>
      </c>
      <c r="Y231" s="114">
        <v>60</v>
      </c>
      <c r="Z231" s="195">
        <f t="shared" si="49"/>
        <v>48</v>
      </c>
      <c r="AA231" s="107"/>
      <c r="AB231" s="107"/>
    </row>
    <row r="232" spans="1:28" ht="20.25">
      <c r="A232" s="191">
        <v>226</v>
      </c>
      <c r="B232" s="125">
        <v>439880</v>
      </c>
      <c r="C232" s="126" t="s">
        <v>481</v>
      </c>
      <c r="D232" s="319">
        <v>12</v>
      </c>
      <c r="E232" s="319">
        <v>10</v>
      </c>
      <c r="F232" s="319">
        <v>8</v>
      </c>
      <c r="G232" s="320">
        <v>7</v>
      </c>
      <c r="H232" s="320">
        <v>14</v>
      </c>
      <c r="I232" s="225">
        <f t="shared" si="50"/>
        <v>51</v>
      </c>
      <c r="J232" s="196">
        <f t="shared" si="51"/>
        <v>7.65</v>
      </c>
      <c r="K232" s="321">
        <v>3.50</v>
      </c>
      <c r="L232" s="321">
        <v>2.50</v>
      </c>
      <c r="M232" s="321">
        <v>2</v>
      </c>
      <c r="N232" s="321">
        <v>3</v>
      </c>
      <c r="O232" s="321">
        <v>2.50</v>
      </c>
      <c r="P232" s="225">
        <f t="shared" si="52"/>
        <v>13.50</v>
      </c>
      <c r="Q232" s="197">
        <f t="shared" si="53"/>
        <v>0.675</v>
      </c>
      <c r="R232" s="104">
        <f t="shared" si="42"/>
        <v>1.975</v>
      </c>
      <c r="S232" s="104">
        <f t="shared" si="43"/>
        <v>1.625</v>
      </c>
      <c r="T232" s="104">
        <f t="shared" si="44"/>
        <v>1.30</v>
      </c>
      <c r="U232" s="104">
        <f t="shared" si="45"/>
        <v>1.2000000000000002</v>
      </c>
      <c r="V232" s="104">
        <f t="shared" si="46"/>
        <v>2.225</v>
      </c>
      <c r="W232" s="26">
        <f t="shared" si="47"/>
        <v>64.50</v>
      </c>
      <c r="X232" s="194">
        <f t="shared" si="48"/>
        <v>12.90</v>
      </c>
      <c r="Y232" s="114">
        <v>55</v>
      </c>
      <c r="Z232" s="195">
        <f t="shared" si="49"/>
        <v>44</v>
      </c>
      <c r="AA232" s="107"/>
      <c r="AB232" s="107"/>
    </row>
    <row r="233" spans="1:28" ht="20.25">
      <c r="A233" s="191">
        <v>227</v>
      </c>
      <c r="B233" s="125">
        <v>439881</v>
      </c>
      <c r="C233" s="126" t="s">
        <v>531</v>
      </c>
      <c r="D233" s="319">
        <v>14</v>
      </c>
      <c r="E233" s="319">
        <v>15</v>
      </c>
      <c r="F233" s="319">
        <v>12</v>
      </c>
      <c r="G233" s="320">
        <v>12</v>
      </c>
      <c r="H233" s="320">
        <v>8</v>
      </c>
      <c r="I233" s="225">
        <f t="shared" si="50"/>
        <v>61</v>
      </c>
      <c r="J233" s="196">
        <f t="shared" si="51"/>
        <v>9.15</v>
      </c>
      <c r="K233" s="321">
        <v>2.50</v>
      </c>
      <c r="L233" s="321">
        <v>2</v>
      </c>
      <c r="M233" s="321">
        <v>3</v>
      </c>
      <c r="N233" s="321">
        <v>1</v>
      </c>
      <c r="O233" s="321">
        <v>1.50</v>
      </c>
      <c r="P233" s="225">
        <f t="shared" si="52"/>
        <v>10</v>
      </c>
      <c r="Q233" s="197">
        <f t="shared" si="53"/>
        <v>0.50</v>
      </c>
      <c r="R233" s="104">
        <f t="shared" si="42"/>
        <v>2.225</v>
      </c>
      <c r="S233" s="104">
        <f t="shared" si="43"/>
        <v>2.35</v>
      </c>
      <c r="T233" s="104">
        <f t="shared" si="44"/>
        <v>1.9499999999999997</v>
      </c>
      <c r="U233" s="104">
        <f t="shared" si="45"/>
        <v>1.85</v>
      </c>
      <c r="V233" s="104">
        <f t="shared" si="46"/>
        <v>1.2749999999999999</v>
      </c>
      <c r="W233" s="26">
        <f t="shared" si="47"/>
        <v>71</v>
      </c>
      <c r="X233" s="194">
        <f t="shared" si="48"/>
        <v>14.20</v>
      </c>
      <c r="Y233" s="114">
        <v>60</v>
      </c>
      <c r="Z233" s="195">
        <f t="shared" si="49"/>
        <v>48</v>
      </c>
      <c r="AA233" s="107"/>
      <c r="AB233" s="107"/>
    </row>
    <row r="234" spans="1:28" ht="20.25">
      <c r="A234" s="191">
        <v>228</v>
      </c>
      <c r="B234" s="125">
        <v>439882</v>
      </c>
      <c r="C234" s="126" t="s">
        <v>145</v>
      </c>
      <c r="D234" s="319">
        <v>10</v>
      </c>
      <c r="E234" s="319">
        <v>12</v>
      </c>
      <c r="F234" s="319">
        <v>16</v>
      </c>
      <c r="G234" s="320">
        <v>15</v>
      </c>
      <c r="H234" s="320">
        <v>14</v>
      </c>
      <c r="I234" s="225">
        <f t="shared" si="50"/>
        <v>67</v>
      </c>
      <c r="J234" s="196">
        <f t="shared" si="51"/>
        <v>10.049999999999999</v>
      </c>
      <c r="K234" s="321">
        <v>1.50</v>
      </c>
      <c r="L234" s="321">
        <v>2.50</v>
      </c>
      <c r="M234" s="321">
        <v>1</v>
      </c>
      <c r="N234" s="321">
        <v>3.50</v>
      </c>
      <c r="O234" s="321">
        <v>1</v>
      </c>
      <c r="P234" s="225">
        <f t="shared" si="52"/>
        <v>9.50</v>
      </c>
      <c r="Q234" s="197">
        <f t="shared" si="53"/>
        <v>0.475</v>
      </c>
      <c r="R234" s="104">
        <f t="shared" si="42"/>
        <v>1.575</v>
      </c>
      <c r="S234" s="104">
        <f t="shared" si="43"/>
        <v>1.9249999999999998</v>
      </c>
      <c r="T234" s="104">
        <f t="shared" si="44"/>
        <v>2.4499999999999997</v>
      </c>
      <c r="U234" s="104">
        <f t="shared" si="45"/>
        <v>2.4249999999999998</v>
      </c>
      <c r="V234" s="104">
        <f t="shared" si="46"/>
        <v>2.15</v>
      </c>
      <c r="W234" s="26">
        <f t="shared" si="47"/>
        <v>76.50</v>
      </c>
      <c r="X234" s="194">
        <f t="shared" si="48"/>
        <v>15.30</v>
      </c>
      <c r="Y234" s="114">
        <v>60</v>
      </c>
      <c r="Z234" s="195">
        <f t="shared" si="49"/>
        <v>48</v>
      </c>
      <c r="AA234" s="107"/>
      <c r="AB234" s="107"/>
    </row>
    <row r="235" spans="1:28" ht="20.25">
      <c r="A235" s="191">
        <v>229</v>
      </c>
      <c r="B235" s="125">
        <v>439884</v>
      </c>
      <c r="C235" s="126" t="s">
        <v>482</v>
      </c>
      <c r="D235" s="319">
        <v>12</v>
      </c>
      <c r="E235" s="319">
        <v>10</v>
      </c>
      <c r="F235" s="319">
        <v>6</v>
      </c>
      <c r="G235" s="320">
        <v>12</v>
      </c>
      <c r="H235" s="320">
        <v>11</v>
      </c>
      <c r="I235" s="225">
        <f t="shared" si="50"/>
        <v>51</v>
      </c>
      <c r="J235" s="196">
        <f t="shared" si="51"/>
        <v>7.65</v>
      </c>
      <c r="K235" s="321">
        <v>3</v>
      </c>
      <c r="L235" s="321">
        <v>2.50</v>
      </c>
      <c r="M235" s="321">
        <v>3</v>
      </c>
      <c r="N235" s="321">
        <v>1</v>
      </c>
      <c r="O235" s="321">
        <v>3</v>
      </c>
      <c r="P235" s="225">
        <f t="shared" si="52"/>
        <v>12.50</v>
      </c>
      <c r="Q235" s="197">
        <f t="shared" si="53"/>
        <v>0.625</v>
      </c>
      <c r="R235" s="104">
        <f t="shared" si="42"/>
        <v>1.9499999999999997</v>
      </c>
      <c r="S235" s="104">
        <f t="shared" si="43"/>
        <v>1.625</v>
      </c>
      <c r="T235" s="104">
        <f t="shared" si="44"/>
        <v>1.0499999999999998</v>
      </c>
      <c r="U235" s="104">
        <f t="shared" si="45"/>
        <v>1.85</v>
      </c>
      <c r="V235" s="104">
        <f t="shared" si="46"/>
        <v>1.7999999999999998</v>
      </c>
      <c r="W235" s="26">
        <f t="shared" si="47"/>
        <v>63.50</v>
      </c>
      <c r="X235" s="194">
        <f t="shared" si="48"/>
        <v>12.70</v>
      </c>
      <c r="Y235" s="114">
        <v>55</v>
      </c>
      <c r="Z235" s="195">
        <f t="shared" si="49"/>
        <v>44</v>
      </c>
      <c r="AA235" s="107"/>
      <c r="AB235" s="107"/>
    </row>
    <row r="236" spans="1:28" ht="20.25">
      <c r="A236" s="191">
        <v>230</v>
      </c>
      <c r="B236" s="125">
        <v>439885</v>
      </c>
      <c r="C236" s="126" t="s">
        <v>483</v>
      </c>
      <c r="D236" s="319">
        <v>11</v>
      </c>
      <c r="E236" s="319">
        <v>9</v>
      </c>
      <c r="F236" s="319">
        <v>8</v>
      </c>
      <c r="G236" s="320">
        <v>7</v>
      </c>
      <c r="H236" s="320">
        <v>10</v>
      </c>
      <c r="I236" s="225">
        <f t="shared" si="50"/>
        <v>45</v>
      </c>
      <c r="J236" s="196">
        <f t="shared" si="51"/>
        <v>6.75</v>
      </c>
      <c r="K236" s="321">
        <v>2</v>
      </c>
      <c r="L236" s="321">
        <v>2.50</v>
      </c>
      <c r="M236" s="321">
        <v>2</v>
      </c>
      <c r="N236" s="321">
        <v>1</v>
      </c>
      <c r="O236" s="321">
        <v>2</v>
      </c>
      <c r="P236" s="225">
        <f t="shared" si="52"/>
        <v>9.50</v>
      </c>
      <c r="Q236" s="197">
        <f t="shared" si="53"/>
        <v>0.475</v>
      </c>
      <c r="R236" s="104">
        <f t="shared" si="42"/>
        <v>1.75</v>
      </c>
      <c r="S236" s="104">
        <f t="shared" si="43"/>
        <v>1.475</v>
      </c>
      <c r="T236" s="104">
        <f t="shared" si="44"/>
        <v>1.30</v>
      </c>
      <c r="U236" s="104">
        <f t="shared" si="45"/>
        <v>1.1000000000000001</v>
      </c>
      <c r="V236" s="104">
        <f t="shared" si="46"/>
        <v>1.60</v>
      </c>
      <c r="W236" s="26">
        <f t="shared" si="47"/>
        <v>54.50</v>
      </c>
      <c r="X236" s="194">
        <f t="shared" si="48"/>
        <v>10.90</v>
      </c>
      <c r="Y236" s="114">
        <v>49</v>
      </c>
      <c r="Z236" s="195">
        <f t="shared" si="49"/>
        <v>39.200000000000003</v>
      </c>
      <c r="AA236" s="107"/>
      <c r="AB236" s="107"/>
    </row>
    <row r="237" spans="1:28" ht="20.25">
      <c r="A237" s="191">
        <v>231</v>
      </c>
      <c r="B237" s="125">
        <v>439886</v>
      </c>
      <c r="C237" s="126" t="s">
        <v>484</v>
      </c>
      <c r="D237" s="319">
        <v>7</v>
      </c>
      <c r="E237" s="319">
        <v>9</v>
      </c>
      <c r="F237" s="319">
        <v>8</v>
      </c>
      <c r="G237" s="320">
        <v>18</v>
      </c>
      <c r="H237" s="320">
        <v>15</v>
      </c>
      <c r="I237" s="225">
        <f t="shared" si="50"/>
        <v>57</v>
      </c>
      <c r="J237" s="196">
        <f t="shared" si="51"/>
        <v>8.5499999999999989</v>
      </c>
      <c r="K237" s="321">
        <v>4</v>
      </c>
      <c r="L237" s="321">
        <v>2</v>
      </c>
      <c r="M237" s="321">
        <v>2.50</v>
      </c>
      <c r="N237" s="321">
        <v>5</v>
      </c>
      <c r="O237" s="321">
        <v>3.50</v>
      </c>
      <c r="P237" s="225">
        <f t="shared" si="52"/>
        <v>17</v>
      </c>
      <c r="Q237" s="197">
        <f t="shared" si="53"/>
        <v>0.85000000000000009</v>
      </c>
      <c r="R237" s="104">
        <f t="shared" si="42"/>
        <v>1.25</v>
      </c>
      <c r="S237" s="104">
        <f t="shared" si="43"/>
        <v>1.45</v>
      </c>
      <c r="T237" s="104">
        <f t="shared" si="44"/>
        <v>1.325</v>
      </c>
      <c r="U237" s="104">
        <f t="shared" si="45"/>
        <v>2.9499999999999997</v>
      </c>
      <c r="V237" s="104">
        <f t="shared" si="46"/>
        <v>2.4249999999999998</v>
      </c>
      <c r="W237" s="26">
        <f t="shared" si="47"/>
        <v>74</v>
      </c>
      <c r="X237" s="194">
        <f t="shared" si="48"/>
        <v>14.80</v>
      </c>
      <c r="Y237" s="114">
        <v>60</v>
      </c>
      <c r="Z237" s="195">
        <f t="shared" si="49"/>
        <v>48</v>
      </c>
      <c r="AA237" s="107"/>
      <c r="AB237" s="107"/>
    </row>
    <row r="238" spans="1:28" ht="20.25">
      <c r="A238" s="191">
        <v>232</v>
      </c>
      <c r="B238" s="125">
        <v>439888</v>
      </c>
      <c r="C238" s="126" t="s">
        <v>146</v>
      </c>
      <c r="D238" s="319">
        <v>9</v>
      </c>
      <c r="E238" s="319">
        <v>11</v>
      </c>
      <c r="F238" s="319">
        <v>15</v>
      </c>
      <c r="G238" s="320">
        <v>8</v>
      </c>
      <c r="H238" s="320">
        <v>11</v>
      </c>
      <c r="I238" s="225">
        <f t="shared" si="50"/>
        <v>54</v>
      </c>
      <c r="J238" s="196">
        <f t="shared" si="51"/>
        <v>8.10</v>
      </c>
      <c r="K238" s="321">
        <v>1</v>
      </c>
      <c r="L238" s="321">
        <v>3.50</v>
      </c>
      <c r="M238" s="321">
        <v>3</v>
      </c>
      <c r="N238" s="321">
        <v>3.50</v>
      </c>
      <c r="O238" s="321">
        <v>4</v>
      </c>
      <c r="P238" s="225">
        <f t="shared" si="52"/>
        <v>15</v>
      </c>
      <c r="Q238" s="197">
        <f t="shared" si="53"/>
        <v>0.75</v>
      </c>
      <c r="R238" s="104">
        <f t="shared" si="42"/>
        <v>1.40</v>
      </c>
      <c r="S238" s="104">
        <f t="shared" si="43"/>
        <v>1.825</v>
      </c>
      <c r="T238" s="104">
        <f t="shared" si="44"/>
        <v>2.40</v>
      </c>
      <c r="U238" s="104">
        <f t="shared" si="45"/>
        <v>1.375</v>
      </c>
      <c r="V238" s="104">
        <f t="shared" si="46"/>
        <v>1.85</v>
      </c>
      <c r="W238" s="26">
        <f t="shared" si="47"/>
        <v>69</v>
      </c>
      <c r="X238" s="194">
        <f t="shared" si="48"/>
        <v>13.80</v>
      </c>
      <c r="Y238" s="114">
        <v>55</v>
      </c>
      <c r="Z238" s="195">
        <f t="shared" si="49"/>
        <v>44</v>
      </c>
      <c r="AA238" s="107"/>
      <c r="AB238" s="107"/>
    </row>
    <row r="239" spans="1:28" ht="20.25">
      <c r="A239" s="191">
        <v>233</v>
      </c>
      <c r="B239" s="125">
        <v>439889</v>
      </c>
      <c r="C239" s="126" t="s">
        <v>486</v>
      </c>
      <c r="D239" s="319">
        <v>10</v>
      </c>
      <c r="E239" s="319">
        <v>14</v>
      </c>
      <c r="F239" s="319">
        <v>12</v>
      </c>
      <c r="G239" s="320">
        <v>8</v>
      </c>
      <c r="H239" s="320">
        <v>15</v>
      </c>
      <c r="I239" s="225">
        <f t="shared" si="50"/>
        <v>59</v>
      </c>
      <c r="J239" s="196">
        <f t="shared" si="51"/>
        <v>8.85</v>
      </c>
      <c r="K239" s="321">
        <v>4</v>
      </c>
      <c r="L239" s="321">
        <v>2.50</v>
      </c>
      <c r="M239" s="321">
        <v>3</v>
      </c>
      <c r="N239" s="321">
        <v>3</v>
      </c>
      <c r="O239" s="321">
        <v>3.50</v>
      </c>
      <c r="P239" s="225">
        <f t="shared" si="52"/>
        <v>16</v>
      </c>
      <c r="Q239" s="197">
        <f t="shared" si="53"/>
        <v>0.80</v>
      </c>
      <c r="R239" s="104">
        <f t="shared" si="42"/>
        <v>1.70</v>
      </c>
      <c r="S239" s="104">
        <f t="shared" si="43"/>
        <v>2.225</v>
      </c>
      <c r="T239" s="104">
        <f t="shared" si="44"/>
        <v>1.9499999999999997</v>
      </c>
      <c r="U239" s="104">
        <f t="shared" si="45"/>
        <v>1.35</v>
      </c>
      <c r="V239" s="104">
        <f t="shared" si="46"/>
        <v>2.4249999999999998</v>
      </c>
      <c r="W239" s="26">
        <f t="shared" si="47"/>
        <v>75</v>
      </c>
      <c r="X239" s="194">
        <f t="shared" si="48"/>
        <v>15</v>
      </c>
      <c r="Y239" s="114">
        <v>60</v>
      </c>
      <c r="Z239" s="195">
        <f t="shared" si="49"/>
        <v>48</v>
      </c>
      <c r="AA239" s="107"/>
      <c r="AB239" s="107"/>
    </row>
    <row r="240" spans="1:28" ht="20.25">
      <c r="A240" s="191">
        <v>234</v>
      </c>
      <c r="B240" s="125">
        <v>439891</v>
      </c>
      <c r="C240" s="126" t="s">
        <v>488</v>
      </c>
      <c r="D240" s="319">
        <v>12</v>
      </c>
      <c r="E240" s="319">
        <v>6</v>
      </c>
      <c r="F240" s="319">
        <v>13</v>
      </c>
      <c r="G240" s="320">
        <v>8</v>
      </c>
      <c r="H240" s="320">
        <v>12</v>
      </c>
      <c r="I240" s="225">
        <f t="shared" si="50"/>
        <v>51</v>
      </c>
      <c r="J240" s="196">
        <f t="shared" si="51"/>
        <v>7.65</v>
      </c>
      <c r="K240" s="321">
        <v>3</v>
      </c>
      <c r="L240" s="321">
        <v>4</v>
      </c>
      <c r="M240" s="321">
        <v>3</v>
      </c>
      <c r="N240" s="321">
        <v>1.50</v>
      </c>
      <c r="O240" s="321">
        <v>4</v>
      </c>
      <c r="P240" s="225">
        <f t="shared" si="52"/>
        <v>15.50</v>
      </c>
      <c r="Q240" s="197">
        <f t="shared" si="53"/>
        <v>0.775</v>
      </c>
      <c r="R240" s="104">
        <f t="shared" si="42"/>
        <v>1.9499999999999997</v>
      </c>
      <c r="S240" s="104">
        <f t="shared" si="43"/>
        <v>1.0999999999999999</v>
      </c>
      <c r="T240" s="104">
        <f t="shared" si="44"/>
        <v>2.10</v>
      </c>
      <c r="U240" s="104">
        <f t="shared" si="45"/>
        <v>1.2749999999999999</v>
      </c>
      <c r="V240" s="104">
        <f t="shared" si="46"/>
        <v>1.9999999999999998</v>
      </c>
      <c r="W240" s="26">
        <f t="shared" si="47"/>
        <v>66.50</v>
      </c>
      <c r="X240" s="194">
        <f t="shared" si="48"/>
        <v>13.30</v>
      </c>
      <c r="Y240" s="114">
        <v>55</v>
      </c>
      <c r="Z240" s="195">
        <f t="shared" si="49"/>
        <v>44</v>
      </c>
      <c r="AA240" s="107"/>
      <c r="AB240" s="107"/>
    </row>
    <row r="241" spans="1:28" ht="20.25">
      <c r="A241" s="191">
        <v>235</v>
      </c>
      <c r="B241" s="125">
        <v>439893</v>
      </c>
      <c r="C241" s="126" t="s">
        <v>552</v>
      </c>
      <c r="D241" s="319"/>
      <c r="E241" s="319"/>
      <c r="F241" s="319"/>
      <c r="G241" s="320"/>
      <c r="H241" s="320"/>
      <c r="I241" s="225">
        <f t="shared" si="50"/>
        <v>0</v>
      </c>
      <c r="J241" s="196">
        <f t="shared" si="51"/>
        <v>0</v>
      </c>
      <c r="K241" s="321"/>
      <c r="L241" s="321"/>
      <c r="M241" s="321"/>
      <c r="N241" s="321"/>
      <c r="O241" s="321"/>
      <c r="P241" s="225">
        <f t="shared" si="52"/>
        <v>0</v>
      </c>
      <c r="Q241" s="197">
        <f t="shared" si="53"/>
        <v>0</v>
      </c>
      <c r="R241" s="104">
        <f t="shared" si="42"/>
        <v>0</v>
      </c>
      <c r="S241" s="104">
        <f t="shared" si="43"/>
        <v>0</v>
      </c>
      <c r="T241" s="104">
        <f t="shared" si="44"/>
        <v>0</v>
      </c>
      <c r="U241" s="104">
        <f t="shared" si="45"/>
        <v>0</v>
      </c>
      <c r="V241" s="104">
        <f t="shared" si="46"/>
        <v>0</v>
      </c>
      <c r="W241" s="26">
        <f t="shared" si="47"/>
        <v>0</v>
      </c>
      <c r="X241" s="194">
        <f t="shared" si="48"/>
        <v>0</v>
      </c>
      <c r="Y241" s="114" t="s">
        <v>147</v>
      </c>
      <c r="Z241" s="195" t="e">
        <f t="shared" si="49"/>
        <v>#VALUE!</v>
      </c>
      <c r="AA241" s="107"/>
      <c r="AB241" s="107"/>
    </row>
    <row r="242" spans="1:28" ht="20.25">
      <c r="A242" s="191">
        <v>236</v>
      </c>
      <c r="B242" s="125">
        <v>439896</v>
      </c>
      <c r="C242" s="126" t="s">
        <v>271</v>
      </c>
      <c r="D242" s="319">
        <v>6</v>
      </c>
      <c r="E242" s="319">
        <v>10</v>
      </c>
      <c r="F242" s="319">
        <v>12</v>
      </c>
      <c r="G242" s="320">
        <v>14</v>
      </c>
      <c r="H242" s="320">
        <v>9</v>
      </c>
      <c r="I242" s="225">
        <f t="shared" si="50"/>
        <v>51</v>
      </c>
      <c r="J242" s="196">
        <f t="shared" si="51"/>
        <v>7.65</v>
      </c>
      <c r="K242" s="321">
        <v>3.50</v>
      </c>
      <c r="L242" s="321">
        <v>4</v>
      </c>
      <c r="M242" s="321">
        <v>2</v>
      </c>
      <c r="N242" s="321">
        <v>3.50</v>
      </c>
      <c r="O242" s="321">
        <v>3</v>
      </c>
      <c r="P242" s="225">
        <f t="shared" si="52"/>
        <v>16</v>
      </c>
      <c r="Q242" s="197">
        <f t="shared" si="53"/>
        <v>0.80</v>
      </c>
      <c r="R242" s="104">
        <f t="shared" si="42"/>
        <v>1.075</v>
      </c>
      <c r="S242" s="104">
        <f t="shared" si="43"/>
        <v>1.70</v>
      </c>
      <c r="T242" s="104">
        <f t="shared" si="44"/>
        <v>1.90</v>
      </c>
      <c r="U242" s="104">
        <f t="shared" si="45"/>
        <v>2.275</v>
      </c>
      <c r="V242" s="104">
        <f t="shared" si="46"/>
        <v>1.50</v>
      </c>
      <c r="W242" s="26">
        <f t="shared" si="47"/>
        <v>67</v>
      </c>
      <c r="X242" s="194">
        <f t="shared" si="48"/>
        <v>13.40</v>
      </c>
      <c r="Y242" s="114">
        <v>49</v>
      </c>
      <c r="Z242" s="195">
        <f t="shared" si="49"/>
        <v>39.200000000000003</v>
      </c>
      <c r="AA242" s="107"/>
      <c r="AB242" s="107"/>
    </row>
    <row r="243" spans="1:28" ht="20.25">
      <c r="A243" s="191">
        <v>237</v>
      </c>
      <c r="B243" s="125">
        <v>439897</v>
      </c>
      <c r="C243" s="126" t="s">
        <v>489</v>
      </c>
      <c r="D243" s="319">
        <v>9</v>
      </c>
      <c r="E243" s="319">
        <v>11</v>
      </c>
      <c r="F243" s="319">
        <v>14</v>
      </c>
      <c r="G243" s="320">
        <v>9</v>
      </c>
      <c r="H243" s="320">
        <v>8.50</v>
      </c>
      <c r="I243" s="225">
        <f t="shared" si="50"/>
        <v>51.50</v>
      </c>
      <c r="J243" s="196">
        <f t="shared" si="51"/>
        <v>7.725</v>
      </c>
      <c r="K243" s="321">
        <v>2</v>
      </c>
      <c r="L243" s="321">
        <v>3</v>
      </c>
      <c r="M243" s="321">
        <v>4</v>
      </c>
      <c r="N243" s="321">
        <v>2.50</v>
      </c>
      <c r="O243" s="321">
        <v>3</v>
      </c>
      <c r="P243" s="225">
        <f t="shared" si="52"/>
        <v>14.50</v>
      </c>
      <c r="Q243" s="197">
        <f t="shared" si="53"/>
        <v>0.72500000000000009</v>
      </c>
      <c r="R243" s="104">
        <f t="shared" si="42"/>
        <v>1.45</v>
      </c>
      <c r="S243" s="104">
        <f t="shared" si="43"/>
        <v>1.7999999999999998</v>
      </c>
      <c r="T243" s="104">
        <f t="shared" si="44"/>
        <v>2.3000000000000003</v>
      </c>
      <c r="U243" s="104">
        <f t="shared" si="45"/>
        <v>1.475</v>
      </c>
      <c r="V243" s="104">
        <f t="shared" si="46"/>
        <v>1.4249999999999998</v>
      </c>
      <c r="W243" s="26">
        <f t="shared" si="47"/>
        <v>66</v>
      </c>
      <c r="X243" s="194">
        <f t="shared" si="48"/>
        <v>13.20</v>
      </c>
      <c r="Y243" s="114">
        <v>52</v>
      </c>
      <c r="Z243" s="195">
        <f t="shared" si="49"/>
        <v>41.60</v>
      </c>
      <c r="AA243" s="107"/>
      <c r="AB243" s="107"/>
    </row>
    <row r="244" spans="1:28" ht="20.25">
      <c r="A244" s="191">
        <v>238</v>
      </c>
      <c r="B244" s="125">
        <v>439474</v>
      </c>
      <c r="C244" s="126" t="s">
        <v>152</v>
      </c>
      <c r="D244" s="319">
        <v>12</v>
      </c>
      <c r="E244" s="319">
        <v>14</v>
      </c>
      <c r="F244" s="319">
        <v>4</v>
      </c>
      <c r="G244" s="320">
        <v>8</v>
      </c>
      <c r="H244" s="320">
        <v>9</v>
      </c>
      <c r="I244" s="225">
        <f t="shared" si="50"/>
        <v>47</v>
      </c>
      <c r="J244" s="196">
        <f t="shared" si="51"/>
        <v>7.05</v>
      </c>
      <c r="K244" s="321">
        <v>3</v>
      </c>
      <c r="L244" s="321">
        <v>4</v>
      </c>
      <c r="M244" s="321">
        <v>5</v>
      </c>
      <c r="N244" s="321">
        <v>2</v>
      </c>
      <c r="O244" s="321">
        <v>2.50</v>
      </c>
      <c r="P244" s="225">
        <f t="shared" si="52"/>
        <v>16.50</v>
      </c>
      <c r="Q244" s="197">
        <f t="shared" si="53"/>
        <v>0.825</v>
      </c>
      <c r="R244" s="104">
        <f t="shared" si="42"/>
        <v>1.9499999999999997</v>
      </c>
      <c r="S244" s="104">
        <f t="shared" si="43"/>
        <v>2.3000000000000003</v>
      </c>
      <c r="T244" s="104">
        <f t="shared" si="44"/>
        <v>0.85</v>
      </c>
      <c r="U244" s="104">
        <f t="shared" si="45"/>
        <v>1.30</v>
      </c>
      <c r="V244" s="104">
        <f t="shared" si="46"/>
        <v>1.475</v>
      </c>
      <c r="W244" s="26">
        <f t="shared" si="47"/>
        <v>63.50</v>
      </c>
      <c r="X244" s="194">
        <f t="shared" si="48"/>
        <v>12.70</v>
      </c>
      <c r="Y244" s="114">
        <v>32</v>
      </c>
      <c r="Z244" s="195">
        <f t="shared" si="49"/>
        <v>25.60</v>
      </c>
      <c r="AA244" s="107"/>
      <c r="AB244" s="107"/>
    </row>
    <row r="245" spans="1:28" ht="20.25">
      <c r="A245" s="191">
        <v>239</v>
      </c>
      <c r="B245" s="125">
        <v>439478</v>
      </c>
      <c r="C245" s="126" t="s">
        <v>153</v>
      </c>
      <c r="D245" s="319">
        <v>8</v>
      </c>
      <c r="E245" s="319">
        <v>9</v>
      </c>
      <c r="F245" s="319">
        <v>7</v>
      </c>
      <c r="G245" s="320">
        <v>11</v>
      </c>
      <c r="H245" s="320">
        <v>12</v>
      </c>
      <c r="I245" s="225">
        <f t="shared" si="50"/>
        <v>47</v>
      </c>
      <c r="J245" s="196">
        <f t="shared" si="51"/>
        <v>7.05</v>
      </c>
      <c r="K245" s="321">
        <v>2</v>
      </c>
      <c r="L245" s="321">
        <v>3</v>
      </c>
      <c r="M245" s="321">
        <v>2</v>
      </c>
      <c r="N245" s="321">
        <v>2</v>
      </c>
      <c r="O245" s="321">
        <v>4.50</v>
      </c>
      <c r="P245" s="225">
        <f t="shared" si="52"/>
        <v>13.50</v>
      </c>
      <c r="Q245" s="197">
        <f t="shared" si="53"/>
        <v>0.675</v>
      </c>
      <c r="R245" s="104">
        <f t="shared" si="42"/>
        <v>1.30</v>
      </c>
      <c r="S245" s="104">
        <f t="shared" si="43"/>
        <v>1.50</v>
      </c>
      <c r="T245" s="104">
        <f t="shared" si="44"/>
        <v>1.1500000000000001</v>
      </c>
      <c r="U245" s="104">
        <f t="shared" si="45"/>
        <v>1.75</v>
      </c>
      <c r="V245" s="104">
        <f t="shared" si="46"/>
        <v>2.025</v>
      </c>
      <c r="W245" s="26">
        <f t="shared" si="47"/>
        <v>60.50</v>
      </c>
      <c r="X245" s="194">
        <f t="shared" si="48"/>
        <v>12.10</v>
      </c>
      <c r="Y245" s="114">
        <v>0</v>
      </c>
      <c r="Z245" s="195">
        <f t="shared" si="49"/>
        <v>0</v>
      </c>
      <c r="AA245" s="107"/>
      <c r="AB245" s="107"/>
    </row>
    <row r="246" spans="1:28" ht="20.25">
      <c r="A246" s="191">
        <v>240</v>
      </c>
      <c r="B246" s="125">
        <v>439479</v>
      </c>
      <c r="C246" s="126" t="s">
        <v>154</v>
      </c>
      <c r="D246" s="319">
        <v>6</v>
      </c>
      <c r="E246" s="319">
        <v>6</v>
      </c>
      <c r="F246" s="319">
        <v>8</v>
      </c>
      <c r="G246" s="320">
        <v>3</v>
      </c>
      <c r="H246" s="320">
        <v>8</v>
      </c>
      <c r="I246" s="225">
        <f t="shared" si="50"/>
        <v>31</v>
      </c>
      <c r="J246" s="196">
        <f t="shared" si="51"/>
        <v>4.6499999999999995</v>
      </c>
      <c r="K246" s="321">
        <v>1</v>
      </c>
      <c r="L246" s="321">
        <v>3.50</v>
      </c>
      <c r="M246" s="321">
        <v>1.50</v>
      </c>
      <c r="N246" s="321">
        <v>0</v>
      </c>
      <c r="O246" s="321">
        <v>3.50</v>
      </c>
      <c r="P246" s="225">
        <f t="shared" si="52"/>
        <v>9.50</v>
      </c>
      <c r="Q246" s="197">
        <f t="shared" si="53"/>
        <v>0.475</v>
      </c>
      <c r="R246" s="104">
        <f t="shared" si="42"/>
        <v>0.95</v>
      </c>
      <c r="S246" s="104">
        <f t="shared" si="43"/>
        <v>1.075</v>
      </c>
      <c r="T246" s="104">
        <f t="shared" si="44"/>
        <v>1.2749999999999999</v>
      </c>
      <c r="U246" s="104">
        <f t="shared" si="45"/>
        <v>0.44999999999999996</v>
      </c>
      <c r="V246" s="104">
        <f t="shared" si="46"/>
        <v>1.375</v>
      </c>
      <c r="W246" s="26">
        <f t="shared" si="47"/>
        <v>40.50</v>
      </c>
      <c r="X246" s="194">
        <f t="shared" si="48"/>
        <v>8.10</v>
      </c>
      <c r="Y246" s="114">
        <v>26</v>
      </c>
      <c r="Z246" s="195">
        <f t="shared" si="49"/>
        <v>20.80</v>
      </c>
      <c r="AA246" s="107"/>
      <c r="AB246" s="107"/>
    </row>
    <row r="247" spans="1:28" ht="20.25">
      <c r="A247" s="191">
        <v>241</v>
      </c>
      <c r="B247" s="125">
        <v>439490</v>
      </c>
      <c r="C247" s="126" t="s">
        <v>156</v>
      </c>
      <c r="D247" s="319">
        <v>2</v>
      </c>
      <c r="E247" s="319">
        <v>5</v>
      </c>
      <c r="F247" s="319">
        <v>8</v>
      </c>
      <c r="G247" s="320">
        <v>7</v>
      </c>
      <c r="H247" s="320">
        <v>3</v>
      </c>
      <c r="I247" s="225">
        <f t="shared" si="50"/>
        <v>25</v>
      </c>
      <c r="J247" s="196">
        <f t="shared" si="51"/>
        <v>3.75</v>
      </c>
      <c r="K247" s="321">
        <v>1</v>
      </c>
      <c r="L247" s="321">
        <v>2.50</v>
      </c>
      <c r="M247" s="321">
        <v>3</v>
      </c>
      <c r="N247" s="321">
        <v>2</v>
      </c>
      <c r="O247" s="321">
        <v>2.50</v>
      </c>
      <c r="P247" s="225">
        <f t="shared" si="52"/>
        <v>11</v>
      </c>
      <c r="Q247" s="197">
        <f t="shared" si="53"/>
        <v>0.55000000000000004</v>
      </c>
      <c r="R247" s="104">
        <f t="shared" si="42"/>
        <v>0.35</v>
      </c>
      <c r="S247" s="104">
        <f t="shared" si="43"/>
        <v>0.875</v>
      </c>
      <c r="T247" s="104">
        <f t="shared" si="44"/>
        <v>1.35</v>
      </c>
      <c r="U247" s="104">
        <f t="shared" si="45"/>
        <v>1.1500000000000001</v>
      </c>
      <c r="V247" s="104">
        <f t="shared" si="46"/>
        <v>0.57499999999999996</v>
      </c>
      <c r="W247" s="26">
        <f t="shared" si="47"/>
        <v>36</v>
      </c>
      <c r="X247" s="194">
        <f t="shared" si="48"/>
        <v>7.20</v>
      </c>
      <c r="Y247" s="114">
        <v>20</v>
      </c>
      <c r="Z247" s="195">
        <f t="shared" si="49"/>
        <v>16</v>
      </c>
      <c r="AA247" s="107"/>
      <c r="AB247" s="107"/>
    </row>
    <row r="248" spans="1:28" ht="20.25">
      <c r="A248" s="191">
        <v>242</v>
      </c>
      <c r="B248" s="125">
        <v>439507</v>
      </c>
      <c r="C248" s="126" t="s">
        <v>161</v>
      </c>
      <c r="D248" s="319">
        <v>3</v>
      </c>
      <c r="E248" s="319">
        <v>1</v>
      </c>
      <c r="F248" s="319">
        <v>0</v>
      </c>
      <c r="G248" s="320">
        <v>2</v>
      </c>
      <c r="H248" s="320">
        <v>5</v>
      </c>
      <c r="I248" s="225">
        <f t="shared" si="50"/>
        <v>11</v>
      </c>
      <c r="J248" s="196">
        <f t="shared" si="51"/>
        <v>1.65</v>
      </c>
      <c r="K248" s="321">
        <v>0</v>
      </c>
      <c r="L248" s="321">
        <v>1</v>
      </c>
      <c r="M248" s="321">
        <v>2.50</v>
      </c>
      <c r="N248" s="321">
        <v>1</v>
      </c>
      <c r="O248" s="321">
        <v>1.50</v>
      </c>
      <c r="P248" s="225">
        <f t="shared" si="52"/>
        <v>6</v>
      </c>
      <c r="Q248" s="197">
        <f t="shared" si="53"/>
        <v>0.30000000000000004</v>
      </c>
      <c r="R248" s="104">
        <f t="shared" si="42"/>
        <v>0.44999999999999996</v>
      </c>
      <c r="S248" s="104">
        <f t="shared" si="43"/>
        <v>0.20</v>
      </c>
      <c r="T248" s="104">
        <f t="shared" si="44"/>
        <v>0.125</v>
      </c>
      <c r="U248" s="104">
        <f t="shared" si="45"/>
        <v>0.35</v>
      </c>
      <c r="V248" s="104">
        <f t="shared" si="46"/>
        <v>0.825</v>
      </c>
      <c r="W248" s="26">
        <f t="shared" si="47"/>
        <v>17</v>
      </c>
      <c r="X248" s="194">
        <f t="shared" si="48"/>
        <v>3.4000000000000004</v>
      </c>
      <c r="Y248" s="114">
        <v>8</v>
      </c>
      <c r="Z248" s="195">
        <f t="shared" si="49"/>
        <v>6.40</v>
      </c>
      <c r="AA248" s="107"/>
      <c r="AB248" s="107"/>
    </row>
    <row r="249" spans="1:28" ht="20.25">
      <c r="A249" s="191">
        <v>243</v>
      </c>
      <c r="B249" s="125">
        <v>439511</v>
      </c>
      <c r="C249" s="126" t="s">
        <v>162</v>
      </c>
      <c r="D249" s="319">
        <v>8</v>
      </c>
      <c r="E249" s="319">
        <v>9</v>
      </c>
      <c r="F249" s="319">
        <v>7</v>
      </c>
      <c r="G249" s="320">
        <v>8</v>
      </c>
      <c r="H249" s="320">
        <v>15</v>
      </c>
      <c r="I249" s="225">
        <f t="shared" si="50"/>
        <v>47</v>
      </c>
      <c r="J249" s="196">
        <f t="shared" si="51"/>
        <v>7.05</v>
      </c>
      <c r="K249" s="321">
        <v>2.50</v>
      </c>
      <c r="L249" s="321">
        <v>3</v>
      </c>
      <c r="M249" s="321">
        <v>3</v>
      </c>
      <c r="N249" s="321">
        <v>1.50</v>
      </c>
      <c r="O249" s="321">
        <v>3.50</v>
      </c>
      <c r="P249" s="225">
        <f t="shared" si="52"/>
        <v>13.50</v>
      </c>
      <c r="Q249" s="197">
        <f t="shared" si="53"/>
        <v>0.675</v>
      </c>
      <c r="R249" s="104">
        <f t="shared" si="42"/>
        <v>1.325</v>
      </c>
      <c r="S249" s="104">
        <f t="shared" si="43"/>
        <v>1.50</v>
      </c>
      <c r="T249" s="104">
        <f t="shared" si="44"/>
        <v>1.2000000000000002</v>
      </c>
      <c r="U249" s="104">
        <f t="shared" si="45"/>
        <v>1.2749999999999999</v>
      </c>
      <c r="V249" s="104">
        <f t="shared" si="46"/>
        <v>2.4249999999999998</v>
      </c>
      <c r="W249" s="26">
        <f t="shared" si="47"/>
        <v>60.50</v>
      </c>
      <c r="X249" s="194">
        <f t="shared" si="48"/>
        <v>12.10</v>
      </c>
      <c r="Y249" s="114">
        <v>49</v>
      </c>
      <c r="Z249" s="195">
        <f t="shared" si="49"/>
        <v>39.200000000000003</v>
      </c>
      <c r="AA249" s="107"/>
      <c r="AB249" s="107"/>
    </row>
    <row r="250" spans="1:28" ht="20.25">
      <c r="A250" s="191">
        <v>244</v>
      </c>
      <c r="B250" s="125">
        <v>439512</v>
      </c>
      <c r="C250" s="126" t="s">
        <v>163</v>
      </c>
      <c r="D250" s="319">
        <v>8</v>
      </c>
      <c r="E250" s="319">
        <v>16</v>
      </c>
      <c r="F250" s="319">
        <v>10</v>
      </c>
      <c r="G250" s="320">
        <v>9</v>
      </c>
      <c r="H250" s="320">
        <v>12</v>
      </c>
      <c r="I250" s="225">
        <f t="shared" si="50"/>
        <v>55</v>
      </c>
      <c r="J250" s="196">
        <f t="shared" si="51"/>
        <v>8.25</v>
      </c>
      <c r="K250" s="321">
        <v>3</v>
      </c>
      <c r="L250" s="321">
        <v>2</v>
      </c>
      <c r="M250" s="321">
        <v>4</v>
      </c>
      <c r="N250" s="321">
        <v>2</v>
      </c>
      <c r="O250" s="321">
        <v>4</v>
      </c>
      <c r="P250" s="225">
        <f t="shared" si="52"/>
        <v>15</v>
      </c>
      <c r="Q250" s="197">
        <f t="shared" si="53"/>
        <v>0.75</v>
      </c>
      <c r="R250" s="104">
        <f t="shared" si="42"/>
        <v>1.35</v>
      </c>
      <c r="S250" s="104">
        <f t="shared" si="43"/>
        <v>2.50</v>
      </c>
      <c r="T250" s="104">
        <f t="shared" si="44"/>
        <v>1.70</v>
      </c>
      <c r="U250" s="104">
        <f t="shared" si="45"/>
        <v>1.45</v>
      </c>
      <c r="V250" s="104">
        <f t="shared" si="46"/>
        <v>1.9999999999999998</v>
      </c>
      <c r="W250" s="26">
        <f t="shared" si="47"/>
        <v>70</v>
      </c>
      <c r="X250" s="194">
        <f t="shared" si="48"/>
        <v>14</v>
      </c>
      <c r="Y250" s="114">
        <v>52</v>
      </c>
      <c r="Z250" s="195">
        <f t="shared" si="49"/>
        <v>41.60</v>
      </c>
      <c r="AA250" s="107"/>
      <c r="AB250" s="107"/>
    </row>
    <row r="251" spans="1:28" ht="20.25">
      <c r="A251" s="191">
        <v>245</v>
      </c>
      <c r="B251" s="125">
        <v>439513</v>
      </c>
      <c r="C251" s="126" t="s">
        <v>164</v>
      </c>
      <c r="D251" s="319"/>
      <c r="E251" s="319"/>
      <c r="F251" s="319"/>
      <c r="G251" s="320"/>
      <c r="H251" s="320"/>
      <c r="I251" s="225">
        <f t="shared" si="50"/>
        <v>0</v>
      </c>
      <c r="J251" s="196">
        <f t="shared" si="51"/>
        <v>0</v>
      </c>
      <c r="K251" s="321"/>
      <c r="L251" s="321"/>
      <c r="M251" s="321"/>
      <c r="N251" s="321"/>
      <c r="O251" s="321"/>
      <c r="P251" s="225">
        <f t="shared" si="52"/>
        <v>0</v>
      </c>
      <c r="Q251" s="197">
        <f t="shared" si="53"/>
        <v>0</v>
      </c>
      <c r="R251" s="104">
        <f t="shared" si="42"/>
        <v>0</v>
      </c>
      <c r="S251" s="104">
        <f t="shared" si="43"/>
        <v>0</v>
      </c>
      <c r="T251" s="104">
        <f t="shared" si="44"/>
        <v>0</v>
      </c>
      <c r="U251" s="104">
        <f t="shared" si="45"/>
        <v>0</v>
      </c>
      <c r="V251" s="104">
        <f t="shared" si="46"/>
        <v>0</v>
      </c>
      <c r="W251" s="26">
        <f t="shared" si="47"/>
        <v>0</v>
      </c>
      <c r="X251" s="194">
        <f t="shared" si="48"/>
        <v>0</v>
      </c>
      <c r="Y251" s="114" t="s">
        <v>147</v>
      </c>
      <c r="Z251" s="195" t="e">
        <f t="shared" si="49"/>
        <v>#VALUE!</v>
      </c>
      <c r="AA251" s="107"/>
      <c r="AB251" s="107"/>
    </row>
    <row r="252" spans="1:28" ht="20.25">
      <c r="A252" s="191">
        <v>246</v>
      </c>
      <c r="B252" s="125">
        <v>439531</v>
      </c>
      <c r="C252" s="126" t="s">
        <v>166</v>
      </c>
      <c r="D252" s="319">
        <v>7</v>
      </c>
      <c r="E252" s="319">
        <v>2</v>
      </c>
      <c r="F252" s="319">
        <v>5</v>
      </c>
      <c r="G252" s="320">
        <v>1</v>
      </c>
      <c r="H252" s="320">
        <v>2.50</v>
      </c>
      <c r="I252" s="225">
        <f t="shared" si="50"/>
        <v>17.50</v>
      </c>
      <c r="J252" s="196">
        <f t="shared" si="51"/>
        <v>2.625</v>
      </c>
      <c r="K252" s="321">
        <v>1.50</v>
      </c>
      <c r="L252" s="321">
        <v>0</v>
      </c>
      <c r="M252" s="321">
        <v>1.50</v>
      </c>
      <c r="N252" s="321">
        <v>0</v>
      </c>
      <c r="O252" s="321">
        <v>2.50</v>
      </c>
      <c r="P252" s="225">
        <f t="shared" si="52"/>
        <v>5.50</v>
      </c>
      <c r="Q252" s="197">
        <f t="shared" si="53"/>
        <v>0.27500000000000002</v>
      </c>
      <c r="R252" s="104">
        <f t="shared" si="42"/>
        <v>1.125</v>
      </c>
      <c r="S252" s="104">
        <f t="shared" si="43"/>
        <v>0.30</v>
      </c>
      <c r="T252" s="104">
        <f t="shared" si="44"/>
        <v>0.825</v>
      </c>
      <c r="U252" s="104">
        <f t="shared" si="45"/>
        <v>0.15</v>
      </c>
      <c r="V252" s="104">
        <f t="shared" si="46"/>
        <v>0.50</v>
      </c>
      <c r="W252" s="26">
        <f t="shared" si="47"/>
        <v>23</v>
      </c>
      <c r="X252" s="194">
        <f t="shared" si="48"/>
        <v>4.6000000000000005</v>
      </c>
      <c r="Y252" s="114">
        <v>10</v>
      </c>
      <c r="Z252" s="195">
        <f t="shared" si="49"/>
        <v>8</v>
      </c>
      <c r="AA252" s="107"/>
      <c r="AB252" s="107"/>
    </row>
    <row r="253" spans="1:28" ht="20.25">
      <c r="A253" s="191">
        <v>247</v>
      </c>
      <c r="B253" s="125">
        <v>439533</v>
      </c>
      <c r="C253" s="126" t="s">
        <v>167</v>
      </c>
      <c r="D253" s="319">
        <v>5</v>
      </c>
      <c r="E253" s="319">
        <v>6</v>
      </c>
      <c r="F253" s="319">
        <v>2</v>
      </c>
      <c r="G253" s="320">
        <v>6</v>
      </c>
      <c r="H253" s="320">
        <v>4</v>
      </c>
      <c r="I253" s="225">
        <f t="shared" si="50"/>
        <v>23</v>
      </c>
      <c r="J253" s="196">
        <f t="shared" si="51"/>
        <v>3.4499999999999997</v>
      </c>
      <c r="K253" s="321">
        <v>1</v>
      </c>
      <c r="L253" s="321">
        <v>2.50</v>
      </c>
      <c r="M253" s="321">
        <v>4.50</v>
      </c>
      <c r="N253" s="321">
        <v>1</v>
      </c>
      <c r="O253" s="321">
        <v>2</v>
      </c>
      <c r="P253" s="225">
        <f t="shared" si="52"/>
        <v>11</v>
      </c>
      <c r="Q253" s="197">
        <f t="shared" si="53"/>
        <v>0.55000000000000004</v>
      </c>
      <c r="R253" s="104">
        <f t="shared" si="42"/>
        <v>0.80</v>
      </c>
      <c r="S253" s="104">
        <f t="shared" si="43"/>
        <v>1.0249999999999999</v>
      </c>
      <c r="T253" s="104">
        <f t="shared" si="44"/>
        <v>0.525</v>
      </c>
      <c r="U253" s="104">
        <f t="shared" si="45"/>
        <v>0.95</v>
      </c>
      <c r="V253" s="104">
        <f t="shared" si="46"/>
        <v>0.70</v>
      </c>
      <c r="W253" s="26">
        <f t="shared" si="47"/>
        <v>34</v>
      </c>
      <c r="X253" s="194">
        <f t="shared" si="48"/>
        <v>6.8000000000000007</v>
      </c>
      <c r="Y253" s="114">
        <v>16</v>
      </c>
      <c r="Z253" s="195">
        <f t="shared" si="49"/>
        <v>12.80</v>
      </c>
      <c r="AA253" s="107"/>
      <c r="AB253" s="107"/>
    </row>
    <row r="254" spans="1:28" ht="20.25">
      <c r="A254" s="191">
        <v>248</v>
      </c>
      <c r="B254" s="125">
        <v>439538</v>
      </c>
      <c r="C254" s="126" t="s">
        <v>168</v>
      </c>
      <c r="D254" s="319">
        <v>8</v>
      </c>
      <c r="E254" s="319">
        <v>7</v>
      </c>
      <c r="F254" s="319">
        <v>10</v>
      </c>
      <c r="G254" s="320">
        <v>11</v>
      </c>
      <c r="H254" s="320">
        <v>12</v>
      </c>
      <c r="I254" s="225">
        <f t="shared" si="50"/>
        <v>48</v>
      </c>
      <c r="J254" s="196">
        <f t="shared" si="51"/>
        <v>7.1999999999999993</v>
      </c>
      <c r="K254" s="321">
        <v>3</v>
      </c>
      <c r="L254" s="321">
        <v>2.50</v>
      </c>
      <c r="M254" s="321">
        <v>3</v>
      </c>
      <c r="N254" s="321">
        <v>4</v>
      </c>
      <c r="O254" s="321">
        <v>2.50</v>
      </c>
      <c r="P254" s="225">
        <f t="shared" si="52"/>
        <v>15</v>
      </c>
      <c r="Q254" s="197">
        <f t="shared" si="53"/>
        <v>0.75</v>
      </c>
      <c r="R254" s="104">
        <f t="shared" si="42"/>
        <v>1.35</v>
      </c>
      <c r="S254" s="104">
        <f t="shared" si="43"/>
        <v>1.175</v>
      </c>
      <c r="T254" s="104">
        <f t="shared" si="44"/>
        <v>1.65</v>
      </c>
      <c r="U254" s="104">
        <f t="shared" si="45"/>
        <v>1.85</v>
      </c>
      <c r="V254" s="104">
        <f t="shared" si="46"/>
        <v>1.9249999999999998</v>
      </c>
      <c r="W254" s="26">
        <f t="shared" si="47"/>
        <v>63</v>
      </c>
      <c r="X254" s="194">
        <f t="shared" si="48"/>
        <v>12.60</v>
      </c>
      <c r="Y254" s="114">
        <v>45</v>
      </c>
      <c r="Z254" s="195">
        <f t="shared" si="49"/>
        <v>36</v>
      </c>
      <c r="AA254" s="107"/>
      <c r="AB254" s="107"/>
    </row>
    <row r="255" spans="1:28" ht="20.25">
      <c r="A255" s="191">
        <v>249</v>
      </c>
      <c r="B255" s="125">
        <v>439545</v>
      </c>
      <c r="C255" s="126" t="s">
        <v>171</v>
      </c>
      <c r="D255" s="319">
        <v>8</v>
      </c>
      <c r="E255" s="319">
        <v>7</v>
      </c>
      <c r="F255" s="319">
        <v>10</v>
      </c>
      <c r="G255" s="320">
        <v>9</v>
      </c>
      <c r="H255" s="320">
        <v>6</v>
      </c>
      <c r="I255" s="225">
        <f t="shared" si="50"/>
        <v>40</v>
      </c>
      <c r="J255" s="196">
        <f t="shared" si="51"/>
        <v>6</v>
      </c>
      <c r="K255" s="321">
        <v>2.50</v>
      </c>
      <c r="L255" s="321">
        <v>0.50</v>
      </c>
      <c r="M255" s="321">
        <v>3</v>
      </c>
      <c r="N255" s="321">
        <v>2</v>
      </c>
      <c r="O255" s="321">
        <v>3.50</v>
      </c>
      <c r="P255" s="225">
        <f t="shared" si="52"/>
        <v>11.50</v>
      </c>
      <c r="Q255" s="197">
        <f t="shared" si="53"/>
        <v>0.57500000000000007</v>
      </c>
      <c r="R255" s="104">
        <f t="shared" si="42"/>
        <v>1.325</v>
      </c>
      <c r="S255" s="104">
        <f t="shared" si="43"/>
        <v>1.075</v>
      </c>
      <c r="T255" s="104">
        <f t="shared" si="44"/>
        <v>1.65</v>
      </c>
      <c r="U255" s="104">
        <f t="shared" si="45"/>
        <v>1.45</v>
      </c>
      <c r="V255" s="104">
        <f t="shared" si="46"/>
        <v>1.075</v>
      </c>
      <c r="W255" s="26">
        <f t="shared" si="47"/>
        <v>51.50</v>
      </c>
      <c r="X255" s="194">
        <f t="shared" si="48"/>
        <v>10.30</v>
      </c>
      <c r="Y255" s="114">
        <v>40</v>
      </c>
      <c r="Z255" s="195">
        <f t="shared" si="49"/>
        <v>32</v>
      </c>
      <c r="AA255" s="107"/>
      <c r="AB255" s="107"/>
    </row>
    <row r="256" spans="1:28" ht="20.25">
      <c r="A256" s="191">
        <v>250</v>
      </c>
      <c r="B256" s="125">
        <v>439546</v>
      </c>
      <c r="C256" s="126" t="s">
        <v>172</v>
      </c>
      <c r="D256" s="319"/>
      <c r="E256" s="319"/>
      <c r="F256" s="319"/>
      <c r="G256" s="320"/>
      <c r="H256" s="320"/>
      <c r="I256" s="225">
        <f t="shared" si="50"/>
        <v>0</v>
      </c>
      <c r="J256" s="196">
        <f t="shared" si="51"/>
        <v>0</v>
      </c>
      <c r="K256" s="321"/>
      <c r="L256" s="321"/>
      <c r="M256" s="321"/>
      <c r="N256" s="321"/>
      <c r="O256" s="321"/>
      <c r="P256" s="225">
        <f t="shared" si="52"/>
        <v>0</v>
      </c>
      <c r="Q256" s="197">
        <f t="shared" si="53"/>
        <v>0</v>
      </c>
      <c r="R256" s="104">
        <f t="shared" si="42"/>
        <v>0</v>
      </c>
      <c r="S256" s="104">
        <f t="shared" si="43"/>
        <v>0</v>
      </c>
      <c r="T256" s="104">
        <f t="shared" si="44"/>
        <v>0</v>
      </c>
      <c r="U256" s="104">
        <f t="shared" si="45"/>
        <v>0</v>
      </c>
      <c r="V256" s="104">
        <f t="shared" si="46"/>
        <v>0</v>
      </c>
      <c r="W256" s="26">
        <f t="shared" si="47"/>
        <v>0</v>
      </c>
      <c r="X256" s="194">
        <f t="shared" si="48"/>
        <v>0</v>
      </c>
      <c r="Y256" s="114" t="s">
        <v>147</v>
      </c>
      <c r="Z256" s="195" t="e">
        <f t="shared" si="49"/>
        <v>#VALUE!</v>
      </c>
      <c r="AA256" s="107"/>
      <c r="AB256" s="107"/>
    </row>
    <row r="257" spans="1:28" ht="20.25">
      <c r="A257" s="191">
        <v>251</v>
      </c>
      <c r="B257" s="125">
        <v>439549</v>
      </c>
      <c r="C257" s="126" t="s">
        <v>174</v>
      </c>
      <c r="D257" s="319">
        <v>1</v>
      </c>
      <c r="E257" s="319">
        <v>4</v>
      </c>
      <c r="F257" s="319">
        <v>2</v>
      </c>
      <c r="G257" s="320">
        <v>6</v>
      </c>
      <c r="H257" s="320">
        <v>0</v>
      </c>
      <c r="I257" s="225">
        <f t="shared" si="50"/>
        <v>13</v>
      </c>
      <c r="J257" s="196">
        <f t="shared" si="51"/>
        <v>1.95</v>
      </c>
      <c r="K257" s="321">
        <v>1</v>
      </c>
      <c r="L257" s="321">
        <v>3.50</v>
      </c>
      <c r="M257" s="321">
        <v>2</v>
      </c>
      <c r="N257" s="321">
        <v>0</v>
      </c>
      <c r="O257" s="321">
        <v>1.50</v>
      </c>
      <c r="P257" s="225">
        <f t="shared" si="52"/>
        <v>8</v>
      </c>
      <c r="Q257" s="197">
        <f t="shared" si="53"/>
        <v>0.40</v>
      </c>
      <c r="R257" s="104">
        <f t="shared" si="42"/>
        <v>0.20</v>
      </c>
      <c r="S257" s="104">
        <f t="shared" si="43"/>
        <v>0.775</v>
      </c>
      <c r="T257" s="104">
        <f t="shared" si="44"/>
        <v>0.40</v>
      </c>
      <c r="U257" s="104">
        <f t="shared" si="45"/>
        <v>0.89999999999999991</v>
      </c>
      <c r="V257" s="104">
        <f t="shared" si="46"/>
        <v>0.075000000000000011</v>
      </c>
      <c r="W257" s="26">
        <f t="shared" si="47"/>
        <v>21</v>
      </c>
      <c r="X257" s="194">
        <f t="shared" si="48"/>
        <v>4.20</v>
      </c>
      <c r="Y257" s="114">
        <v>10</v>
      </c>
      <c r="Z257" s="195">
        <f t="shared" si="49"/>
        <v>8</v>
      </c>
      <c r="AA257" s="107"/>
      <c r="AB257" s="107"/>
    </row>
    <row r="258" spans="1:28" ht="20.25">
      <c r="A258" s="191">
        <v>252</v>
      </c>
      <c r="B258" s="125">
        <v>439551</v>
      </c>
      <c r="C258" s="126" t="s">
        <v>175</v>
      </c>
      <c r="D258" s="319">
        <v>10</v>
      </c>
      <c r="E258" s="319">
        <v>14</v>
      </c>
      <c r="F258" s="319">
        <v>12</v>
      </c>
      <c r="G258" s="320">
        <v>7</v>
      </c>
      <c r="H258" s="320">
        <v>5</v>
      </c>
      <c r="I258" s="225">
        <f t="shared" si="50"/>
        <v>48</v>
      </c>
      <c r="J258" s="196">
        <f t="shared" si="51"/>
        <v>7.1999999999999993</v>
      </c>
      <c r="K258" s="321">
        <v>3</v>
      </c>
      <c r="L258" s="321">
        <v>4.50</v>
      </c>
      <c r="M258" s="321">
        <v>1.50</v>
      </c>
      <c r="N258" s="321">
        <v>4</v>
      </c>
      <c r="O258" s="321">
        <v>3</v>
      </c>
      <c r="P258" s="225">
        <f t="shared" si="52"/>
        <v>16</v>
      </c>
      <c r="Q258" s="197">
        <f t="shared" si="53"/>
        <v>0.80</v>
      </c>
      <c r="R258" s="104">
        <f t="shared" si="42"/>
        <v>1.65</v>
      </c>
      <c r="S258" s="104">
        <f t="shared" si="43"/>
        <v>2.3250000000000002</v>
      </c>
      <c r="T258" s="104">
        <f t="shared" si="44"/>
        <v>1.8749999999999998</v>
      </c>
      <c r="U258" s="104">
        <f t="shared" si="45"/>
        <v>1.25</v>
      </c>
      <c r="V258" s="104">
        <f t="shared" si="46"/>
        <v>0.90</v>
      </c>
      <c r="W258" s="26">
        <f t="shared" si="47"/>
        <v>64</v>
      </c>
      <c r="X258" s="194">
        <f t="shared" si="48"/>
        <v>12.80</v>
      </c>
      <c r="Y258" s="114">
        <v>44</v>
      </c>
      <c r="Z258" s="195">
        <f t="shared" si="49"/>
        <v>35.200000000000003</v>
      </c>
      <c r="AA258" s="107"/>
      <c r="AB258" s="107"/>
    </row>
    <row r="259" spans="1:28" ht="20.25">
      <c r="A259" s="191">
        <v>253</v>
      </c>
      <c r="B259" s="125">
        <v>439552</v>
      </c>
      <c r="C259" s="126" t="s">
        <v>176</v>
      </c>
      <c r="D259" s="319">
        <v>14</v>
      </c>
      <c r="E259" s="319">
        <v>7</v>
      </c>
      <c r="F259" s="319">
        <v>5</v>
      </c>
      <c r="G259" s="320">
        <v>10</v>
      </c>
      <c r="H259" s="320">
        <v>7</v>
      </c>
      <c r="I259" s="225">
        <f t="shared" si="50"/>
        <v>43</v>
      </c>
      <c r="J259" s="196">
        <f t="shared" si="51"/>
        <v>6.45</v>
      </c>
      <c r="K259" s="321">
        <v>1</v>
      </c>
      <c r="L259" s="321">
        <v>2.50</v>
      </c>
      <c r="M259" s="321">
        <v>3</v>
      </c>
      <c r="N259" s="321">
        <v>1</v>
      </c>
      <c r="O259" s="321">
        <v>4.50</v>
      </c>
      <c r="P259" s="225">
        <f t="shared" si="52"/>
        <v>12</v>
      </c>
      <c r="Q259" s="197">
        <f t="shared" si="53"/>
        <v>0.60000000000000009</v>
      </c>
      <c r="R259" s="104">
        <f t="shared" si="42"/>
        <v>2.15</v>
      </c>
      <c r="S259" s="104">
        <f t="shared" si="43"/>
        <v>1.175</v>
      </c>
      <c r="T259" s="104">
        <f t="shared" si="44"/>
        <v>0.90</v>
      </c>
      <c r="U259" s="104">
        <f t="shared" si="45"/>
        <v>1.55</v>
      </c>
      <c r="V259" s="104">
        <f t="shared" si="46"/>
        <v>1.2750000000000001</v>
      </c>
      <c r="W259" s="26">
        <f t="shared" si="47"/>
        <v>55</v>
      </c>
      <c r="X259" s="194">
        <f t="shared" si="48"/>
        <v>11</v>
      </c>
      <c r="Y259" s="114">
        <v>49</v>
      </c>
      <c r="Z259" s="195">
        <f t="shared" si="49"/>
        <v>39.200000000000003</v>
      </c>
      <c r="AA259" s="107"/>
      <c r="AB259" s="107"/>
    </row>
    <row r="260" spans="1:28" ht="20.25">
      <c r="A260" s="191">
        <v>254</v>
      </c>
      <c r="B260" s="125">
        <v>439553</v>
      </c>
      <c r="C260" s="126" t="s">
        <v>177</v>
      </c>
      <c r="D260" s="319"/>
      <c r="E260" s="319"/>
      <c r="F260" s="319"/>
      <c r="G260" s="320"/>
      <c r="H260" s="320"/>
      <c r="I260" s="225">
        <f t="shared" si="50"/>
        <v>0</v>
      </c>
      <c r="J260" s="196">
        <f t="shared" si="51"/>
        <v>0</v>
      </c>
      <c r="K260" s="321"/>
      <c r="L260" s="321"/>
      <c r="M260" s="321"/>
      <c r="N260" s="321"/>
      <c r="O260" s="321"/>
      <c r="P260" s="225">
        <f t="shared" si="52"/>
        <v>0</v>
      </c>
      <c r="Q260" s="197">
        <f t="shared" si="53"/>
        <v>0</v>
      </c>
      <c r="R260" s="104">
        <f t="shared" si="42"/>
        <v>0</v>
      </c>
      <c r="S260" s="104">
        <f t="shared" si="43"/>
        <v>0</v>
      </c>
      <c r="T260" s="104">
        <f t="shared" si="44"/>
        <v>0</v>
      </c>
      <c r="U260" s="104">
        <f t="shared" si="45"/>
        <v>0</v>
      </c>
      <c r="V260" s="104">
        <f t="shared" si="46"/>
        <v>0</v>
      </c>
      <c r="W260" s="26">
        <f t="shared" si="47"/>
        <v>0</v>
      </c>
      <c r="X260" s="194">
        <f t="shared" si="48"/>
        <v>0</v>
      </c>
      <c r="Y260" s="114" t="s">
        <v>147</v>
      </c>
      <c r="Z260" s="195" t="e">
        <f t="shared" si="49"/>
        <v>#VALUE!</v>
      </c>
      <c r="AA260" s="107"/>
      <c r="AB260" s="107"/>
    </row>
    <row r="261" spans="1:28" ht="20.25">
      <c r="A261" s="191">
        <v>255</v>
      </c>
      <c r="B261" s="125">
        <v>439554</v>
      </c>
      <c r="C261" s="126" t="s">
        <v>178</v>
      </c>
      <c r="D261" s="319">
        <v>10</v>
      </c>
      <c r="E261" s="319">
        <v>3</v>
      </c>
      <c r="F261" s="319">
        <v>8</v>
      </c>
      <c r="G261" s="320">
        <v>10</v>
      </c>
      <c r="H261" s="320">
        <v>10</v>
      </c>
      <c r="I261" s="225">
        <f t="shared" si="50"/>
        <v>41</v>
      </c>
      <c r="J261" s="196">
        <f t="shared" si="51"/>
        <v>6.15</v>
      </c>
      <c r="K261" s="321">
        <v>3.50</v>
      </c>
      <c r="L261" s="321">
        <v>4</v>
      </c>
      <c r="M261" s="321">
        <v>1</v>
      </c>
      <c r="N261" s="321">
        <v>2.50</v>
      </c>
      <c r="O261" s="321">
        <v>3.50</v>
      </c>
      <c r="P261" s="225">
        <f t="shared" si="52"/>
        <v>14.50</v>
      </c>
      <c r="Q261" s="197">
        <f t="shared" si="53"/>
        <v>0.72500000000000009</v>
      </c>
      <c r="R261" s="104">
        <f t="shared" si="42"/>
        <v>1.675</v>
      </c>
      <c r="S261" s="104">
        <f t="shared" si="43"/>
        <v>0.64999999999999991</v>
      </c>
      <c r="T261" s="104">
        <f t="shared" si="44"/>
        <v>1.25</v>
      </c>
      <c r="U261" s="104">
        <f t="shared" si="45"/>
        <v>1.625</v>
      </c>
      <c r="V261" s="104">
        <f t="shared" si="46"/>
        <v>1.675</v>
      </c>
      <c r="W261" s="26">
        <f t="shared" si="47"/>
        <v>55.50</v>
      </c>
      <c r="X261" s="194">
        <f t="shared" si="48"/>
        <v>11.10</v>
      </c>
      <c r="Y261" s="114">
        <v>40</v>
      </c>
      <c r="Z261" s="195">
        <f t="shared" si="49"/>
        <v>32</v>
      </c>
      <c r="AA261" s="107"/>
      <c r="AB261" s="107"/>
    </row>
    <row r="262" spans="1:28" ht="20.25">
      <c r="A262" s="191">
        <v>256</v>
      </c>
      <c r="B262" s="125">
        <v>439561</v>
      </c>
      <c r="C262" s="126" t="s">
        <v>179</v>
      </c>
      <c r="D262" s="319">
        <v>9</v>
      </c>
      <c r="E262" s="319">
        <v>14</v>
      </c>
      <c r="F262" s="319">
        <v>8</v>
      </c>
      <c r="G262" s="320">
        <v>6</v>
      </c>
      <c r="H262" s="320">
        <v>5</v>
      </c>
      <c r="I262" s="225">
        <f t="shared" si="50"/>
        <v>42</v>
      </c>
      <c r="J262" s="196">
        <f t="shared" si="51"/>
        <v>6.30</v>
      </c>
      <c r="K262" s="321">
        <v>3.50</v>
      </c>
      <c r="L262" s="321">
        <v>3.50</v>
      </c>
      <c r="M262" s="321">
        <v>3</v>
      </c>
      <c r="N262" s="321">
        <v>2</v>
      </c>
      <c r="O262" s="321">
        <v>4</v>
      </c>
      <c r="P262" s="225">
        <f t="shared" si="52"/>
        <v>16</v>
      </c>
      <c r="Q262" s="197">
        <f t="shared" si="53"/>
        <v>0.80</v>
      </c>
      <c r="R262" s="104">
        <f t="shared" si="42"/>
        <v>1.525</v>
      </c>
      <c r="S262" s="104">
        <f t="shared" si="43"/>
        <v>2.275</v>
      </c>
      <c r="T262" s="104">
        <f t="shared" si="44"/>
        <v>1.35</v>
      </c>
      <c r="U262" s="104">
        <f t="shared" si="45"/>
        <v>0.99999999999999989</v>
      </c>
      <c r="V262" s="104">
        <f t="shared" si="46"/>
        <v>0.95</v>
      </c>
      <c r="W262" s="26">
        <f t="shared" si="47"/>
        <v>58</v>
      </c>
      <c r="X262" s="194">
        <f t="shared" si="48"/>
        <v>11.60</v>
      </c>
      <c r="Y262" s="114">
        <v>37</v>
      </c>
      <c r="Z262" s="195">
        <f t="shared" si="49"/>
        <v>29.60</v>
      </c>
      <c r="AA262" s="107"/>
      <c r="AB262" s="107"/>
    </row>
    <row r="263" spans="1:28" ht="20.25">
      <c r="A263" s="191">
        <v>257</v>
      </c>
      <c r="B263" s="125">
        <v>439569</v>
      </c>
      <c r="C263" s="126" t="s">
        <v>114</v>
      </c>
      <c r="D263" s="319">
        <v>12</v>
      </c>
      <c r="E263" s="319">
        <v>11</v>
      </c>
      <c r="F263" s="319">
        <v>10</v>
      </c>
      <c r="G263" s="320">
        <v>14</v>
      </c>
      <c r="H263" s="320">
        <v>8</v>
      </c>
      <c r="I263" s="225">
        <f t="shared" si="50"/>
        <v>55</v>
      </c>
      <c r="J263" s="196">
        <f t="shared" si="51"/>
        <v>8.25</v>
      </c>
      <c r="K263" s="321">
        <v>3</v>
      </c>
      <c r="L263" s="321">
        <v>2.50</v>
      </c>
      <c r="M263" s="321">
        <v>2</v>
      </c>
      <c r="N263" s="321">
        <v>3.50</v>
      </c>
      <c r="O263" s="321">
        <v>4</v>
      </c>
      <c r="P263" s="225">
        <f t="shared" si="52"/>
        <v>15</v>
      </c>
      <c r="Q263" s="197">
        <f t="shared" si="53"/>
        <v>0.75</v>
      </c>
      <c r="R263" s="104">
        <f t="shared" si="42"/>
        <v>1.9499999999999997</v>
      </c>
      <c r="S263" s="104">
        <f t="shared" si="43"/>
        <v>1.775</v>
      </c>
      <c r="T263" s="104">
        <f t="shared" si="44"/>
        <v>1.60</v>
      </c>
      <c r="U263" s="104">
        <f t="shared" si="45"/>
        <v>2.275</v>
      </c>
      <c r="V263" s="104">
        <f t="shared" si="46"/>
        <v>1.40</v>
      </c>
      <c r="W263" s="26">
        <f t="shared" si="47"/>
        <v>70</v>
      </c>
      <c r="X263" s="194">
        <f t="shared" si="48"/>
        <v>14</v>
      </c>
      <c r="Y263" s="114">
        <v>50</v>
      </c>
      <c r="Z263" s="195">
        <f t="shared" si="49"/>
        <v>40</v>
      </c>
      <c r="AA263" s="107"/>
      <c r="AB263" s="107"/>
    </row>
    <row r="264" spans="1:28" ht="20.25">
      <c r="A264" s="191">
        <v>258</v>
      </c>
      <c r="B264" s="125">
        <v>439577</v>
      </c>
      <c r="C264" s="126" t="s">
        <v>180</v>
      </c>
      <c r="D264" s="319">
        <v>12</v>
      </c>
      <c r="E264" s="319">
        <v>10</v>
      </c>
      <c r="F264" s="319">
        <v>5</v>
      </c>
      <c r="G264" s="320">
        <v>6</v>
      </c>
      <c r="H264" s="320">
        <v>3</v>
      </c>
      <c r="I264" s="225">
        <f t="shared" si="50"/>
        <v>36</v>
      </c>
      <c r="J264" s="196">
        <f>I264*0.15</f>
        <v>5.40</v>
      </c>
      <c r="K264" s="321">
        <v>3.50</v>
      </c>
      <c r="L264" s="321">
        <v>3</v>
      </c>
      <c r="M264" s="321">
        <v>2</v>
      </c>
      <c r="N264" s="321">
        <v>1</v>
      </c>
      <c r="O264" s="321">
        <v>3</v>
      </c>
      <c r="P264" s="225">
        <f t="shared" si="52"/>
        <v>12.50</v>
      </c>
      <c r="Q264" s="197">
        <f t="shared" si="53"/>
        <v>0.625</v>
      </c>
      <c r="R264" s="104">
        <f t="shared" si="54" ref="R264:R327">D264*0.15+K264:K264*0.05</f>
        <v>1.975</v>
      </c>
      <c r="S264" s="104">
        <f t="shared" si="55" ref="S264:S327">E264*0.15+L264:L264*0.05</f>
        <v>1.65</v>
      </c>
      <c r="T264" s="104">
        <f t="shared" si="56" ref="T264:T327">F264*0.15+M264:M264*0.05</f>
        <v>0.85</v>
      </c>
      <c r="U264" s="104">
        <f t="shared" si="57" ref="U264:U327">G264*0.15+N264:N264*0.05</f>
        <v>0.95</v>
      </c>
      <c r="V264" s="104">
        <f t="shared" si="58" ref="V264:V327">H264*0.15+O264:O264*0.05</f>
        <v>0.60</v>
      </c>
      <c r="W264" s="26">
        <f t="shared" si="59" ref="W264:W327">I264+P264</f>
        <v>48.50</v>
      </c>
      <c r="X264" s="194">
        <f t="shared" si="60" ref="X264:X327">W264*0.2</f>
        <v>9.7000000000000011</v>
      </c>
      <c r="Y264" s="114">
        <v>24</v>
      </c>
      <c r="Z264" s="195">
        <f t="shared" si="61" ref="Z264:Z327">Y264*0.8</f>
        <v>19.200000000000003</v>
      </c>
      <c r="AA264" s="107"/>
      <c r="AB264" s="107"/>
    </row>
    <row r="265" spans="1:28" ht="20.25">
      <c r="A265" s="191">
        <v>259</v>
      </c>
      <c r="B265" s="125">
        <v>439585</v>
      </c>
      <c r="C265" s="126" t="s">
        <v>181</v>
      </c>
      <c r="D265" s="319">
        <v>8</v>
      </c>
      <c r="E265" s="319">
        <v>9</v>
      </c>
      <c r="F265" s="319">
        <v>11</v>
      </c>
      <c r="G265" s="320">
        <v>5</v>
      </c>
      <c r="H265" s="320">
        <v>15</v>
      </c>
      <c r="I265" s="225">
        <f t="shared" si="50"/>
        <v>48</v>
      </c>
      <c r="J265" s="196">
        <f t="shared" si="51"/>
        <v>7.1999999999999993</v>
      </c>
      <c r="K265" s="321">
        <v>4</v>
      </c>
      <c r="L265" s="321">
        <v>1</v>
      </c>
      <c r="M265" s="321">
        <v>1.50</v>
      </c>
      <c r="N265" s="321">
        <v>2</v>
      </c>
      <c r="O265" s="321">
        <v>4.50</v>
      </c>
      <c r="P265" s="225">
        <f t="shared" si="52"/>
        <v>13</v>
      </c>
      <c r="Q265" s="197">
        <f t="shared" si="53"/>
        <v>0.65</v>
      </c>
      <c r="R265" s="104">
        <f t="shared" si="54"/>
        <v>1.40</v>
      </c>
      <c r="S265" s="104">
        <f t="shared" si="55"/>
        <v>1.40</v>
      </c>
      <c r="T265" s="104">
        <f t="shared" si="56"/>
        <v>1.725</v>
      </c>
      <c r="U265" s="104">
        <f t="shared" si="57"/>
        <v>0.85</v>
      </c>
      <c r="V265" s="104">
        <f t="shared" si="58"/>
        <v>2.475</v>
      </c>
      <c r="W265" s="26">
        <f t="shared" si="59"/>
        <v>61</v>
      </c>
      <c r="X265" s="194">
        <f t="shared" si="60"/>
        <v>12.20</v>
      </c>
      <c r="Y265" s="114">
        <v>40</v>
      </c>
      <c r="Z265" s="195">
        <f t="shared" si="61"/>
        <v>32</v>
      </c>
      <c r="AA265" s="107"/>
      <c r="AB265" s="107"/>
    </row>
    <row r="266" spans="1:28" ht="20.25">
      <c r="A266" s="191">
        <v>260</v>
      </c>
      <c r="B266" s="125">
        <v>439588</v>
      </c>
      <c r="C266" s="126" t="s">
        <v>183</v>
      </c>
      <c r="D266" s="319">
        <v>11</v>
      </c>
      <c r="E266" s="319">
        <v>6</v>
      </c>
      <c r="F266" s="319">
        <v>12</v>
      </c>
      <c r="G266" s="320">
        <v>6</v>
      </c>
      <c r="H266" s="320">
        <v>3</v>
      </c>
      <c r="I266" s="225">
        <f t="shared" si="50"/>
        <v>38</v>
      </c>
      <c r="J266" s="196">
        <f t="shared" si="51"/>
        <v>5.70</v>
      </c>
      <c r="K266" s="321">
        <v>4.50</v>
      </c>
      <c r="L266" s="321">
        <v>2</v>
      </c>
      <c r="M266" s="321">
        <v>1</v>
      </c>
      <c r="N266" s="321">
        <v>1</v>
      </c>
      <c r="O266" s="321">
        <v>3</v>
      </c>
      <c r="P266" s="225">
        <f t="shared" si="52"/>
        <v>11.50</v>
      </c>
      <c r="Q266" s="197">
        <f t="shared" si="53"/>
        <v>0.57500000000000007</v>
      </c>
      <c r="R266" s="104">
        <f t="shared" si="54"/>
        <v>1.875</v>
      </c>
      <c r="S266" s="104">
        <f t="shared" si="55"/>
        <v>0.99999999999999989</v>
      </c>
      <c r="T266" s="104">
        <f t="shared" si="56"/>
        <v>1.85</v>
      </c>
      <c r="U266" s="104">
        <f t="shared" si="57"/>
        <v>0.95</v>
      </c>
      <c r="V266" s="104">
        <f t="shared" si="58"/>
        <v>0.60</v>
      </c>
      <c r="W266" s="26">
        <f t="shared" si="59"/>
        <v>49.50</v>
      </c>
      <c r="X266" s="194">
        <f t="shared" si="60"/>
        <v>9.90</v>
      </c>
      <c r="Y266" s="114">
        <v>24</v>
      </c>
      <c r="Z266" s="195">
        <f t="shared" si="61"/>
        <v>19.200000000000003</v>
      </c>
      <c r="AA266" s="107"/>
      <c r="AB266" s="107"/>
    </row>
    <row r="267" spans="1:28" ht="20.25">
      <c r="A267" s="191">
        <v>261</v>
      </c>
      <c r="B267" s="125">
        <v>439592</v>
      </c>
      <c r="C267" s="126" t="s">
        <v>184</v>
      </c>
      <c r="D267" s="319">
        <v>9</v>
      </c>
      <c r="E267" s="319">
        <v>7</v>
      </c>
      <c r="F267" s="319">
        <v>8</v>
      </c>
      <c r="G267" s="320">
        <v>5</v>
      </c>
      <c r="H267" s="320">
        <v>3</v>
      </c>
      <c r="I267" s="225">
        <f t="shared" si="50"/>
        <v>32</v>
      </c>
      <c r="J267" s="196">
        <f t="shared" si="51"/>
        <v>4.80</v>
      </c>
      <c r="K267" s="321">
        <v>4</v>
      </c>
      <c r="L267" s="321">
        <v>3</v>
      </c>
      <c r="M267" s="321">
        <v>5</v>
      </c>
      <c r="N267" s="321">
        <v>3.50</v>
      </c>
      <c r="O267" s="321">
        <v>4</v>
      </c>
      <c r="P267" s="225">
        <f t="shared" si="52"/>
        <v>19.50</v>
      </c>
      <c r="Q267" s="197">
        <f t="shared" si="53"/>
        <v>0.97500000000000009</v>
      </c>
      <c r="R267" s="104">
        <f t="shared" si="54"/>
        <v>1.5499999999999998</v>
      </c>
      <c r="S267" s="104">
        <f t="shared" si="55"/>
        <v>1.2000000000000002</v>
      </c>
      <c r="T267" s="104">
        <f t="shared" si="56"/>
        <v>1.45</v>
      </c>
      <c r="U267" s="104">
        <f t="shared" si="57"/>
        <v>0.925</v>
      </c>
      <c r="V267" s="104">
        <f t="shared" si="58"/>
        <v>0.64999999999999991</v>
      </c>
      <c r="W267" s="26">
        <f t="shared" si="59"/>
        <v>51.50</v>
      </c>
      <c r="X267" s="194">
        <f t="shared" si="60"/>
        <v>10.30</v>
      </c>
      <c r="Y267" s="114">
        <v>40</v>
      </c>
      <c r="Z267" s="195">
        <f t="shared" si="61"/>
        <v>32</v>
      </c>
      <c r="AA267" s="107"/>
      <c r="AB267" s="107"/>
    </row>
    <row r="268" spans="1:28" ht="20.25">
      <c r="A268" s="191">
        <v>262</v>
      </c>
      <c r="B268" s="125">
        <v>439601</v>
      </c>
      <c r="C268" s="126" t="s">
        <v>186</v>
      </c>
      <c r="D268" s="319">
        <v>10</v>
      </c>
      <c r="E268" s="319">
        <v>11</v>
      </c>
      <c r="F268" s="319">
        <v>9</v>
      </c>
      <c r="G268" s="320">
        <v>10</v>
      </c>
      <c r="H268" s="320">
        <v>11</v>
      </c>
      <c r="I268" s="225">
        <f t="shared" si="50"/>
        <v>51</v>
      </c>
      <c r="J268" s="196">
        <f t="shared" si="51"/>
        <v>7.65</v>
      </c>
      <c r="K268" s="321">
        <v>2.50</v>
      </c>
      <c r="L268" s="321">
        <v>5</v>
      </c>
      <c r="M268" s="321">
        <v>2</v>
      </c>
      <c r="N268" s="321">
        <v>3</v>
      </c>
      <c r="O268" s="321">
        <v>3</v>
      </c>
      <c r="P268" s="225">
        <f t="shared" si="52"/>
        <v>15.50</v>
      </c>
      <c r="Q268" s="197">
        <f t="shared" si="53"/>
        <v>0.775</v>
      </c>
      <c r="R268" s="104">
        <f t="shared" si="54"/>
        <v>1.625</v>
      </c>
      <c r="S268" s="104">
        <f t="shared" si="55"/>
        <v>1.90</v>
      </c>
      <c r="T268" s="104">
        <f t="shared" si="56"/>
        <v>1.45</v>
      </c>
      <c r="U268" s="104">
        <f t="shared" si="57"/>
        <v>1.65</v>
      </c>
      <c r="V268" s="104">
        <f t="shared" si="58"/>
        <v>1.7999999999999998</v>
      </c>
      <c r="W268" s="26">
        <f t="shared" si="59"/>
        <v>66.50</v>
      </c>
      <c r="X268" s="194">
        <f t="shared" si="60"/>
        <v>13.30</v>
      </c>
      <c r="Y268" s="114">
        <v>47</v>
      </c>
      <c r="Z268" s="195">
        <f t="shared" si="61"/>
        <v>37.60</v>
      </c>
      <c r="AA268" s="107"/>
      <c r="AB268" s="107"/>
    </row>
    <row r="269" spans="1:28" ht="20.25">
      <c r="A269" s="191">
        <v>263</v>
      </c>
      <c r="B269" s="125">
        <v>439604</v>
      </c>
      <c r="C269" s="126" t="s">
        <v>187</v>
      </c>
      <c r="D269" s="319">
        <v>11</v>
      </c>
      <c r="E269" s="319">
        <v>6</v>
      </c>
      <c r="F269" s="319">
        <v>8</v>
      </c>
      <c r="G269" s="320">
        <v>14</v>
      </c>
      <c r="H269" s="320">
        <v>6</v>
      </c>
      <c r="I269" s="225">
        <f t="shared" si="50"/>
        <v>45</v>
      </c>
      <c r="J269" s="196">
        <f t="shared" si="51"/>
        <v>6.75</v>
      </c>
      <c r="K269" s="321">
        <v>5</v>
      </c>
      <c r="L269" s="321">
        <v>2</v>
      </c>
      <c r="M269" s="321">
        <v>1</v>
      </c>
      <c r="N269" s="321">
        <v>2</v>
      </c>
      <c r="O269" s="321">
        <v>1.50</v>
      </c>
      <c r="P269" s="225">
        <f t="shared" si="52"/>
        <v>11.50</v>
      </c>
      <c r="Q269" s="197">
        <f t="shared" si="53"/>
        <v>0.57500000000000007</v>
      </c>
      <c r="R269" s="104">
        <f t="shared" si="54"/>
        <v>1.90</v>
      </c>
      <c r="S269" s="104">
        <f t="shared" si="55"/>
        <v>0.99999999999999989</v>
      </c>
      <c r="T269" s="104">
        <f t="shared" si="56"/>
        <v>1.25</v>
      </c>
      <c r="U269" s="104">
        <f t="shared" si="57"/>
        <v>2.2000000000000002</v>
      </c>
      <c r="V269" s="104">
        <f t="shared" si="58"/>
        <v>0.97499999999999987</v>
      </c>
      <c r="W269" s="26">
        <f t="shared" si="59"/>
        <v>56.50</v>
      </c>
      <c r="X269" s="194">
        <f t="shared" si="60"/>
        <v>11.30</v>
      </c>
      <c r="Y269" s="114">
        <v>44</v>
      </c>
      <c r="Z269" s="195">
        <f t="shared" si="61"/>
        <v>35.200000000000003</v>
      </c>
      <c r="AA269" s="107"/>
      <c r="AB269" s="107"/>
    </row>
    <row r="270" spans="1:28" ht="20.25">
      <c r="A270" s="191">
        <v>264</v>
      </c>
      <c r="B270" s="125">
        <v>439609</v>
      </c>
      <c r="C270" s="126" t="s">
        <v>189</v>
      </c>
      <c r="D270" s="319">
        <v>6</v>
      </c>
      <c r="E270" s="319">
        <v>5</v>
      </c>
      <c r="F270" s="319">
        <v>12</v>
      </c>
      <c r="G270" s="320">
        <v>8</v>
      </c>
      <c r="H270" s="320">
        <v>9</v>
      </c>
      <c r="I270" s="225">
        <f t="shared" si="50"/>
        <v>40</v>
      </c>
      <c r="J270" s="196">
        <f t="shared" si="51"/>
        <v>6</v>
      </c>
      <c r="K270" s="321">
        <v>3</v>
      </c>
      <c r="L270" s="321">
        <v>2</v>
      </c>
      <c r="M270" s="321">
        <v>1.50</v>
      </c>
      <c r="N270" s="321">
        <v>2</v>
      </c>
      <c r="O270" s="321">
        <v>2</v>
      </c>
      <c r="P270" s="225">
        <f t="shared" si="52"/>
        <v>10.50</v>
      </c>
      <c r="Q270" s="197">
        <f t="shared" si="53"/>
        <v>0.525</v>
      </c>
      <c r="R270" s="104">
        <f t="shared" si="54"/>
        <v>1.0499999999999998</v>
      </c>
      <c r="S270" s="104">
        <f t="shared" si="55"/>
        <v>0.85</v>
      </c>
      <c r="T270" s="104">
        <f t="shared" si="56"/>
        <v>1.8749999999999998</v>
      </c>
      <c r="U270" s="104">
        <f t="shared" si="57"/>
        <v>1.30</v>
      </c>
      <c r="V270" s="104">
        <f t="shared" si="58"/>
        <v>1.45</v>
      </c>
      <c r="W270" s="26">
        <f t="shared" si="59"/>
        <v>50.50</v>
      </c>
      <c r="X270" s="194">
        <f t="shared" si="60"/>
        <v>10.100000000000001</v>
      </c>
      <c r="Y270" s="114">
        <v>38</v>
      </c>
      <c r="Z270" s="195">
        <f t="shared" si="61"/>
        <v>30.40</v>
      </c>
      <c r="AA270" s="107"/>
      <c r="AB270" s="107"/>
    </row>
    <row r="271" spans="1:28" ht="20.25">
      <c r="A271" s="191">
        <v>265</v>
      </c>
      <c r="B271" s="125">
        <v>439610</v>
      </c>
      <c r="C271" s="126" t="s">
        <v>190</v>
      </c>
      <c r="D271" s="319">
        <v>11</v>
      </c>
      <c r="E271" s="319">
        <v>10</v>
      </c>
      <c r="F271" s="319">
        <v>16</v>
      </c>
      <c r="G271" s="320">
        <v>12</v>
      </c>
      <c r="H271" s="320">
        <v>8</v>
      </c>
      <c r="I271" s="225">
        <f t="shared" si="50"/>
        <v>57</v>
      </c>
      <c r="J271" s="196">
        <f t="shared" si="51"/>
        <v>8.5499999999999989</v>
      </c>
      <c r="K271" s="321">
        <v>3</v>
      </c>
      <c r="L271" s="321">
        <v>5</v>
      </c>
      <c r="M271" s="321">
        <v>2.50</v>
      </c>
      <c r="N271" s="321">
        <v>4</v>
      </c>
      <c r="O271" s="321">
        <v>2</v>
      </c>
      <c r="P271" s="225">
        <f t="shared" si="52"/>
        <v>16.50</v>
      </c>
      <c r="Q271" s="197">
        <f t="shared" si="53"/>
        <v>0.825</v>
      </c>
      <c r="R271" s="104">
        <f t="shared" si="54"/>
        <v>1.7999999999999998</v>
      </c>
      <c r="S271" s="104">
        <f t="shared" si="55"/>
        <v>1.75</v>
      </c>
      <c r="T271" s="104">
        <f t="shared" si="56"/>
        <v>2.525</v>
      </c>
      <c r="U271" s="104">
        <f t="shared" si="57"/>
        <v>1.9999999999999998</v>
      </c>
      <c r="V271" s="104">
        <f t="shared" si="58"/>
        <v>1.30</v>
      </c>
      <c r="W271" s="26">
        <f t="shared" si="59"/>
        <v>73.50</v>
      </c>
      <c r="X271" s="194">
        <f t="shared" si="60"/>
        <v>14.70</v>
      </c>
      <c r="Y271" s="114">
        <v>57</v>
      </c>
      <c r="Z271" s="195">
        <f t="shared" si="61"/>
        <v>45.60</v>
      </c>
      <c r="AA271" s="107"/>
      <c r="AB271" s="107"/>
    </row>
    <row r="272" spans="1:28" ht="20.25">
      <c r="A272" s="191">
        <v>266</v>
      </c>
      <c r="B272" s="125">
        <v>439614</v>
      </c>
      <c r="C272" s="126" t="s">
        <v>191</v>
      </c>
      <c r="D272" s="319"/>
      <c r="E272" s="319"/>
      <c r="F272" s="319"/>
      <c r="G272" s="320"/>
      <c r="H272" s="320"/>
      <c r="I272" s="225">
        <f t="shared" si="50"/>
        <v>0</v>
      </c>
      <c r="J272" s="196">
        <f t="shared" si="51"/>
        <v>0</v>
      </c>
      <c r="K272" s="321"/>
      <c r="L272" s="321"/>
      <c r="M272" s="321"/>
      <c r="N272" s="321"/>
      <c r="O272" s="321"/>
      <c r="P272" s="225">
        <f t="shared" si="52"/>
        <v>0</v>
      </c>
      <c r="Q272" s="197">
        <f t="shared" si="53"/>
        <v>0</v>
      </c>
      <c r="R272" s="104">
        <f t="shared" si="54"/>
        <v>0</v>
      </c>
      <c r="S272" s="104">
        <f t="shared" si="55"/>
        <v>0</v>
      </c>
      <c r="T272" s="104">
        <f t="shared" si="56"/>
        <v>0</v>
      </c>
      <c r="U272" s="104">
        <f t="shared" si="57"/>
        <v>0</v>
      </c>
      <c r="V272" s="104">
        <f t="shared" si="58"/>
        <v>0</v>
      </c>
      <c r="W272" s="26">
        <f t="shared" si="59"/>
        <v>0</v>
      </c>
      <c r="X272" s="194">
        <f t="shared" si="60"/>
        <v>0</v>
      </c>
      <c r="Y272" s="114" t="s">
        <v>147</v>
      </c>
      <c r="Z272" s="195" t="e">
        <f t="shared" si="61"/>
        <v>#VALUE!</v>
      </c>
      <c r="AA272" s="107"/>
      <c r="AB272" s="107"/>
    </row>
    <row r="273" spans="1:28" ht="20.25">
      <c r="A273" s="191">
        <v>267</v>
      </c>
      <c r="B273" s="125">
        <v>439617</v>
      </c>
      <c r="C273" s="126" t="s">
        <v>192</v>
      </c>
      <c r="D273" s="319">
        <v>6</v>
      </c>
      <c r="E273" s="319">
        <v>12</v>
      </c>
      <c r="F273" s="319">
        <v>5</v>
      </c>
      <c r="G273" s="320">
        <v>7</v>
      </c>
      <c r="H273" s="320">
        <v>9</v>
      </c>
      <c r="I273" s="225">
        <f t="shared" si="50"/>
        <v>39</v>
      </c>
      <c r="J273" s="196">
        <f t="shared" si="51"/>
        <v>5.85</v>
      </c>
      <c r="K273" s="321">
        <v>3.50</v>
      </c>
      <c r="L273" s="321">
        <v>2</v>
      </c>
      <c r="M273" s="321">
        <v>1.50</v>
      </c>
      <c r="N273" s="321">
        <v>3</v>
      </c>
      <c r="O273" s="321">
        <v>1.50</v>
      </c>
      <c r="P273" s="225">
        <f t="shared" si="52"/>
        <v>11.50</v>
      </c>
      <c r="Q273" s="197">
        <f t="shared" si="53"/>
        <v>0.57500000000000007</v>
      </c>
      <c r="R273" s="104">
        <f t="shared" si="54"/>
        <v>1.075</v>
      </c>
      <c r="S273" s="104">
        <f t="shared" si="55"/>
        <v>1.90</v>
      </c>
      <c r="T273" s="104">
        <f t="shared" si="56"/>
        <v>0.825</v>
      </c>
      <c r="U273" s="104">
        <f t="shared" si="57"/>
        <v>1.2000000000000002</v>
      </c>
      <c r="V273" s="104">
        <f t="shared" si="58"/>
        <v>1.4249999999999998</v>
      </c>
      <c r="W273" s="26">
        <f t="shared" si="59"/>
        <v>50.50</v>
      </c>
      <c r="X273" s="194">
        <f t="shared" si="60"/>
        <v>10.100000000000001</v>
      </c>
      <c r="Y273" s="114">
        <v>36</v>
      </c>
      <c r="Z273" s="195">
        <f t="shared" si="61"/>
        <v>28.80</v>
      </c>
      <c r="AA273" s="107"/>
      <c r="AB273" s="107"/>
    </row>
    <row r="274" spans="1:28" ht="20.25">
      <c r="A274" s="191">
        <v>268</v>
      </c>
      <c r="B274" s="125">
        <v>439619</v>
      </c>
      <c r="C274" s="126" t="s">
        <v>193</v>
      </c>
      <c r="D274" s="319">
        <v>12</v>
      </c>
      <c r="E274" s="319">
        <v>10</v>
      </c>
      <c r="F274" s="319">
        <v>11</v>
      </c>
      <c r="G274" s="320">
        <v>8</v>
      </c>
      <c r="H274" s="320">
        <v>7</v>
      </c>
      <c r="I274" s="225">
        <f t="shared" si="50"/>
        <v>48</v>
      </c>
      <c r="J274" s="196">
        <f t="shared" si="51"/>
        <v>7.1999999999999993</v>
      </c>
      <c r="K274" s="321">
        <v>2.50</v>
      </c>
      <c r="L274" s="321">
        <v>3.50</v>
      </c>
      <c r="M274" s="321">
        <v>2.50</v>
      </c>
      <c r="N274" s="321">
        <v>3</v>
      </c>
      <c r="O274" s="321">
        <v>4</v>
      </c>
      <c r="P274" s="225">
        <f t="shared" si="52"/>
        <v>15.50</v>
      </c>
      <c r="Q274" s="197">
        <f t="shared" si="53"/>
        <v>0.775</v>
      </c>
      <c r="R274" s="104">
        <f t="shared" si="54"/>
        <v>1.9249999999999998</v>
      </c>
      <c r="S274" s="104">
        <f t="shared" si="55"/>
        <v>1.675</v>
      </c>
      <c r="T274" s="104">
        <f t="shared" si="56"/>
        <v>1.775</v>
      </c>
      <c r="U274" s="104">
        <f t="shared" si="57"/>
        <v>1.35</v>
      </c>
      <c r="V274" s="104">
        <f t="shared" si="58"/>
        <v>1.25</v>
      </c>
      <c r="W274" s="26">
        <f t="shared" si="59"/>
        <v>63.50</v>
      </c>
      <c r="X274" s="194">
        <f t="shared" si="60"/>
        <v>12.70</v>
      </c>
      <c r="Y274" s="114">
        <v>45</v>
      </c>
      <c r="Z274" s="195">
        <f t="shared" si="61"/>
        <v>36</v>
      </c>
      <c r="AA274" s="107"/>
      <c r="AB274" s="107"/>
    </row>
    <row r="275" spans="1:28" ht="20.25">
      <c r="A275" s="191">
        <v>269</v>
      </c>
      <c r="B275" s="125">
        <v>439624</v>
      </c>
      <c r="C275" s="126" t="s">
        <v>195</v>
      </c>
      <c r="D275" s="319">
        <v>11</v>
      </c>
      <c r="E275" s="319">
        <v>10</v>
      </c>
      <c r="F275" s="319">
        <v>5</v>
      </c>
      <c r="G275" s="320">
        <v>6</v>
      </c>
      <c r="H275" s="320">
        <v>9</v>
      </c>
      <c r="I275" s="225">
        <f t="shared" si="50"/>
        <v>41</v>
      </c>
      <c r="J275" s="196">
        <f t="shared" si="51"/>
        <v>6.15</v>
      </c>
      <c r="K275" s="321">
        <v>4</v>
      </c>
      <c r="L275" s="321">
        <v>2.50</v>
      </c>
      <c r="M275" s="321">
        <v>3</v>
      </c>
      <c r="N275" s="321">
        <v>4</v>
      </c>
      <c r="O275" s="321">
        <v>2.50</v>
      </c>
      <c r="P275" s="225">
        <f t="shared" si="52"/>
        <v>16</v>
      </c>
      <c r="Q275" s="197">
        <f t="shared" si="53"/>
        <v>0.80</v>
      </c>
      <c r="R275" s="104">
        <f t="shared" si="54"/>
        <v>1.85</v>
      </c>
      <c r="S275" s="104">
        <f t="shared" si="55"/>
        <v>1.625</v>
      </c>
      <c r="T275" s="104">
        <f t="shared" si="56"/>
        <v>0.90</v>
      </c>
      <c r="U275" s="104">
        <f t="shared" si="57"/>
        <v>1.0999999999999999</v>
      </c>
      <c r="V275" s="104">
        <f t="shared" si="58"/>
        <v>1.475</v>
      </c>
      <c r="W275" s="26">
        <f t="shared" si="59"/>
        <v>57</v>
      </c>
      <c r="X275" s="194">
        <f t="shared" si="60"/>
        <v>11.40</v>
      </c>
      <c r="Y275" s="114">
        <v>40</v>
      </c>
      <c r="Z275" s="195">
        <f t="shared" si="61"/>
        <v>32</v>
      </c>
      <c r="AA275" s="107"/>
      <c r="AB275" s="107"/>
    </row>
    <row r="276" spans="1:28" ht="20.25">
      <c r="A276" s="191">
        <v>270</v>
      </c>
      <c r="B276" s="125">
        <v>439627</v>
      </c>
      <c r="C276" s="126" t="s">
        <v>196</v>
      </c>
      <c r="D276" s="319">
        <v>14</v>
      </c>
      <c r="E276" s="319">
        <v>11</v>
      </c>
      <c r="F276" s="319">
        <v>12</v>
      </c>
      <c r="G276" s="320">
        <v>8</v>
      </c>
      <c r="H276" s="320">
        <v>7</v>
      </c>
      <c r="I276" s="225">
        <f t="shared" si="50"/>
        <v>52</v>
      </c>
      <c r="J276" s="196">
        <f t="shared" si="51"/>
        <v>7.80</v>
      </c>
      <c r="K276" s="321">
        <v>3.50</v>
      </c>
      <c r="L276" s="321">
        <v>3</v>
      </c>
      <c r="M276" s="321">
        <v>2</v>
      </c>
      <c r="N276" s="321">
        <v>4</v>
      </c>
      <c r="O276" s="321">
        <v>2</v>
      </c>
      <c r="P276" s="225">
        <f t="shared" si="52"/>
        <v>14.50</v>
      </c>
      <c r="Q276" s="197">
        <f t="shared" si="53"/>
        <v>0.72500000000000009</v>
      </c>
      <c r="R276" s="104">
        <f t="shared" si="54"/>
        <v>2.275</v>
      </c>
      <c r="S276" s="104">
        <f t="shared" si="55"/>
        <v>1.7999999999999998</v>
      </c>
      <c r="T276" s="104">
        <f t="shared" si="56"/>
        <v>1.90</v>
      </c>
      <c r="U276" s="104">
        <f t="shared" si="57"/>
        <v>1.40</v>
      </c>
      <c r="V276" s="104">
        <f t="shared" si="58"/>
        <v>1.1500000000000001</v>
      </c>
      <c r="W276" s="26">
        <f t="shared" si="59"/>
        <v>66.50</v>
      </c>
      <c r="X276" s="194">
        <f t="shared" si="60"/>
        <v>13.30</v>
      </c>
      <c r="Y276" s="114">
        <v>47</v>
      </c>
      <c r="Z276" s="195">
        <f t="shared" si="61"/>
        <v>37.60</v>
      </c>
      <c r="AA276" s="107"/>
      <c r="AB276" s="107"/>
    </row>
    <row r="277" spans="1:28" ht="20.25">
      <c r="A277" s="191">
        <v>271</v>
      </c>
      <c r="B277" s="125">
        <v>439641</v>
      </c>
      <c r="C277" s="126" t="s">
        <v>118</v>
      </c>
      <c r="D277" s="319">
        <v>13</v>
      </c>
      <c r="E277" s="319">
        <v>8</v>
      </c>
      <c r="F277" s="319">
        <v>11</v>
      </c>
      <c r="G277" s="320">
        <v>10</v>
      </c>
      <c r="H277" s="320">
        <v>9</v>
      </c>
      <c r="I277" s="225">
        <f t="shared" si="50"/>
        <v>51</v>
      </c>
      <c r="J277" s="196">
        <f t="shared" si="51"/>
        <v>7.65</v>
      </c>
      <c r="K277" s="321">
        <v>5</v>
      </c>
      <c r="L277" s="321">
        <v>2</v>
      </c>
      <c r="M277" s="321">
        <v>4</v>
      </c>
      <c r="N277" s="321">
        <v>1.50</v>
      </c>
      <c r="O277" s="321">
        <v>3</v>
      </c>
      <c r="P277" s="225">
        <f t="shared" si="52"/>
        <v>15.50</v>
      </c>
      <c r="Q277" s="197">
        <f t="shared" si="53"/>
        <v>0.775</v>
      </c>
      <c r="R277" s="104">
        <f t="shared" si="54"/>
        <v>2.2000000000000002</v>
      </c>
      <c r="S277" s="104">
        <f t="shared" si="55"/>
        <v>1.30</v>
      </c>
      <c r="T277" s="104">
        <f t="shared" si="56"/>
        <v>1.85</v>
      </c>
      <c r="U277" s="104">
        <f t="shared" si="57"/>
        <v>1.575</v>
      </c>
      <c r="V277" s="104">
        <f t="shared" si="58"/>
        <v>1.50</v>
      </c>
      <c r="W277" s="26">
        <f t="shared" si="59"/>
        <v>66.50</v>
      </c>
      <c r="X277" s="194">
        <f t="shared" si="60"/>
        <v>13.30</v>
      </c>
      <c r="Y277" s="114">
        <v>50</v>
      </c>
      <c r="Z277" s="195">
        <f t="shared" si="61"/>
        <v>40</v>
      </c>
      <c r="AA277" s="107"/>
      <c r="AB277" s="107"/>
    </row>
    <row r="278" spans="1:28" ht="20.25">
      <c r="A278" s="191">
        <v>272</v>
      </c>
      <c r="B278" s="125">
        <v>439643</v>
      </c>
      <c r="C278" s="126" t="s">
        <v>366</v>
      </c>
      <c r="D278" s="319">
        <v>5</v>
      </c>
      <c r="E278" s="319">
        <v>4</v>
      </c>
      <c r="F278" s="319">
        <v>6</v>
      </c>
      <c r="G278" s="320">
        <v>3</v>
      </c>
      <c r="H278" s="320">
        <v>8</v>
      </c>
      <c r="I278" s="225">
        <f t="shared" si="50"/>
        <v>26</v>
      </c>
      <c r="J278" s="196">
        <f t="shared" si="51"/>
        <v>3.90</v>
      </c>
      <c r="K278" s="321">
        <v>2</v>
      </c>
      <c r="L278" s="321">
        <v>3.50</v>
      </c>
      <c r="M278" s="321">
        <v>2</v>
      </c>
      <c r="N278" s="321">
        <v>1</v>
      </c>
      <c r="O278" s="321">
        <v>2.50</v>
      </c>
      <c r="P278" s="225">
        <f t="shared" si="52"/>
        <v>11</v>
      </c>
      <c r="Q278" s="197">
        <f t="shared" si="53"/>
        <v>0.55000000000000004</v>
      </c>
      <c r="R278" s="104">
        <f t="shared" si="54"/>
        <v>0.85</v>
      </c>
      <c r="S278" s="104">
        <f t="shared" si="55"/>
        <v>0.775</v>
      </c>
      <c r="T278" s="104">
        <f t="shared" si="56"/>
        <v>0.99999999999999989</v>
      </c>
      <c r="U278" s="104">
        <f t="shared" si="57"/>
        <v>0.49999999999999994</v>
      </c>
      <c r="V278" s="104">
        <f t="shared" si="58"/>
        <v>1.325</v>
      </c>
      <c r="W278" s="26">
        <f t="shared" si="59"/>
        <v>37</v>
      </c>
      <c r="X278" s="194">
        <f t="shared" si="60"/>
        <v>7.40</v>
      </c>
      <c r="Y278" s="114">
        <v>26</v>
      </c>
      <c r="Z278" s="195">
        <f t="shared" si="61"/>
        <v>20.80</v>
      </c>
      <c r="AA278" s="107"/>
      <c r="AB278" s="107"/>
    </row>
    <row r="279" spans="1:28" ht="20.25">
      <c r="A279" s="191">
        <v>273</v>
      </c>
      <c r="B279" s="125">
        <v>439646</v>
      </c>
      <c r="C279" s="126" t="s">
        <v>368</v>
      </c>
      <c r="D279" s="319">
        <v>5</v>
      </c>
      <c r="E279" s="319">
        <v>3</v>
      </c>
      <c r="F279" s="319">
        <v>7</v>
      </c>
      <c r="G279" s="320">
        <v>6</v>
      </c>
      <c r="H279" s="320">
        <v>7</v>
      </c>
      <c r="I279" s="225">
        <f t="shared" si="50"/>
        <v>28</v>
      </c>
      <c r="J279" s="196">
        <f t="shared" si="51"/>
        <v>4.20</v>
      </c>
      <c r="K279" s="321">
        <v>1</v>
      </c>
      <c r="L279" s="321">
        <v>2.50</v>
      </c>
      <c r="M279" s="321">
        <v>4</v>
      </c>
      <c r="N279" s="321">
        <v>3</v>
      </c>
      <c r="O279" s="321">
        <v>3.50</v>
      </c>
      <c r="P279" s="225">
        <f t="shared" si="52"/>
        <v>14</v>
      </c>
      <c r="Q279" s="197">
        <f t="shared" si="53"/>
        <v>0.70</v>
      </c>
      <c r="R279" s="104">
        <f t="shared" si="54"/>
        <v>0.80</v>
      </c>
      <c r="S279" s="104">
        <f t="shared" si="55"/>
        <v>0.57499999999999996</v>
      </c>
      <c r="T279" s="104">
        <f t="shared" si="56"/>
        <v>1.25</v>
      </c>
      <c r="U279" s="104">
        <f t="shared" si="57"/>
        <v>1.0499999999999998</v>
      </c>
      <c r="V279" s="104">
        <f t="shared" si="58"/>
        <v>1.2250000000000001</v>
      </c>
      <c r="W279" s="26">
        <f t="shared" si="59"/>
        <v>42</v>
      </c>
      <c r="X279" s="194">
        <f t="shared" si="60"/>
        <v>8.40</v>
      </c>
      <c r="Y279" s="114">
        <v>18</v>
      </c>
      <c r="Z279" s="195">
        <f t="shared" si="61"/>
        <v>14.40</v>
      </c>
      <c r="AA279" s="107"/>
      <c r="AB279" s="107"/>
    </row>
    <row r="280" spans="1:28" ht="20.25">
      <c r="A280" s="191">
        <v>274</v>
      </c>
      <c r="B280" s="125">
        <v>439651</v>
      </c>
      <c r="C280" s="126" t="s">
        <v>198</v>
      </c>
      <c r="D280" s="319"/>
      <c r="E280" s="319"/>
      <c r="F280" s="319"/>
      <c r="G280" s="320"/>
      <c r="H280" s="320"/>
      <c r="I280" s="225">
        <f t="shared" si="50"/>
        <v>0</v>
      </c>
      <c r="J280" s="196">
        <f t="shared" si="51"/>
        <v>0</v>
      </c>
      <c r="K280" s="321"/>
      <c r="L280" s="321"/>
      <c r="M280" s="321"/>
      <c r="N280" s="321"/>
      <c r="O280" s="321"/>
      <c r="P280" s="225">
        <f t="shared" si="52"/>
        <v>0</v>
      </c>
      <c r="Q280" s="197">
        <f t="shared" si="53"/>
        <v>0</v>
      </c>
      <c r="R280" s="104">
        <f t="shared" si="54"/>
        <v>0</v>
      </c>
      <c r="S280" s="104">
        <f t="shared" si="55"/>
        <v>0</v>
      </c>
      <c r="T280" s="104">
        <f t="shared" si="56"/>
        <v>0</v>
      </c>
      <c r="U280" s="104">
        <f t="shared" si="57"/>
        <v>0</v>
      </c>
      <c r="V280" s="104">
        <f t="shared" si="58"/>
        <v>0</v>
      </c>
      <c r="W280" s="26">
        <f t="shared" si="59"/>
        <v>0</v>
      </c>
      <c r="X280" s="194">
        <f t="shared" si="60"/>
        <v>0</v>
      </c>
      <c r="Y280" s="114" t="s">
        <v>147</v>
      </c>
      <c r="Z280" s="195" t="e">
        <f t="shared" si="61"/>
        <v>#VALUE!</v>
      </c>
      <c r="AA280" s="107"/>
      <c r="AB280" s="107"/>
    </row>
    <row r="281" spans="1:28" ht="20.25">
      <c r="A281" s="191">
        <v>275</v>
      </c>
      <c r="B281" s="125">
        <v>439655</v>
      </c>
      <c r="C281" s="126" t="s">
        <v>200</v>
      </c>
      <c r="D281" s="319">
        <v>10</v>
      </c>
      <c r="E281" s="319">
        <v>4</v>
      </c>
      <c r="F281" s="319">
        <v>12</v>
      </c>
      <c r="G281" s="320">
        <v>3</v>
      </c>
      <c r="H281" s="320">
        <v>16</v>
      </c>
      <c r="I281" s="225">
        <f t="shared" si="50"/>
        <v>45</v>
      </c>
      <c r="J281" s="196">
        <f t="shared" si="51"/>
        <v>6.75</v>
      </c>
      <c r="K281" s="321">
        <v>4</v>
      </c>
      <c r="L281" s="321">
        <v>2.50</v>
      </c>
      <c r="M281" s="321">
        <v>5</v>
      </c>
      <c r="N281" s="321">
        <v>2.50</v>
      </c>
      <c r="O281" s="321">
        <v>4</v>
      </c>
      <c r="P281" s="225">
        <f t="shared" si="52"/>
        <v>18</v>
      </c>
      <c r="Q281" s="197">
        <f t="shared" si="53"/>
        <v>0.90</v>
      </c>
      <c r="R281" s="104">
        <f t="shared" si="54"/>
        <v>1.70</v>
      </c>
      <c r="S281" s="104">
        <f t="shared" si="55"/>
        <v>0.725</v>
      </c>
      <c r="T281" s="104">
        <f t="shared" si="56"/>
        <v>2.0499999999999998</v>
      </c>
      <c r="U281" s="104">
        <f t="shared" si="57"/>
        <v>0.57499999999999996</v>
      </c>
      <c r="V281" s="104">
        <f t="shared" si="58"/>
        <v>2.60</v>
      </c>
      <c r="W281" s="26">
        <f t="shared" si="59"/>
        <v>63</v>
      </c>
      <c r="X281" s="194">
        <f t="shared" si="60"/>
        <v>12.60</v>
      </c>
      <c r="Y281" s="114">
        <v>44</v>
      </c>
      <c r="Z281" s="195">
        <f t="shared" si="61"/>
        <v>35.200000000000003</v>
      </c>
      <c r="AA281" s="107"/>
      <c r="AB281" s="107"/>
    </row>
    <row r="282" spans="1:28" ht="20.25">
      <c r="A282" s="191">
        <v>276</v>
      </c>
      <c r="B282" s="125">
        <v>439656</v>
      </c>
      <c r="C282" s="126" t="s">
        <v>201</v>
      </c>
      <c r="D282" s="319">
        <v>7</v>
      </c>
      <c r="E282" s="319">
        <v>14</v>
      </c>
      <c r="F282" s="319">
        <v>8</v>
      </c>
      <c r="G282" s="320">
        <v>13</v>
      </c>
      <c r="H282" s="320">
        <v>9</v>
      </c>
      <c r="I282" s="225">
        <f t="shared" si="50"/>
        <v>51</v>
      </c>
      <c r="J282" s="196">
        <f t="shared" si="51"/>
        <v>7.65</v>
      </c>
      <c r="K282" s="321">
        <v>3.50</v>
      </c>
      <c r="L282" s="321">
        <v>4</v>
      </c>
      <c r="M282" s="321">
        <v>5</v>
      </c>
      <c r="N282" s="321">
        <v>3.50</v>
      </c>
      <c r="O282" s="321">
        <v>4.50</v>
      </c>
      <c r="P282" s="225">
        <f t="shared" si="52"/>
        <v>20.50</v>
      </c>
      <c r="Q282" s="197">
        <f t="shared" si="53"/>
        <v>1.0250000000000001</v>
      </c>
      <c r="R282" s="104">
        <f t="shared" si="54"/>
        <v>1.2250000000000001</v>
      </c>
      <c r="S282" s="104">
        <f t="shared" si="55"/>
        <v>2.3000000000000003</v>
      </c>
      <c r="T282" s="104">
        <f t="shared" si="56"/>
        <v>1.45</v>
      </c>
      <c r="U282" s="104">
        <f t="shared" si="57"/>
        <v>2.125</v>
      </c>
      <c r="V282" s="104">
        <f t="shared" si="58"/>
        <v>1.575</v>
      </c>
      <c r="W282" s="26">
        <f t="shared" si="59"/>
        <v>71.50</v>
      </c>
      <c r="X282" s="194">
        <f t="shared" si="60"/>
        <v>14.30</v>
      </c>
      <c r="Y282" s="114">
        <v>47</v>
      </c>
      <c r="Z282" s="195">
        <f t="shared" si="61"/>
        <v>37.60</v>
      </c>
      <c r="AA282" s="107"/>
      <c r="AB282" s="107"/>
    </row>
    <row r="283" spans="1:28" ht="20.25">
      <c r="A283" s="191">
        <v>277</v>
      </c>
      <c r="B283" s="125">
        <v>439671</v>
      </c>
      <c r="C283" s="126" t="s">
        <v>204</v>
      </c>
      <c r="D283" s="319">
        <v>8</v>
      </c>
      <c r="E283" s="319">
        <v>10</v>
      </c>
      <c r="F283" s="319">
        <v>12</v>
      </c>
      <c r="G283" s="320">
        <v>14</v>
      </c>
      <c r="H283" s="320">
        <v>5</v>
      </c>
      <c r="I283" s="225">
        <f t="shared" si="50"/>
        <v>49</v>
      </c>
      <c r="J283" s="196">
        <f t="shared" si="51"/>
        <v>7.35</v>
      </c>
      <c r="K283" s="321">
        <v>3.50</v>
      </c>
      <c r="L283" s="321">
        <v>3</v>
      </c>
      <c r="M283" s="321">
        <v>2.50</v>
      </c>
      <c r="N283" s="321">
        <v>3.50</v>
      </c>
      <c r="O283" s="321">
        <v>3</v>
      </c>
      <c r="P283" s="225">
        <f t="shared" si="52"/>
        <v>15.50</v>
      </c>
      <c r="Q283" s="197">
        <f t="shared" si="53"/>
        <v>0.775</v>
      </c>
      <c r="R283" s="104">
        <f t="shared" si="54"/>
        <v>1.375</v>
      </c>
      <c r="S283" s="104">
        <f t="shared" si="55"/>
        <v>1.65</v>
      </c>
      <c r="T283" s="104">
        <f t="shared" si="56"/>
        <v>1.9249999999999998</v>
      </c>
      <c r="U283" s="104">
        <f t="shared" si="57"/>
        <v>2.275</v>
      </c>
      <c r="V283" s="104">
        <f t="shared" si="58"/>
        <v>0.90</v>
      </c>
      <c r="W283" s="26">
        <f t="shared" si="59"/>
        <v>64.50</v>
      </c>
      <c r="X283" s="194">
        <f t="shared" si="60"/>
        <v>12.90</v>
      </c>
      <c r="Y283" s="114">
        <v>44</v>
      </c>
      <c r="Z283" s="195">
        <f t="shared" si="61"/>
        <v>35.200000000000003</v>
      </c>
      <c r="AA283" s="107"/>
      <c r="AB283" s="107"/>
    </row>
    <row r="284" spans="1:28" ht="20.25">
      <c r="A284" s="191">
        <v>278</v>
      </c>
      <c r="B284" s="125">
        <v>439675</v>
      </c>
      <c r="C284" s="126" t="s">
        <v>207</v>
      </c>
      <c r="D284" s="319">
        <v>8</v>
      </c>
      <c r="E284" s="319">
        <v>7</v>
      </c>
      <c r="F284" s="319">
        <v>9</v>
      </c>
      <c r="G284" s="320">
        <v>2</v>
      </c>
      <c r="H284" s="320">
        <v>3</v>
      </c>
      <c r="I284" s="225">
        <f t="shared" si="50"/>
        <v>29</v>
      </c>
      <c r="J284" s="196">
        <f t="shared" si="51"/>
        <v>4.3499999999999996</v>
      </c>
      <c r="K284" s="321">
        <v>3</v>
      </c>
      <c r="L284" s="321">
        <v>1</v>
      </c>
      <c r="M284" s="321">
        <v>5</v>
      </c>
      <c r="N284" s="321">
        <v>2</v>
      </c>
      <c r="O284" s="321">
        <v>2.50</v>
      </c>
      <c r="P284" s="225">
        <f t="shared" si="52"/>
        <v>13.50</v>
      </c>
      <c r="Q284" s="197">
        <f t="shared" si="53"/>
        <v>0.675</v>
      </c>
      <c r="R284" s="104">
        <f t="shared" si="54"/>
        <v>1.35</v>
      </c>
      <c r="S284" s="104">
        <f t="shared" si="55"/>
        <v>1.1000000000000001</v>
      </c>
      <c r="T284" s="104">
        <f t="shared" si="56"/>
        <v>1.60</v>
      </c>
      <c r="U284" s="104">
        <f t="shared" si="57"/>
        <v>0.40</v>
      </c>
      <c r="V284" s="104">
        <f t="shared" si="58"/>
        <v>0.57499999999999996</v>
      </c>
      <c r="W284" s="26">
        <f t="shared" si="59"/>
        <v>42.50</v>
      </c>
      <c r="X284" s="194">
        <f t="shared" si="60"/>
        <v>8.50</v>
      </c>
      <c r="Y284" s="114">
        <v>20</v>
      </c>
      <c r="Z284" s="195">
        <f t="shared" si="61"/>
        <v>16</v>
      </c>
      <c r="AA284" s="107"/>
      <c r="AB284" s="107"/>
    </row>
    <row r="285" spans="1:28" ht="20.25">
      <c r="A285" s="191">
        <v>279</v>
      </c>
      <c r="B285" s="125">
        <v>439683</v>
      </c>
      <c r="C285" s="126" t="s">
        <v>210</v>
      </c>
      <c r="D285" s="319"/>
      <c r="E285" s="319"/>
      <c r="F285" s="319"/>
      <c r="G285" s="320"/>
      <c r="H285" s="320"/>
      <c r="I285" s="225">
        <f t="shared" si="50"/>
        <v>0</v>
      </c>
      <c r="J285" s="196">
        <f t="shared" si="51"/>
        <v>0</v>
      </c>
      <c r="K285" s="321"/>
      <c r="L285" s="321"/>
      <c r="M285" s="321"/>
      <c r="N285" s="321"/>
      <c r="O285" s="321"/>
      <c r="P285" s="225">
        <f t="shared" si="52"/>
        <v>0</v>
      </c>
      <c r="Q285" s="197">
        <f t="shared" si="53"/>
        <v>0</v>
      </c>
      <c r="R285" s="104">
        <f t="shared" si="54"/>
        <v>0</v>
      </c>
      <c r="S285" s="104">
        <f t="shared" si="55"/>
        <v>0</v>
      </c>
      <c r="T285" s="104">
        <f t="shared" si="56"/>
        <v>0</v>
      </c>
      <c r="U285" s="104">
        <f t="shared" si="57"/>
        <v>0</v>
      </c>
      <c r="V285" s="104">
        <f t="shared" si="58"/>
        <v>0</v>
      </c>
      <c r="W285" s="26">
        <f t="shared" si="59"/>
        <v>0</v>
      </c>
      <c r="X285" s="194">
        <f t="shared" si="60"/>
        <v>0</v>
      </c>
      <c r="Y285" s="114" t="s">
        <v>147</v>
      </c>
      <c r="Z285" s="195" t="e">
        <f t="shared" si="61"/>
        <v>#VALUE!</v>
      </c>
      <c r="AA285" s="107"/>
      <c r="AB285" s="107"/>
    </row>
    <row r="286" spans="1:28" ht="20.25">
      <c r="A286" s="191">
        <v>280</v>
      </c>
      <c r="B286" s="125">
        <v>439686</v>
      </c>
      <c r="C286" s="126" t="s">
        <v>211</v>
      </c>
      <c r="D286" s="319">
        <v>6</v>
      </c>
      <c r="E286" s="319">
        <v>5</v>
      </c>
      <c r="F286" s="319">
        <v>4</v>
      </c>
      <c r="G286" s="320">
        <v>7</v>
      </c>
      <c r="H286" s="320">
        <v>5</v>
      </c>
      <c r="I286" s="225">
        <f t="shared" si="50"/>
        <v>27</v>
      </c>
      <c r="J286" s="196">
        <f t="shared" si="51"/>
        <v>4.05</v>
      </c>
      <c r="K286" s="321">
        <v>1</v>
      </c>
      <c r="L286" s="321">
        <v>2</v>
      </c>
      <c r="M286" s="321">
        <v>1.50</v>
      </c>
      <c r="N286" s="321">
        <v>3</v>
      </c>
      <c r="O286" s="321">
        <v>1</v>
      </c>
      <c r="P286" s="225">
        <f t="shared" si="52"/>
        <v>8.50</v>
      </c>
      <c r="Q286" s="197">
        <f t="shared" si="53"/>
        <v>0.42500000000000004</v>
      </c>
      <c r="R286" s="104">
        <f t="shared" si="54"/>
        <v>0.95</v>
      </c>
      <c r="S286" s="104">
        <f t="shared" si="55"/>
        <v>0.85</v>
      </c>
      <c r="T286" s="104">
        <f t="shared" si="56"/>
        <v>0.675</v>
      </c>
      <c r="U286" s="104">
        <f t="shared" si="57"/>
        <v>1.2000000000000002</v>
      </c>
      <c r="V286" s="104">
        <f t="shared" si="58"/>
        <v>0.80</v>
      </c>
      <c r="W286" s="26">
        <f t="shared" si="59"/>
        <v>35.50</v>
      </c>
      <c r="X286" s="194">
        <f t="shared" si="60"/>
        <v>7.10</v>
      </c>
      <c r="Y286" s="114">
        <v>14</v>
      </c>
      <c r="Z286" s="195">
        <f t="shared" si="61"/>
        <v>11.20</v>
      </c>
      <c r="AA286" s="107"/>
      <c r="AB286" s="107"/>
    </row>
    <row r="287" spans="1:28" ht="20.25">
      <c r="A287" s="191">
        <v>281</v>
      </c>
      <c r="B287" s="125">
        <v>439694</v>
      </c>
      <c r="C287" s="126" t="s">
        <v>214</v>
      </c>
      <c r="D287" s="319">
        <v>4</v>
      </c>
      <c r="E287" s="319">
        <v>7</v>
      </c>
      <c r="F287" s="319">
        <v>5</v>
      </c>
      <c r="G287" s="320">
        <v>6</v>
      </c>
      <c r="H287" s="320">
        <v>4</v>
      </c>
      <c r="I287" s="225">
        <f t="shared" si="50"/>
        <v>26</v>
      </c>
      <c r="J287" s="196">
        <f t="shared" si="51"/>
        <v>3.90</v>
      </c>
      <c r="K287" s="321">
        <v>2</v>
      </c>
      <c r="L287" s="321">
        <v>2.50</v>
      </c>
      <c r="M287" s="321">
        <v>1</v>
      </c>
      <c r="N287" s="321">
        <v>2</v>
      </c>
      <c r="O287" s="321">
        <v>2.50</v>
      </c>
      <c r="P287" s="225">
        <f t="shared" si="52"/>
        <v>10</v>
      </c>
      <c r="Q287" s="197">
        <f t="shared" si="53"/>
        <v>0.50</v>
      </c>
      <c r="R287" s="104">
        <f t="shared" si="54"/>
        <v>0.70</v>
      </c>
      <c r="S287" s="104">
        <f t="shared" si="55"/>
        <v>1.175</v>
      </c>
      <c r="T287" s="104">
        <f t="shared" si="56"/>
        <v>0.80</v>
      </c>
      <c r="U287" s="104">
        <f t="shared" si="57"/>
        <v>0.99999999999999989</v>
      </c>
      <c r="V287" s="104">
        <f t="shared" si="58"/>
        <v>0.725</v>
      </c>
      <c r="W287" s="26">
        <f t="shared" si="59"/>
        <v>36</v>
      </c>
      <c r="X287" s="194">
        <f t="shared" si="60"/>
        <v>7.20</v>
      </c>
      <c r="Y287" s="114">
        <v>20</v>
      </c>
      <c r="Z287" s="195">
        <f t="shared" si="61"/>
        <v>16</v>
      </c>
      <c r="AA287" s="107"/>
      <c r="AB287" s="107"/>
    </row>
    <row r="288" spans="1:28" ht="20.25">
      <c r="A288" s="191">
        <v>282</v>
      </c>
      <c r="B288" s="125">
        <v>439696</v>
      </c>
      <c r="C288" s="126" t="s">
        <v>215</v>
      </c>
      <c r="D288" s="319"/>
      <c r="E288" s="319"/>
      <c r="F288" s="319"/>
      <c r="G288" s="320"/>
      <c r="H288" s="320"/>
      <c r="I288" s="225">
        <f t="shared" si="50"/>
        <v>0</v>
      </c>
      <c r="J288" s="196">
        <f t="shared" si="51"/>
        <v>0</v>
      </c>
      <c r="K288" s="321"/>
      <c r="L288" s="321"/>
      <c r="M288" s="321"/>
      <c r="N288" s="321"/>
      <c r="O288" s="321"/>
      <c r="P288" s="225">
        <f t="shared" si="52"/>
        <v>0</v>
      </c>
      <c r="Q288" s="197">
        <f t="shared" si="53"/>
        <v>0</v>
      </c>
      <c r="R288" s="104">
        <f t="shared" si="54"/>
        <v>0</v>
      </c>
      <c r="S288" s="104">
        <f t="shared" si="55"/>
        <v>0</v>
      </c>
      <c r="T288" s="104">
        <f t="shared" si="56"/>
        <v>0</v>
      </c>
      <c r="U288" s="104">
        <f t="shared" si="57"/>
        <v>0</v>
      </c>
      <c r="V288" s="104">
        <f t="shared" si="58"/>
        <v>0</v>
      </c>
      <c r="W288" s="26">
        <f t="shared" si="59"/>
        <v>0</v>
      </c>
      <c r="X288" s="194">
        <f t="shared" si="60"/>
        <v>0</v>
      </c>
      <c r="Y288" s="114" t="s">
        <v>147</v>
      </c>
      <c r="Z288" s="195" t="e">
        <f t="shared" si="61"/>
        <v>#VALUE!</v>
      </c>
      <c r="AA288" s="107"/>
      <c r="AB288" s="107"/>
    </row>
    <row r="289" spans="1:28" ht="20.25">
      <c r="A289" s="191">
        <v>283</v>
      </c>
      <c r="B289" s="125">
        <v>439699</v>
      </c>
      <c r="C289" s="126" t="s">
        <v>216</v>
      </c>
      <c r="D289" s="319">
        <v>9</v>
      </c>
      <c r="E289" s="319">
        <v>8</v>
      </c>
      <c r="F289" s="319">
        <v>5</v>
      </c>
      <c r="G289" s="320">
        <v>13</v>
      </c>
      <c r="H289" s="320">
        <v>5</v>
      </c>
      <c r="I289" s="225">
        <f t="shared" si="50"/>
        <v>40</v>
      </c>
      <c r="J289" s="196">
        <f t="shared" si="51"/>
        <v>6</v>
      </c>
      <c r="K289" s="321">
        <v>4</v>
      </c>
      <c r="L289" s="321">
        <v>1.50</v>
      </c>
      <c r="M289" s="321">
        <v>3</v>
      </c>
      <c r="N289" s="321">
        <v>3.50</v>
      </c>
      <c r="O289" s="321">
        <v>2.50</v>
      </c>
      <c r="P289" s="225">
        <f t="shared" si="52"/>
        <v>14.50</v>
      </c>
      <c r="Q289" s="197">
        <f t="shared" si="53"/>
        <v>0.72500000000000009</v>
      </c>
      <c r="R289" s="104">
        <f t="shared" si="54"/>
        <v>1.5499999999999998</v>
      </c>
      <c r="S289" s="104">
        <f t="shared" si="55"/>
        <v>1.2749999999999999</v>
      </c>
      <c r="T289" s="104">
        <f t="shared" si="56"/>
        <v>0.90</v>
      </c>
      <c r="U289" s="104">
        <f t="shared" si="57"/>
        <v>2.125</v>
      </c>
      <c r="V289" s="104">
        <f t="shared" si="58"/>
        <v>0.875</v>
      </c>
      <c r="W289" s="26">
        <f t="shared" si="59"/>
        <v>54.50</v>
      </c>
      <c r="X289" s="194">
        <f t="shared" si="60"/>
        <v>10.90</v>
      </c>
      <c r="Y289" s="114">
        <v>39</v>
      </c>
      <c r="Z289" s="195">
        <f t="shared" si="61"/>
        <v>31.200000000000003</v>
      </c>
      <c r="AA289" s="107"/>
      <c r="AB289" s="107"/>
    </row>
    <row r="290" spans="1:28" ht="20.25">
      <c r="A290" s="191">
        <v>284</v>
      </c>
      <c r="B290" s="125">
        <v>439713</v>
      </c>
      <c r="C290" s="126" t="s">
        <v>497</v>
      </c>
      <c r="D290" s="319">
        <v>11</v>
      </c>
      <c r="E290" s="319">
        <v>10</v>
      </c>
      <c r="F290" s="319">
        <v>14</v>
      </c>
      <c r="G290" s="320">
        <v>8</v>
      </c>
      <c r="H290" s="320">
        <v>9</v>
      </c>
      <c r="I290" s="225">
        <f t="shared" si="50"/>
        <v>52</v>
      </c>
      <c r="J290" s="196">
        <f t="shared" si="51"/>
        <v>7.80</v>
      </c>
      <c r="K290" s="321">
        <v>3</v>
      </c>
      <c r="L290" s="321">
        <v>5</v>
      </c>
      <c r="M290" s="321">
        <v>4</v>
      </c>
      <c r="N290" s="321">
        <v>2.50</v>
      </c>
      <c r="O290" s="321">
        <v>2</v>
      </c>
      <c r="P290" s="225">
        <f t="shared" si="52"/>
        <v>16.50</v>
      </c>
      <c r="Q290" s="197">
        <f t="shared" si="53"/>
        <v>0.825</v>
      </c>
      <c r="R290" s="104">
        <f t="shared" si="54"/>
        <v>1.7999999999999998</v>
      </c>
      <c r="S290" s="104">
        <f t="shared" si="55"/>
        <v>1.75</v>
      </c>
      <c r="T290" s="104">
        <f t="shared" si="56"/>
        <v>2.3000000000000003</v>
      </c>
      <c r="U290" s="104">
        <f t="shared" si="57"/>
        <v>1.325</v>
      </c>
      <c r="V290" s="104">
        <f t="shared" si="58"/>
        <v>1.45</v>
      </c>
      <c r="W290" s="26">
        <f t="shared" si="59"/>
        <v>68.50</v>
      </c>
      <c r="X290" s="194">
        <f t="shared" si="60"/>
        <v>13.70</v>
      </c>
      <c r="Y290" s="114">
        <v>58</v>
      </c>
      <c r="Z290" s="195">
        <f t="shared" si="61"/>
        <v>46.400000000000006</v>
      </c>
      <c r="AA290" s="107"/>
      <c r="AB290" s="107"/>
    </row>
    <row r="291" spans="1:28" ht="20.25">
      <c r="A291" s="191">
        <v>285</v>
      </c>
      <c r="B291" s="125">
        <v>439714</v>
      </c>
      <c r="C291" s="126" t="s">
        <v>498</v>
      </c>
      <c r="D291" s="319">
        <v>10</v>
      </c>
      <c r="E291" s="319">
        <v>11</v>
      </c>
      <c r="F291" s="319">
        <v>10</v>
      </c>
      <c r="G291" s="320">
        <v>14</v>
      </c>
      <c r="H291" s="320">
        <v>9</v>
      </c>
      <c r="I291" s="225">
        <f t="shared" si="50"/>
        <v>54</v>
      </c>
      <c r="J291" s="196">
        <f t="shared" si="51"/>
        <v>8.10</v>
      </c>
      <c r="K291" s="321">
        <v>2</v>
      </c>
      <c r="L291" s="321">
        <v>3.50</v>
      </c>
      <c r="M291" s="321">
        <v>4</v>
      </c>
      <c r="N291" s="321">
        <v>3</v>
      </c>
      <c r="O291" s="321">
        <v>4</v>
      </c>
      <c r="P291" s="225">
        <f t="shared" si="52"/>
        <v>16.50</v>
      </c>
      <c r="Q291" s="197">
        <f t="shared" si="53"/>
        <v>0.825</v>
      </c>
      <c r="R291" s="104">
        <f t="shared" si="54"/>
        <v>1.60</v>
      </c>
      <c r="S291" s="104">
        <f t="shared" si="55"/>
        <v>1.825</v>
      </c>
      <c r="T291" s="104">
        <f t="shared" si="56"/>
        <v>1.70</v>
      </c>
      <c r="U291" s="104">
        <f t="shared" si="57"/>
        <v>2.25</v>
      </c>
      <c r="V291" s="104">
        <f t="shared" si="58"/>
        <v>1.5499999999999998</v>
      </c>
      <c r="W291" s="26">
        <f t="shared" si="59"/>
        <v>70.50</v>
      </c>
      <c r="X291" s="194">
        <f t="shared" si="60"/>
        <v>14.10</v>
      </c>
      <c r="Y291" s="114">
        <v>50</v>
      </c>
      <c r="Z291" s="195">
        <f t="shared" si="61"/>
        <v>40</v>
      </c>
      <c r="AA291" s="107"/>
      <c r="AB291" s="107"/>
    </row>
    <row r="292" spans="1:28" ht="20.25">
      <c r="A292" s="191">
        <v>286</v>
      </c>
      <c r="B292" s="125">
        <v>439718</v>
      </c>
      <c r="C292" s="126" t="s">
        <v>219</v>
      </c>
      <c r="D292" s="319">
        <v>7</v>
      </c>
      <c r="E292" s="319">
        <v>8</v>
      </c>
      <c r="F292" s="319">
        <v>6</v>
      </c>
      <c r="G292" s="320">
        <v>7</v>
      </c>
      <c r="H292" s="320">
        <v>5</v>
      </c>
      <c r="I292" s="225">
        <f t="shared" si="50"/>
        <v>33</v>
      </c>
      <c r="J292" s="196">
        <f t="shared" si="51"/>
        <v>4.95</v>
      </c>
      <c r="K292" s="321">
        <v>1</v>
      </c>
      <c r="L292" s="321">
        <v>2</v>
      </c>
      <c r="M292" s="321">
        <v>3</v>
      </c>
      <c r="N292" s="321">
        <v>4</v>
      </c>
      <c r="O292" s="321">
        <v>2</v>
      </c>
      <c r="P292" s="225">
        <f t="shared" si="52"/>
        <v>12</v>
      </c>
      <c r="Q292" s="197">
        <f t="shared" si="53"/>
        <v>0.60000000000000009</v>
      </c>
      <c r="R292" s="104">
        <f t="shared" si="54"/>
        <v>1.1000000000000001</v>
      </c>
      <c r="S292" s="104">
        <f t="shared" si="55"/>
        <v>1.30</v>
      </c>
      <c r="T292" s="104">
        <f t="shared" si="56"/>
        <v>1.0499999999999998</v>
      </c>
      <c r="U292" s="104">
        <f t="shared" si="57"/>
        <v>1.25</v>
      </c>
      <c r="V292" s="104">
        <f t="shared" si="58"/>
        <v>0.85</v>
      </c>
      <c r="W292" s="26">
        <f t="shared" si="59"/>
        <v>45</v>
      </c>
      <c r="X292" s="194">
        <f t="shared" si="60"/>
        <v>9</v>
      </c>
      <c r="Y292" s="114">
        <v>38</v>
      </c>
      <c r="Z292" s="195">
        <f t="shared" si="61"/>
        <v>30.40</v>
      </c>
      <c r="AA292" s="107"/>
      <c r="AB292" s="107"/>
    </row>
    <row r="293" spans="1:28" ht="20.25">
      <c r="A293" s="191">
        <v>287</v>
      </c>
      <c r="B293" s="125">
        <v>439734</v>
      </c>
      <c r="C293" s="126" t="s">
        <v>221</v>
      </c>
      <c r="D293" s="319">
        <v>14</v>
      </c>
      <c r="E293" s="319">
        <v>17</v>
      </c>
      <c r="F293" s="319">
        <v>14</v>
      </c>
      <c r="G293" s="320">
        <v>8</v>
      </c>
      <c r="H293" s="320">
        <v>15</v>
      </c>
      <c r="I293" s="225">
        <f t="shared" si="62" ref="I293:I328">SUM(D293:H293)</f>
        <v>68</v>
      </c>
      <c r="J293" s="196">
        <f t="shared" si="63" ref="J293:J328">I293*0.15</f>
        <v>10.199999999999999</v>
      </c>
      <c r="K293" s="321">
        <v>3</v>
      </c>
      <c r="L293" s="321">
        <v>5</v>
      </c>
      <c r="M293" s="321">
        <v>4</v>
      </c>
      <c r="N293" s="321">
        <v>6</v>
      </c>
      <c r="O293" s="321">
        <v>2.50</v>
      </c>
      <c r="P293" s="225">
        <f t="shared" si="64" ref="P293:P328">SUM(K293:O293)</f>
        <v>20.50</v>
      </c>
      <c r="Q293" s="197">
        <f t="shared" si="65" ref="Q293:Q328">P293*0.05</f>
        <v>1.0250000000000001</v>
      </c>
      <c r="R293" s="104">
        <f t="shared" si="54"/>
        <v>2.25</v>
      </c>
      <c r="S293" s="104">
        <f t="shared" si="55"/>
        <v>2.80</v>
      </c>
      <c r="T293" s="104">
        <f t="shared" si="56"/>
        <v>2.3000000000000003</v>
      </c>
      <c r="U293" s="104">
        <f t="shared" si="57"/>
        <v>1.50</v>
      </c>
      <c r="V293" s="104">
        <f t="shared" si="58"/>
        <v>2.375</v>
      </c>
      <c r="W293" s="26">
        <f t="shared" si="59"/>
        <v>88.50</v>
      </c>
      <c r="X293" s="194">
        <f t="shared" si="60"/>
        <v>17.70</v>
      </c>
      <c r="Y293" s="114">
        <v>65</v>
      </c>
      <c r="Z293" s="195">
        <f t="shared" si="61"/>
        <v>52</v>
      </c>
      <c r="AA293" s="107"/>
      <c r="AB293" s="107"/>
    </row>
    <row r="294" spans="1:28" ht="20.25">
      <c r="A294" s="191">
        <v>288</v>
      </c>
      <c r="B294" s="125">
        <v>439737</v>
      </c>
      <c r="C294" s="126" t="s">
        <v>222</v>
      </c>
      <c r="D294" s="319"/>
      <c r="E294" s="319"/>
      <c r="F294" s="319"/>
      <c r="G294" s="320"/>
      <c r="H294" s="320"/>
      <c r="I294" s="225">
        <f t="shared" si="62"/>
        <v>0</v>
      </c>
      <c r="J294" s="196">
        <f t="shared" si="63"/>
        <v>0</v>
      </c>
      <c r="K294" s="321"/>
      <c r="L294" s="321"/>
      <c r="M294" s="321"/>
      <c r="N294" s="321"/>
      <c r="O294" s="321"/>
      <c r="P294" s="225">
        <f t="shared" si="64"/>
        <v>0</v>
      </c>
      <c r="Q294" s="197">
        <f t="shared" si="65"/>
        <v>0</v>
      </c>
      <c r="R294" s="104">
        <f t="shared" si="54"/>
        <v>0</v>
      </c>
      <c r="S294" s="104">
        <f t="shared" si="55"/>
        <v>0</v>
      </c>
      <c r="T294" s="104">
        <f t="shared" si="56"/>
        <v>0</v>
      </c>
      <c r="U294" s="104">
        <f t="shared" si="57"/>
        <v>0</v>
      </c>
      <c r="V294" s="104">
        <f t="shared" si="58"/>
        <v>0</v>
      </c>
      <c r="W294" s="26">
        <f t="shared" si="59"/>
        <v>0</v>
      </c>
      <c r="X294" s="194">
        <f t="shared" si="60"/>
        <v>0</v>
      </c>
      <c r="Y294" s="114" t="s">
        <v>147</v>
      </c>
      <c r="Z294" s="195" t="e">
        <f t="shared" si="61"/>
        <v>#VALUE!</v>
      </c>
      <c r="AA294" s="107"/>
      <c r="AB294" s="107"/>
    </row>
    <row r="295" spans="1:28" ht="20.25">
      <c r="A295" s="191">
        <v>289</v>
      </c>
      <c r="B295" s="125">
        <v>439738</v>
      </c>
      <c r="C295" s="126" t="s">
        <v>223</v>
      </c>
      <c r="D295" s="319">
        <v>8</v>
      </c>
      <c r="E295" s="319">
        <v>7</v>
      </c>
      <c r="F295" s="319">
        <v>10</v>
      </c>
      <c r="G295" s="320">
        <v>8</v>
      </c>
      <c r="H295" s="320">
        <v>7</v>
      </c>
      <c r="I295" s="225">
        <f t="shared" si="62"/>
        <v>40</v>
      </c>
      <c r="J295" s="196">
        <f t="shared" si="63"/>
        <v>6</v>
      </c>
      <c r="K295" s="321">
        <v>3</v>
      </c>
      <c r="L295" s="321">
        <v>1</v>
      </c>
      <c r="M295" s="321">
        <v>3</v>
      </c>
      <c r="N295" s="321">
        <v>4</v>
      </c>
      <c r="O295" s="321">
        <v>2</v>
      </c>
      <c r="P295" s="225">
        <f t="shared" si="64"/>
        <v>13</v>
      </c>
      <c r="Q295" s="197">
        <f t="shared" si="65"/>
        <v>0.65</v>
      </c>
      <c r="R295" s="104">
        <f t="shared" si="54"/>
        <v>1.35</v>
      </c>
      <c r="S295" s="104">
        <f t="shared" si="55"/>
        <v>1.1000000000000001</v>
      </c>
      <c r="T295" s="104">
        <f t="shared" si="56"/>
        <v>1.65</v>
      </c>
      <c r="U295" s="104">
        <f t="shared" si="57"/>
        <v>1.40</v>
      </c>
      <c r="V295" s="104">
        <f t="shared" si="58"/>
        <v>1.1500000000000001</v>
      </c>
      <c r="W295" s="26">
        <f t="shared" si="59"/>
        <v>53</v>
      </c>
      <c r="X295" s="194">
        <f t="shared" si="60"/>
        <v>10.60</v>
      </c>
      <c r="Y295" s="114">
        <v>38</v>
      </c>
      <c r="Z295" s="195">
        <f t="shared" si="61"/>
        <v>30.40</v>
      </c>
      <c r="AA295" s="107"/>
      <c r="AB295" s="107"/>
    </row>
    <row r="296" spans="1:28" ht="20.25">
      <c r="A296" s="191">
        <v>290</v>
      </c>
      <c r="B296" s="125">
        <v>439740</v>
      </c>
      <c r="C296" s="126" t="s">
        <v>225</v>
      </c>
      <c r="D296" s="319">
        <v>7</v>
      </c>
      <c r="E296" s="319">
        <v>2</v>
      </c>
      <c r="F296" s="319">
        <v>8</v>
      </c>
      <c r="G296" s="320">
        <v>3</v>
      </c>
      <c r="H296" s="320">
        <v>6</v>
      </c>
      <c r="I296" s="225">
        <f t="shared" si="62"/>
        <v>26</v>
      </c>
      <c r="J296" s="196">
        <f t="shared" si="63"/>
        <v>3.90</v>
      </c>
      <c r="K296" s="321">
        <v>0</v>
      </c>
      <c r="L296" s="321">
        <v>2</v>
      </c>
      <c r="M296" s="321">
        <v>1.50</v>
      </c>
      <c r="N296" s="321">
        <v>2</v>
      </c>
      <c r="O296" s="321">
        <v>1</v>
      </c>
      <c r="P296" s="225">
        <f t="shared" si="64"/>
        <v>6.50</v>
      </c>
      <c r="Q296" s="197">
        <f t="shared" si="65"/>
        <v>0.325</v>
      </c>
      <c r="R296" s="104">
        <f t="shared" si="54"/>
        <v>1.05</v>
      </c>
      <c r="S296" s="104">
        <f t="shared" si="55"/>
        <v>0.40</v>
      </c>
      <c r="T296" s="104">
        <f t="shared" si="56"/>
        <v>1.2749999999999999</v>
      </c>
      <c r="U296" s="104">
        <f t="shared" si="57"/>
        <v>0.54999999999999993</v>
      </c>
      <c r="V296" s="104">
        <f t="shared" si="58"/>
        <v>0.95</v>
      </c>
      <c r="W296" s="26">
        <f t="shared" si="59"/>
        <v>32.50</v>
      </c>
      <c r="X296" s="194">
        <f t="shared" si="60"/>
        <v>6.50</v>
      </c>
      <c r="Y296" s="114">
        <v>27</v>
      </c>
      <c r="Z296" s="195">
        <f t="shared" si="61"/>
        <v>21.60</v>
      </c>
      <c r="AA296" s="107"/>
      <c r="AB296" s="107"/>
    </row>
    <row r="297" spans="1:28" ht="20.25">
      <c r="A297" s="191">
        <v>291</v>
      </c>
      <c r="B297" s="125">
        <v>439743</v>
      </c>
      <c r="C297" s="126" t="s">
        <v>228</v>
      </c>
      <c r="D297" s="319">
        <v>2</v>
      </c>
      <c r="E297" s="319">
        <v>3</v>
      </c>
      <c r="F297" s="319">
        <v>2</v>
      </c>
      <c r="G297" s="320">
        <v>1.50</v>
      </c>
      <c r="H297" s="320">
        <v>1</v>
      </c>
      <c r="I297" s="225">
        <f t="shared" si="62"/>
        <v>9.50</v>
      </c>
      <c r="J297" s="196">
        <f t="shared" si="63"/>
        <v>1.425</v>
      </c>
      <c r="K297" s="321">
        <v>1</v>
      </c>
      <c r="L297" s="321">
        <v>2</v>
      </c>
      <c r="M297" s="321">
        <v>1</v>
      </c>
      <c r="N297" s="321">
        <v>1</v>
      </c>
      <c r="O297" s="321">
        <v>2</v>
      </c>
      <c r="P297" s="225">
        <f t="shared" si="64"/>
        <v>7</v>
      </c>
      <c r="Q297" s="197">
        <f t="shared" si="65"/>
        <v>0.35</v>
      </c>
      <c r="R297" s="104">
        <f t="shared" si="54"/>
        <v>0.35</v>
      </c>
      <c r="S297" s="104">
        <f t="shared" si="55"/>
        <v>0.54999999999999993</v>
      </c>
      <c r="T297" s="104">
        <f t="shared" si="56"/>
        <v>0.35</v>
      </c>
      <c r="U297" s="104">
        <f t="shared" si="57"/>
        <v>0.27499999999999997</v>
      </c>
      <c r="V297" s="104">
        <f t="shared" si="58"/>
        <v>0.25</v>
      </c>
      <c r="W297" s="26">
        <f t="shared" si="59"/>
        <v>16.50</v>
      </c>
      <c r="X297" s="194">
        <f t="shared" si="60"/>
        <v>3.3000000000000003</v>
      </c>
      <c r="Y297" s="114">
        <v>5</v>
      </c>
      <c r="Z297" s="195">
        <f t="shared" si="61"/>
        <v>4</v>
      </c>
      <c r="AA297" s="107"/>
      <c r="AB297" s="107"/>
    </row>
    <row r="298" spans="1:28" ht="20.25">
      <c r="A298" s="191">
        <v>292</v>
      </c>
      <c r="B298" s="125">
        <v>439748</v>
      </c>
      <c r="C298" s="126" t="s">
        <v>230</v>
      </c>
      <c r="D298" s="319">
        <v>4</v>
      </c>
      <c r="E298" s="319">
        <v>5</v>
      </c>
      <c r="F298" s="319">
        <v>1</v>
      </c>
      <c r="G298" s="320">
        <v>2</v>
      </c>
      <c r="H298" s="320">
        <v>1</v>
      </c>
      <c r="I298" s="225">
        <f t="shared" si="62"/>
        <v>13</v>
      </c>
      <c r="J298" s="196">
        <f t="shared" si="63"/>
        <v>1.95</v>
      </c>
      <c r="K298" s="321">
        <v>1</v>
      </c>
      <c r="L298" s="321">
        <v>0</v>
      </c>
      <c r="M298" s="321">
        <v>1.50</v>
      </c>
      <c r="N298" s="321">
        <v>1</v>
      </c>
      <c r="O298" s="321">
        <v>1.50</v>
      </c>
      <c r="P298" s="225">
        <f t="shared" si="64"/>
        <v>5</v>
      </c>
      <c r="Q298" s="197">
        <f t="shared" si="65"/>
        <v>0.25</v>
      </c>
      <c r="R298" s="104">
        <f t="shared" si="54"/>
        <v>0.65</v>
      </c>
      <c r="S298" s="104">
        <f t="shared" si="55"/>
        <v>0.75</v>
      </c>
      <c r="T298" s="104">
        <f t="shared" si="56"/>
        <v>0.225</v>
      </c>
      <c r="U298" s="104">
        <f t="shared" si="57"/>
        <v>0.35</v>
      </c>
      <c r="V298" s="104">
        <f t="shared" si="58"/>
        <v>0.225</v>
      </c>
      <c r="W298" s="26">
        <f t="shared" si="59"/>
        <v>18</v>
      </c>
      <c r="X298" s="194">
        <f t="shared" si="60"/>
        <v>3.60</v>
      </c>
      <c r="Y298" s="114">
        <v>6</v>
      </c>
      <c r="Z298" s="195">
        <f t="shared" si="61"/>
        <v>4.8000000000000007</v>
      </c>
      <c r="AA298" s="107"/>
      <c r="AB298" s="107"/>
    </row>
    <row r="299" spans="1:28" ht="20.25">
      <c r="A299" s="191">
        <v>293</v>
      </c>
      <c r="B299" s="125">
        <v>439749</v>
      </c>
      <c r="C299" s="126" t="s">
        <v>231</v>
      </c>
      <c r="D299" s="319">
        <v>3</v>
      </c>
      <c r="E299" s="319">
        <v>2</v>
      </c>
      <c r="F299" s="319">
        <v>4</v>
      </c>
      <c r="G299" s="320">
        <v>1</v>
      </c>
      <c r="H299" s="320">
        <v>2</v>
      </c>
      <c r="I299" s="225">
        <f t="shared" si="62"/>
        <v>12</v>
      </c>
      <c r="J299" s="196">
        <f t="shared" si="63"/>
        <v>1.7999999999999998</v>
      </c>
      <c r="K299" s="321">
        <v>3</v>
      </c>
      <c r="L299" s="321">
        <v>3.50</v>
      </c>
      <c r="M299" s="321">
        <v>0</v>
      </c>
      <c r="N299" s="321">
        <v>2</v>
      </c>
      <c r="O299" s="321">
        <v>1</v>
      </c>
      <c r="P299" s="225">
        <f t="shared" si="64"/>
        <v>9.50</v>
      </c>
      <c r="Q299" s="197">
        <f t="shared" si="65"/>
        <v>0.475</v>
      </c>
      <c r="R299" s="104">
        <f t="shared" si="54"/>
        <v>0.60</v>
      </c>
      <c r="S299" s="104">
        <f t="shared" si="55"/>
        <v>0.475</v>
      </c>
      <c r="T299" s="104">
        <f t="shared" si="56"/>
        <v>0.60</v>
      </c>
      <c r="U299" s="104">
        <f t="shared" si="57"/>
        <v>0.25</v>
      </c>
      <c r="V299" s="104">
        <f t="shared" si="58"/>
        <v>0.35</v>
      </c>
      <c r="W299" s="26">
        <f t="shared" si="59"/>
        <v>21.50</v>
      </c>
      <c r="X299" s="194">
        <f t="shared" si="60"/>
        <v>4.30</v>
      </c>
      <c r="Y299" s="114">
        <v>15</v>
      </c>
      <c r="Z299" s="195">
        <f t="shared" si="61"/>
        <v>12</v>
      </c>
      <c r="AA299" s="107"/>
      <c r="AB299" s="107"/>
    </row>
    <row r="300" spans="1:28" ht="20.25">
      <c r="A300" s="191">
        <v>294</v>
      </c>
      <c r="B300" s="125">
        <v>439763</v>
      </c>
      <c r="C300" s="126" t="s">
        <v>235</v>
      </c>
      <c r="D300" s="319">
        <v>2</v>
      </c>
      <c r="E300" s="319">
        <v>2</v>
      </c>
      <c r="F300" s="319">
        <v>1.50</v>
      </c>
      <c r="G300" s="320">
        <v>1</v>
      </c>
      <c r="H300" s="320">
        <v>3</v>
      </c>
      <c r="I300" s="225">
        <f t="shared" si="62"/>
        <v>9.50</v>
      </c>
      <c r="J300" s="196">
        <f t="shared" si="63"/>
        <v>1.425</v>
      </c>
      <c r="K300" s="321">
        <v>0</v>
      </c>
      <c r="L300" s="321">
        <v>2.50</v>
      </c>
      <c r="M300" s="321">
        <v>3</v>
      </c>
      <c r="N300" s="321">
        <v>1</v>
      </c>
      <c r="O300" s="321">
        <v>1.50</v>
      </c>
      <c r="P300" s="225">
        <f t="shared" si="64"/>
        <v>8</v>
      </c>
      <c r="Q300" s="197">
        <f t="shared" si="65"/>
        <v>0.40</v>
      </c>
      <c r="R300" s="104">
        <f t="shared" si="54"/>
        <v>0.30</v>
      </c>
      <c r="S300" s="104">
        <f t="shared" si="55"/>
        <v>0.425</v>
      </c>
      <c r="T300" s="104">
        <f t="shared" si="56"/>
        <v>0.375</v>
      </c>
      <c r="U300" s="104">
        <f t="shared" si="57"/>
        <v>0.20</v>
      </c>
      <c r="V300" s="104">
        <f t="shared" si="58"/>
        <v>0.52499999999999991</v>
      </c>
      <c r="W300" s="26">
        <f t="shared" si="59"/>
        <v>17.50</v>
      </c>
      <c r="X300" s="194">
        <f t="shared" si="60"/>
        <v>3.50</v>
      </c>
      <c r="Y300" s="114">
        <v>6</v>
      </c>
      <c r="Z300" s="195">
        <f t="shared" si="61"/>
        <v>4.8000000000000007</v>
      </c>
      <c r="AA300" s="107"/>
      <c r="AB300" s="107"/>
    </row>
    <row r="301" spans="1:28" ht="20.25">
      <c r="A301" s="191">
        <v>295</v>
      </c>
      <c r="B301" s="125">
        <v>439767</v>
      </c>
      <c r="C301" s="126" t="s">
        <v>236</v>
      </c>
      <c r="D301" s="319"/>
      <c r="E301" s="319"/>
      <c r="F301" s="319"/>
      <c r="G301" s="320"/>
      <c r="H301" s="320"/>
      <c r="I301" s="225">
        <f t="shared" si="62"/>
        <v>0</v>
      </c>
      <c r="J301" s="196">
        <f t="shared" si="63"/>
        <v>0</v>
      </c>
      <c r="K301" s="321"/>
      <c r="L301" s="321"/>
      <c r="M301" s="321"/>
      <c r="N301" s="321"/>
      <c r="O301" s="321"/>
      <c r="P301" s="225">
        <f t="shared" si="64"/>
        <v>0</v>
      </c>
      <c r="Q301" s="197">
        <f t="shared" si="65"/>
        <v>0</v>
      </c>
      <c r="R301" s="104">
        <f t="shared" si="54"/>
        <v>0</v>
      </c>
      <c r="S301" s="104">
        <f t="shared" si="55"/>
        <v>0</v>
      </c>
      <c r="T301" s="104">
        <f t="shared" si="56"/>
        <v>0</v>
      </c>
      <c r="U301" s="104">
        <f t="shared" si="57"/>
        <v>0</v>
      </c>
      <c r="V301" s="104">
        <f t="shared" si="58"/>
        <v>0</v>
      </c>
      <c r="W301" s="26">
        <f t="shared" si="59"/>
        <v>0</v>
      </c>
      <c r="X301" s="194">
        <f t="shared" si="60"/>
        <v>0</v>
      </c>
      <c r="Y301" s="114" t="s">
        <v>147</v>
      </c>
      <c r="Z301" s="195" t="e">
        <f t="shared" si="61"/>
        <v>#VALUE!</v>
      </c>
      <c r="AA301" s="107"/>
      <c r="AB301" s="107"/>
    </row>
    <row r="302" spans="1:28" ht="20.25">
      <c r="A302" s="191">
        <v>296</v>
      </c>
      <c r="B302" s="125">
        <v>439781</v>
      </c>
      <c r="C302" s="126" t="s">
        <v>134</v>
      </c>
      <c r="D302" s="319">
        <v>10</v>
      </c>
      <c r="E302" s="319">
        <v>11</v>
      </c>
      <c r="F302" s="319">
        <v>12</v>
      </c>
      <c r="G302" s="320">
        <v>5</v>
      </c>
      <c r="H302" s="320">
        <v>3</v>
      </c>
      <c r="I302" s="225">
        <f t="shared" si="62"/>
        <v>41</v>
      </c>
      <c r="J302" s="196">
        <f t="shared" si="63"/>
        <v>6.15</v>
      </c>
      <c r="K302" s="321">
        <v>2</v>
      </c>
      <c r="L302" s="321">
        <v>2.50</v>
      </c>
      <c r="M302" s="321">
        <v>3</v>
      </c>
      <c r="N302" s="321">
        <v>2.50</v>
      </c>
      <c r="O302" s="321">
        <v>2</v>
      </c>
      <c r="P302" s="225">
        <f t="shared" si="64"/>
        <v>12</v>
      </c>
      <c r="Q302" s="197">
        <f t="shared" si="65"/>
        <v>0.60000000000000009</v>
      </c>
      <c r="R302" s="104">
        <f t="shared" si="54"/>
        <v>1.60</v>
      </c>
      <c r="S302" s="104">
        <f t="shared" si="55"/>
        <v>1.775</v>
      </c>
      <c r="T302" s="104">
        <f t="shared" si="56"/>
        <v>1.9499999999999997</v>
      </c>
      <c r="U302" s="104">
        <f t="shared" si="57"/>
        <v>0.875</v>
      </c>
      <c r="V302" s="104">
        <f t="shared" si="58"/>
        <v>0.54999999999999993</v>
      </c>
      <c r="W302" s="26">
        <f t="shared" si="59"/>
        <v>53</v>
      </c>
      <c r="X302" s="194">
        <f t="shared" si="60"/>
        <v>10.60</v>
      </c>
      <c r="Y302" s="114">
        <v>45</v>
      </c>
      <c r="Z302" s="195">
        <f t="shared" si="61"/>
        <v>36</v>
      </c>
      <c r="AA302" s="107"/>
      <c r="AB302" s="107"/>
    </row>
    <row r="303" spans="1:28" ht="20.25">
      <c r="A303" s="191">
        <v>297</v>
      </c>
      <c r="B303" s="125">
        <v>439785</v>
      </c>
      <c r="C303" s="126" t="s">
        <v>239</v>
      </c>
      <c r="D303" s="319">
        <v>3</v>
      </c>
      <c r="E303" s="319">
        <v>5</v>
      </c>
      <c r="F303" s="319">
        <v>2</v>
      </c>
      <c r="G303" s="320">
        <v>3</v>
      </c>
      <c r="H303" s="320">
        <v>4</v>
      </c>
      <c r="I303" s="225">
        <f t="shared" si="62"/>
        <v>17</v>
      </c>
      <c r="J303" s="196">
        <f t="shared" si="63"/>
        <v>2.5499999999999998</v>
      </c>
      <c r="K303" s="321">
        <v>0</v>
      </c>
      <c r="L303" s="321">
        <v>2.50</v>
      </c>
      <c r="M303" s="321">
        <v>2.50</v>
      </c>
      <c r="N303" s="321">
        <v>1</v>
      </c>
      <c r="O303" s="321">
        <v>1.50</v>
      </c>
      <c r="P303" s="225">
        <f t="shared" si="64"/>
        <v>7.50</v>
      </c>
      <c r="Q303" s="197">
        <f t="shared" si="65"/>
        <v>0.375</v>
      </c>
      <c r="R303" s="104">
        <f t="shared" si="54"/>
        <v>0.44999999999999996</v>
      </c>
      <c r="S303" s="104">
        <f t="shared" si="55"/>
        <v>0.875</v>
      </c>
      <c r="T303" s="104">
        <f t="shared" si="56"/>
        <v>0.425</v>
      </c>
      <c r="U303" s="104">
        <f t="shared" si="57"/>
        <v>0.49999999999999994</v>
      </c>
      <c r="V303" s="104">
        <f t="shared" si="58"/>
        <v>0.675</v>
      </c>
      <c r="W303" s="26">
        <f t="shared" si="59"/>
        <v>24.50</v>
      </c>
      <c r="X303" s="194">
        <f t="shared" si="60"/>
        <v>4.9000000000000004</v>
      </c>
      <c r="Y303" s="114">
        <v>17</v>
      </c>
      <c r="Z303" s="195">
        <f t="shared" si="61"/>
        <v>13.60</v>
      </c>
      <c r="AA303" s="107"/>
      <c r="AB303" s="107"/>
    </row>
    <row r="304" spans="1:28" ht="20.25">
      <c r="A304" s="191">
        <v>298</v>
      </c>
      <c r="B304" s="125">
        <v>439786</v>
      </c>
      <c r="C304" s="126" t="s">
        <v>240</v>
      </c>
      <c r="D304" s="319">
        <v>3</v>
      </c>
      <c r="E304" s="319">
        <v>2</v>
      </c>
      <c r="F304" s="319">
        <v>4</v>
      </c>
      <c r="G304" s="320">
        <v>1</v>
      </c>
      <c r="H304" s="320">
        <v>1.50</v>
      </c>
      <c r="I304" s="225">
        <f t="shared" si="62"/>
        <v>11.50</v>
      </c>
      <c r="J304" s="196">
        <f t="shared" si="63"/>
        <v>1.725</v>
      </c>
      <c r="K304" s="321">
        <v>3</v>
      </c>
      <c r="L304" s="321">
        <v>2.50</v>
      </c>
      <c r="M304" s="321">
        <v>1</v>
      </c>
      <c r="N304" s="321">
        <v>3.50</v>
      </c>
      <c r="O304" s="321">
        <v>1</v>
      </c>
      <c r="P304" s="225">
        <f t="shared" si="64"/>
        <v>11</v>
      </c>
      <c r="Q304" s="197">
        <f t="shared" si="65"/>
        <v>0.55000000000000004</v>
      </c>
      <c r="R304" s="104">
        <f t="shared" si="54"/>
        <v>0.60</v>
      </c>
      <c r="S304" s="104">
        <f t="shared" si="55"/>
        <v>0.425</v>
      </c>
      <c r="T304" s="104">
        <f t="shared" si="56"/>
        <v>0.65</v>
      </c>
      <c r="U304" s="104">
        <f t="shared" si="57"/>
        <v>0.325</v>
      </c>
      <c r="V304" s="104">
        <f t="shared" si="58"/>
        <v>0.27499999999999997</v>
      </c>
      <c r="W304" s="26">
        <f t="shared" si="59"/>
        <v>22.50</v>
      </c>
      <c r="X304" s="194">
        <f t="shared" si="60"/>
        <v>4.50</v>
      </c>
      <c r="Y304" s="114">
        <v>7</v>
      </c>
      <c r="Z304" s="195">
        <f t="shared" si="61"/>
        <v>5.60</v>
      </c>
      <c r="AA304" s="107"/>
      <c r="AB304" s="107"/>
    </row>
    <row r="305" spans="1:28" ht="20.25">
      <c r="A305" s="191">
        <v>299</v>
      </c>
      <c r="B305" s="125">
        <v>439797</v>
      </c>
      <c r="C305" s="126" t="s">
        <v>241</v>
      </c>
      <c r="D305" s="319">
        <v>16</v>
      </c>
      <c r="E305" s="319">
        <v>12</v>
      </c>
      <c r="F305" s="319">
        <v>10</v>
      </c>
      <c r="G305" s="320">
        <v>14</v>
      </c>
      <c r="H305" s="320">
        <v>12</v>
      </c>
      <c r="I305" s="225">
        <f t="shared" si="62"/>
        <v>64</v>
      </c>
      <c r="J305" s="196">
        <f t="shared" si="63"/>
        <v>9.60</v>
      </c>
      <c r="K305" s="321">
        <v>3</v>
      </c>
      <c r="L305" s="321">
        <v>2.50</v>
      </c>
      <c r="M305" s="321">
        <v>2.50</v>
      </c>
      <c r="N305" s="321">
        <v>3.50</v>
      </c>
      <c r="O305" s="321">
        <v>3.50</v>
      </c>
      <c r="P305" s="225">
        <f t="shared" si="64"/>
        <v>15</v>
      </c>
      <c r="Q305" s="197">
        <f t="shared" si="65"/>
        <v>0.75</v>
      </c>
      <c r="R305" s="104">
        <f t="shared" si="54"/>
        <v>2.5499999999999998</v>
      </c>
      <c r="S305" s="104">
        <f t="shared" si="55"/>
        <v>1.9249999999999998</v>
      </c>
      <c r="T305" s="104">
        <f t="shared" si="56"/>
        <v>1.625</v>
      </c>
      <c r="U305" s="104">
        <f t="shared" si="57"/>
        <v>2.275</v>
      </c>
      <c r="V305" s="104">
        <f t="shared" si="58"/>
        <v>1.975</v>
      </c>
      <c r="W305" s="26">
        <f t="shared" si="59"/>
        <v>79</v>
      </c>
      <c r="X305" s="194">
        <f t="shared" si="60"/>
        <v>15.80</v>
      </c>
      <c r="Y305" s="114">
        <v>70</v>
      </c>
      <c r="Z305" s="195">
        <f t="shared" si="61"/>
        <v>56</v>
      </c>
      <c r="AA305" s="107"/>
      <c r="AB305" s="107"/>
    </row>
    <row r="306" spans="1:28" ht="20.25">
      <c r="A306" s="191">
        <v>300</v>
      </c>
      <c r="B306" s="222">
        <v>439801</v>
      </c>
      <c r="C306" s="223" t="s">
        <v>242</v>
      </c>
      <c r="D306" s="319">
        <v>8</v>
      </c>
      <c r="E306" s="319">
        <v>7</v>
      </c>
      <c r="F306" s="319">
        <v>11</v>
      </c>
      <c r="G306" s="320">
        <v>12</v>
      </c>
      <c r="H306" s="320">
        <v>10</v>
      </c>
      <c r="I306" s="225">
        <f t="shared" si="62"/>
        <v>48</v>
      </c>
      <c r="J306" s="196">
        <f t="shared" si="63"/>
        <v>7.1999999999999993</v>
      </c>
      <c r="K306" s="321">
        <v>4</v>
      </c>
      <c r="L306" s="321">
        <v>3</v>
      </c>
      <c r="M306" s="321">
        <v>1.50</v>
      </c>
      <c r="N306" s="321">
        <v>4</v>
      </c>
      <c r="O306" s="321">
        <v>2.50</v>
      </c>
      <c r="P306" s="225">
        <f t="shared" si="64"/>
        <v>15</v>
      </c>
      <c r="Q306" s="197">
        <f t="shared" si="65"/>
        <v>0.75</v>
      </c>
      <c r="R306" s="104">
        <f t="shared" si="54"/>
        <v>1.40</v>
      </c>
      <c r="S306" s="104">
        <f t="shared" si="55"/>
        <v>1.2000000000000002</v>
      </c>
      <c r="T306" s="104">
        <f t="shared" si="56"/>
        <v>1.725</v>
      </c>
      <c r="U306" s="104">
        <f t="shared" si="57"/>
        <v>1.9999999999999998</v>
      </c>
      <c r="V306" s="104">
        <f t="shared" si="58"/>
        <v>1.625</v>
      </c>
      <c r="W306" s="26">
        <f t="shared" si="59"/>
        <v>63</v>
      </c>
      <c r="X306" s="194">
        <f t="shared" si="60"/>
        <v>12.60</v>
      </c>
      <c r="Y306" s="224">
        <v>42</v>
      </c>
      <c r="Z306" s="195">
        <f t="shared" si="61"/>
        <v>33.60</v>
      </c>
      <c r="AA306" s="107"/>
      <c r="AB306" s="107"/>
    </row>
    <row r="307" spans="1:28" ht="20.25">
      <c r="A307" s="191">
        <v>301</v>
      </c>
      <c r="B307" s="125">
        <v>439803</v>
      </c>
      <c r="C307" s="126" t="s">
        <v>243</v>
      </c>
      <c r="D307" s="319">
        <v>9</v>
      </c>
      <c r="E307" s="319">
        <v>12</v>
      </c>
      <c r="F307" s="319">
        <v>3</v>
      </c>
      <c r="G307" s="320">
        <v>10</v>
      </c>
      <c r="H307" s="320">
        <v>5</v>
      </c>
      <c r="I307" s="225">
        <f t="shared" si="62"/>
        <v>39</v>
      </c>
      <c r="J307" s="196">
        <f t="shared" si="63"/>
        <v>5.85</v>
      </c>
      <c r="K307" s="321">
        <v>3</v>
      </c>
      <c r="L307" s="321">
        <v>2</v>
      </c>
      <c r="M307" s="321">
        <v>2.50</v>
      </c>
      <c r="N307" s="321">
        <v>2</v>
      </c>
      <c r="O307" s="321">
        <v>1</v>
      </c>
      <c r="P307" s="225">
        <f t="shared" si="64"/>
        <v>10.50</v>
      </c>
      <c r="Q307" s="197">
        <f t="shared" si="65"/>
        <v>0.525</v>
      </c>
      <c r="R307" s="104">
        <f t="shared" si="54"/>
        <v>1.50</v>
      </c>
      <c r="S307" s="104">
        <f t="shared" si="55"/>
        <v>1.90</v>
      </c>
      <c r="T307" s="104">
        <f t="shared" si="56"/>
        <v>0.57499999999999996</v>
      </c>
      <c r="U307" s="104">
        <f t="shared" si="57"/>
        <v>1.60</v>
      </c>
      <c r="V307" s="104">
        <f t="shared" si="58"/>
        <v>0.80</v>
      </c>
      <c r="W307" s="26">
        <f t="shared" si="59"/>
        <v>49.50</v>
      </c>
      <c r="X307" s="194">
        <f t="shared" si="60"/>
        <v>9.90</v>
      </c>
      <c r="Y307" s="114">
        <v>30</v>
      </c>
      <c r="Z307" s="195">
        <f t="shared" si="61"/>
        <v>24</v>
      </c>
      <c r="AA307" s="107"/>
      <c r="AB307" s="107"/>
    </row>
    <row r="308" spans="1:28" ht="20.25">
      <c r="A308" s="191">
        <v>302</v>
      </c>
      <c r="B308" s="125">
        <v>439804</v>
      </c>
      <c r="C308" s="126" t="s">
        <v>244</v>
      </c>
      <c r="D308" s="319">
        <v>14</v>
      </c>
      <c r="E308" s="319">
        <v>6</v>
      </c>
      <c r="F308" s="319">
        <v>9</v>
      </c>
      <c r="G308" s="320">
        <v>7</v>
      </c>
      <c r="H308" s="320">
        <v>10</v>
      </c>
      <c r="I308" s="225">
        <f t="shared" si="62"/>
        <v>46</v>
      </c>
      <c r="J308" s="196">
        <f t="shared" si="63"/>
        <v>6.90</v>
      </c>
      <c r="K308" s="321">
        <v>3.50</v>
      </c>
      <c r="L308" s="321">
        <v>1</v>
      </c>
      <c r="M308" s="321">
        <v>3.50</v>
      </c>
      <c r="N308" s="321">
        <v>1</v>
      </c>
      <c r="O308" s="321">
        <v>4.50</v>
      </c>
      <c r="P308" s="225">
        <f t="shared" si="64"/>
        <v>13.50</v>
      </c>
      <c r="Q308" s="197">
        <f t="shared" si="65"/>
        <v>0.675</v>
      </c>
      <c r="R308" s="104">
        <f t="shared" si="54"/>
        <v>2.275</v>
      </c>
      <c r="S308" s="104">
        <f t="shared" si="55"/>
        <v>0.95</v>
      </c>
      <c r="T308" s="104">
        <f t="shared" si="56"/>
        <v>1.525</v>
      </c>
      <c r="U308" s="104">
        <f t="shared" si="57"/>
        <v>1.1000000000000001</v>
      </c>
      <c r="V308" s="104">
        <f t="shared" si="58"/>
        <v>1.725</v>
      </c>
      <c r="W308" s="26">
        <f t="shared" si="59"/>
        <v>59.50</v>
      </c>
      <c r="X308" s="194">
        <f t="shared" si="60"/>
        <v>11.90</v>
      </c>
      <c r="Y308" s="114">
        <v>40</v>
      </c>
      <c r="Z308" s="195">
        <f t="shared" si="61"/>
        <v>32</v>
      </c>
      <c r="AA308" s="107"/>
      <c r="AB308" s="107"/>
    </row>
    <row r="309" spans="1:28" ht="20.25">
      <c r="A309" s="191">
        <v>303</v>
      </c>
      <c r="B309" s="125">
        <v>439805</v>
      </c>
      <c r="C309" s="126" t="s">
        <v>245</v>
      </c>
      <c r="D309" s="319">
        <v>10</v>
      </c>
      <c r="E309" s="319">
        <v>6</v>
      </c>
      <c r="F309" s="319">
        <v>10</v>
      </c>
      <c r="G309" s="320">
        <v>8</v>
      </c>
      <c r="H309" s="320">
        <v>2</v>
      </c>
      <c r="I309" s="225">
        <f t="shared" si="62"/>
        <v>36</v>
      </c>
      <c r="J309" s="196">
        <f t="shared" si="63"/>
        <v>5.40</v>
      </c>
      <c r="K309" s="321">
        <v>3.50</v>
      </c>
      <c r="L309" s="321">
        <v>2.50</v>
      </c>
      <c r="M309" s="321">
        <v>1</v>
      </c>
      <c r="N309" s="321">
        <v>2</v>
      </c>
      <c r="O309" s="321">
        <v>2</v>
      </c>
      <c r="P309" s="225">
        <f t="shared" si="64"/>
        <v>11</v>
      </c>
      <c r="Q309" s="197">
        <f t="shared" si="65"/>
        <v>0.55000000000000004</v>
      </c>
      <c r="R309" s="104">
        <f t="shared" si="54"/>
        <v>1.675</v>
      </c>
      <c r="S309" s="104">
        <f t="shared" si="55"/>
        <v>1.0249999999999999</v>
      </c>
      <c r="T309" s="104">
        <f t="shared" si="56"/>
        <v>1.55</v>
      </c>
      <c r="U309" s="104">
        <f t="shared" si="57"/>
        <v>1.30</v>
      </c>
      <c r="V309" s="104">
        <f t="shared" si="58"/>
        <v>0.40</v>
      </c>
      <c r="W309" s="26">
        <f t="shared" si="59"/>
        <v>47</v>
      </c>
      <c r="X309" s="194">
        <f t="shared" si="60"/>
        <v>9.40</v>
      </c>
      <c r="Y309" s="114">
        <v>39</v>
      </c>
      <c r="Z309" s="195">
        <f t="shared" si="61"/>
        <v>31.200000000000003</v>
      </c>
      <c r="AA309" s="107"/>
      <c r="AB309" s="107"/>
    </row>
    <row r="310" spans="1:28" ht="20.25">
      <c r="A310" s="191">
        <v>304</v>
      </c>
      <c r="B310" s="125">
        <v>439809</v>
      </c>
      <c r="C310" s="126" t="s">
        <v>137</v>
      </c>
      <c r="D310" s="319">
        <v>2.50</v>
      </c>
      <c r="E310" s="319">
        <v>12</v>
      </c>
      <c r="F310" s="319">
        <v>11</v>
      </c>
      <c r="G310" s="320">
        <v>14</v>
      </c>
      <c r="H310" s="320">
        <v>15</v>
      </c>
      <c r="I310" s="225">
        <f t="shared" si="62"/>
        <v>54.50</v>
      </c>
      <c r="J310" s="196">
        <f t="shared" si="63"/>
        <v>8.1749999999999989</v>
      </c>
      <c r="K310" s="321">
        <v>3</v>
      </c>
      <c r="L310" s="321">
        <v>4</v>
      </c>
      <c r="M310" s="321">
        <v>2.50</v>
      </c>
      <c r="N310" s="321">
        <v>3.50</v>
      </c>
      <c r="O310" s="321">
        <v>3</v>
      </c>
      <c r="P310" s="225">
        <f t="shared" si="64"/>
        <v>16</v>
      </c>
      <c r="Q310" s="197">
        <f t="shared" si="65"/>
        <v>0.80</v>
      </c>
      <c r="R310" s="104">
        <f t="shared" si="54"/>
        <v>0.525</v>
      </c>
      <c r="S310" s="104">
        <f t="shared" si="55"/>
        <v>1.9999999999999998</v>
      </c>
      <c r="T310" s="104">
        <f t="shared" si="56"/>
        <v>1.775</v>
      </c>
      <c r="U310" s="104">
        <f t="shared" si="57"/>
        <v>2.275</v>
      </c>
      <c r="V310" s="104">
        <f t="shared" si="58"/>
        <v>2.40</v>
      </c>
      <c r="W310" s="26">
        <f t="shared" si="59"/>
        <v>70.50</v>
      </c>
      <c r="X310" s="194">
        <f t="shared" si="60"/>
        <v>14.10</v>
      </c>
      <c r="Y310" s="114">
        <v>60</v>
      </c>
      <c r="Z310" s="195">
        <f t="shared" si="61"/>
        <v>48</v>
      </c>
      <c r="AA310" s="107"/>
      <c r="AB310" s="107"/>
    </row>
    <row r="311" spans="1:28" ht="20.25">
      <c r="A311" s="191">
        <v>305</v>
      </c>
      <c r="B311" s="125">
        <v>439810</v>
      </c>
      <c r="C311" s="126" t="s">
        <v>138</v>
      </c>
      <c r="D311" s="319">
        <v>10</v>
      </c>
      <c r="E311" s="319">
        <v>11</v>
      </c>
      <c r="F311" s="319">
        <v>14</v>
      </c>
      <c r="G311" s="320">
        <v>12</v>
      </c>
      <c r="H311" s="320">
        <v>5</v>
      </c>
      <c r="I311" s="225">
        <f t="shared" si="62"/>
        <v>52</v>
      </c>
      <c r="J311" s="196">
        <f t="shared" si="63"/>
        <v>7.80</v>
      </c>
      <c r="K311" s="321">
        <v>5</v>
      </c>
      <c r="L311" s="321">
        <v>3.50</v>
      </c>
      <c r="M311" s="321">
        <v>2.50</v>
      </c>
      <c r="N311" s="321">
        <v>2</v>
      </c>
      <c r="O311" s="321">
        <v>3.50</v>
      </c>
      <c r="P311" s="225">
        <f t="shared" si="64"/>
        <v>16.50</v>
      </c>
      <c r="Q311" s="197">
        <f t="shared" si="65"/>
        <v>0.825</v>
      </c>
      <c r="R311" s="104">
        <f t="shared" si="54"/>
        <v>1.75</v>
      </c>
      <c r="S311" s="104">
        <f t="shared" si="55"/>
        <v>1.825</v>
      </c>
      <c r="T311" s="104">
        <f t="shared" si="56"/>
        <v>2.225</v>
      </c>
      <c r="U311" s="104">
        <f t="shared" si="57"/>
        <v>1.90</v>
      </c>
      <c r="V311" s="104">
        <f t="shared" si="58"/>
        <v>0.925</v>
      </c>
      <c r="W311" s="26">
        <f t="shared" si="59"/>
        <v>68.50</v>
      </c>
      <c r="X311" s="194">
        <f t="shared" si="60"/>
        <v>13.70</v>
      </c>
      <c r="Y311" s="114">
        <v>60</v>
      </c>
      <c r="Z311" s="195">
        <f t="shared" si="61"/>
        <v>48</v>
      </c>
      <c r="AA311" s="107"/>
      <c r="AB311" s="107"/>
    </row>
    <row r="312" spans="1:28" ht="20.25">
      <c r="A312" s="191">
        <v>306</v>
      </c>
      <c r="B312" s="125">
        <v>439812</v>
      </c>
      <c r="C312" s="126" t="s">
        <v>246</v>
      </c>
      <c r="D312" s="319"/>
      <c r="E312" s="319"/>
      <c r="F312" s="319"/>
      <c r="G312" s="320"/>
      <c r="H312" s="320"/>
      <c r="I312" s="225">
        <f t="shared" si="62"/>
        <v>0</v>
      </c>
      <c r="J312" s="196">
        <f t="shared" si="63"/>
        <v>0</v>
      </c>
      <c r="K312" s="321"/>
      <c r="L312" s="321"/>
      <c r="M312" s="321"/>
      <c r="N312" s="321"/>
      <c r="O312" s="321"/>
      <c r="P312" s="225">
        <f t="shared" si="64"/>
        <v>0</v>
      </c>
      <c r="Q312" s="197">
        <f t="shared" si="65"/>
        <v>0</v>
      </c>
      <c r="R312" s="104">
        <f t="shared" si="54"/>
        <v>0</v>
      </c>
      <c r="S312" s="104">
        <f t="shared" si="55"/>
        <v>0</v>
      </c>
      <c r="T312" s="104">
        <f t="shared" si="56"/>
        <v>0</v>
      </c>
      <c r="U312" s="104">
        <f t="shared" si="57"/>
        <v>0</v>
      </c>
      <c r="V312" s="104">
        <f t="shared" si="58"/>
        <v>0</v>
      </c>
      <c r="W312" s="26">
        <f t="shared" si="59"/>
        <v>0</v>
      </c>
      <c r="X312" s="194">
        <f t="shared" si="60"/>
        <v>0</v>
      </c>
      <c r="Y312" s="114" t="s">
        <v>147</v>
      </c>
      <c r="Z312" s="195" t="e">
        <f t="shared" si="61"/>
        <v>#VALUE!</v>
      </c>
      <c r="AA312" s="107"/>
      <c r="AB312" s="107"/>
    </row>
    <row r="313" spans="1:28" ht="20.25">
      <c r="A313" s="191">
        <v>307</v>
      </c>
      <c r="B313" s="125">
        <v>439820</v>
      </c>
      <c r="C313" s="126" t="s">
        <v>247</v>
      </c>
      <c r="D313" s="319">
        <v>11</v>
      </c>
      <c r="E313" s="319">
        <v>8</v>
      </c>
      <c r="F313" s="319">
        <v>10</v>
      </c>
      <c r="G313" s="320">
        <v>9</v>
      </c>
      <c r="H313" s="320">
        <v>7</v>
      </c>
      <c r="I313" s="225">
        <f t="shared" si="62"/>
        <v>45</v>
      </c>
      <c r="J313" s="196">
        <f t="shared" si="63"/>
        <v>6.75</v>
      </c>
      <c r="K313" s="321">
        <v>3.50</v>
      </c>
      <c r="L313" s="321">
        <v>2.50</v>
      </c>
      <c r="M313" s="321">
        <v>2</v>
      </c>
      <c r="N313" s="321">
        <v>3</v>
      </c>
      <c r="O313" s="321">
        <v>2.50</v>
      </c>
      <c r="P313" s="225">
        <f t="shared" si="64"/>
        <v>13.50</v>
      </c>
      <c r="Q313" s="197">
        <f t="shared" si="65"/>
        <v>0.675</v>
      </c>
      <c r="R313" s="104">
        <f t="shared" si="54"/>
        <v>1.825</v>
      </c>
      <c r="S313" s="104">
        <f t="shared" si="55"/>
        <v>1.325</v>
      </c>
      <c r="T313" s="104">
        <f t="shared" si="56"/>
        <v>1.60</v>
      </c>
      <c r="U313" s="104">
        <f t="shared" si="57"/>
        <v>1.50</v>
      </c>
      <c r="V313" s="104">
        <f t="shared" si="58"/>
        <v>1.175</v>
      </c>
      <c r="W313" s="26">
        <f t="shared" si="59"/>
        <v>58.50</v>
      </c>
      <c r="X313" s="194">
        <f t="shared" si="60"/>
        <v>11.70</v>
      </c>
      <c r="Y313" s="114">
        <v>56</v>
      </c>
      <c r="Z313" s="195">
        <f t="shared" si="61"/>
        <v>44.80</v>
      </c>
      <c r="AA313" s="107"/>
      <c r="AB313" s="107"/>
    </row>
    <row r="314" spans="1:28" ht="20.25">
      <c r="A314" s="191">
        <v>308</v>
      </c>
      <c r="B314" s="125">
        <v>439823</v>
      </c>
      <c r="C314" s="126" t="s">
        <v>248</v>
      </c>
      <c r="D314" s="319">
        <v>3</v>
      </c>
      <c r="E314" s="319">
        <v>5</v>
      </c>
      <c r="F314" s="319">
        <v>6</v>
      </c>
      <c r="G314" s="320">
        <v>4</v>
      </c>
      <c r="H314" s="320">
        <v>8</v>
      </c>
      <c r="I314" s="225">
        <f t="shared" si="62"/>
        <v>26</v>
      </c>
      <c r="J314" s="196">
        <f t="shared" si="63"/>
        <v>3.90</v>
      </c>
      <c r="K314" s="321">
        <v>2.50</v>
      </c>
      <c r="L314" s="321">
        <v>1</v>
      </c>
      <c r="M314" s="321">
        <v>3</v>
      </c>
      <c r="N314" s="321">
        <v>1</v>
      </c>
      <c r="O314" s="321">
        <v>3.50</v>
      </c>
      <c r="P314" s="225">
        <f t="shared" si="64"/>
        <v>11</v>
      </c>
      <c r="Q314" s="197">
        <f t="shared" si="65"/>
        <v>0.55000000000000004</v>
      </c>
      <c r="R314" s="104">
        <f t="shared" si="54"/>
        <v>0.57499999999999996</v>
      </c>
      <c r="S314" s="104">
        <f t="shared" si="55"/>
        <v>0.80</v>
      </c>
      <c r="T314" s="104">
        <f t="shared" si="56"/>
        <v>1.0499999999999998</v>
      </c>
      <c r="U314" s="104">
        <f t="shared" si="57"/>
        <v>0.65</v>
      </c>
      <c r="V314" s="104">
        <f t="shared" si="58"/>
        <v>1.375</v>
      </c>
      <c r="W314" s="26">
        <f t="shared" si="59"/>
        <v>37</v>
      </c>
      <c r="X314" s="194">
        <f t="shared" si="60"/>
        <v>7.40</v>
      </c>
      <c r="Y314" s="114">
        <v>26</v>
      </c>
      <c r="Z314" s="195">
        <f t="shared" si="61"/>
        <v>20.80</v>
      </c>
      <c r="AA314" s="107"/>
      <c r="AB314" s="107"/>
    </row>
    <row r="315" spans="1:28" ht="20.25">
      <c r="A315" s="191">
        <v>309</v>
      </c>
      <c r="B315" s="125">
        <v>439824</v>
      </c>
      <c r="C315" s="126" t="s">
        <v>249</v>
      </c>
      <c r="D315" s="319">
        <v>0</v>
      </c>
      <c r="E315" s="319">
        <v>10</v>
      </c>
      <c r="F315" s="319">
        <v>5</v>
      </c>
      <c r="G315" s="320">
        <v>7</v>
      </c>
      <c r="H315" s="320">
        <v>4</v>
      </c>
      <c r="I315" s="225">
        <f t="shared" si="62"/>
        <v>26</v>
      </c>
      <c r="J315" s="196">
        <f t="shared" si="63"/>
        <v>3.90</v>
      </c>
      <c r="K315" s="321">
        <v>1</v>
      </c>
      <c r="L315" s="321">
        <v>2</v>
      </c>
      <c r="M315" s="321">
        <v>2.50</v>
      </c>
      <c r="N315" s="321">
        <v>2</v>
      </c>
      <c r="O315" s="321">
        <v>1</v>
      </c>
      <c r="P315" s="225">
        <f t="shared" si="64"/>
        <v>8.50</v>
      </c>
      <c r="Q315" s="197">
        <f t="shared" si="65"/>
        <v>0.42500000000000004</v>
      </c>
      <c r="R315" s="104">
        <f t="shared" si="54"/>
        <v>0.05</v>
      </c>
      <c r="S315" s="104">
        <f t="shared" si="55"/>
        <v>1.60</v>
      </c>
      <c r="T315" s="104">
        <f t="shared" si="56"/>
        <v>0.875</v>
      </c>
      <c r="U315" s="104">
        <f t="shared" si="57"/>
        <v>1.1500000000000001</v>
      </c>
      <c r="V315" s="104">
        <f t="shared" si="58"/>
        <v>0.65</v>
      </c>
      <c r="W315" s="26">
        <f t="shared" si="59"/>
        <v>34.50</v>
      </c>
      <c r="X315" s="194">
        <f t="shared" si="60"/>
        <v>6.90</v>
      </c>
      <c r="Y315" s="114">
        <v>29</v>
      </c>
      <c r="Z315" s="195">
        <f t="shared" si="61"/>
        <v>23.200000000000003</v>
      </c>
      <c r="AA315" s="107"/>
      <c r="AB315" s="107"/>
    </row>
    <row r="316" spans="1:28" ht="20.25">
      <c r="A316" s="191">
        <v>310</v>
      </c>
      <c r="B316" s="125">
        <v>439827</v>
      </c>
      <c r="C316" s="126" t="s">
        <v>250</v>
      </c>
      <c r="D316" s="319">
        <v>7</v>
      </c>
      <c r="E316" s="319">
        <v>8</v>
      </c>
      <c r="F316" s="319">
        <v>5</v>
      </c>
      <c r="G316" s="320">
        <v>2</v>
      </c>
      <c r="H316" s="320">
        <v>4</v>
      </c>
      <c r="I316" s="225">
        <f t="shared" si="62"/>
        <v>26</v>
      </c>
      <c r="J316" s="196">
        <f t="shared" si="63"/>
        <v>3.90</v>
      </c>
      <c r="K316" s="321">
        <v>3</v>
      </c>
      <c r="L316" s="321">
        <v>4.50</v>
      </c>
      <c r="M316" s="321">
        <v>3</v>
      </c>
      <c r="N316" s="321">
        <v>4</v>
      </c>
      <c r="O316" s="321">
        <v>5</v>
      </c>
      <c r="P316" s="225">
        <f t="shared" si="64"/>
        <v>19.50</v>
      </c>
      <c r="Q316" s="197">
        <f t="shared" si="65"/>
        <v>0.97500000000000009</v>
      </c>
      <c r="R316" s="104">
        <f t="shared" si="54"/>
        <v>1.2000000000000002</v>
      </c>
      <c r="S316" s="104">
        <f t="shared" si="55"/>
        <v>1.425</v>
      </c>
      <c r="T316" s="104">
        <f t="shared" si="56"/>
        <v>0.90</v>
      </c>
      <c r="U316" s="104">
        <f t="shared" si="57"/>
        <v>0.50</v>
      </c>
      <c r="V316" s="104">
        <f t="shared" si="58"/>
        <v>0.85</v>
      </c>
      <c r="W316" s="26">
        <f t="shared" si="59"/>
        <v>45.50</v>
      </c>
      <c r="X316" s="194">
        <f t="shared" si="60"/>
        <v>9.10</v>
      </c>
      <c r="Y316" s="114">
        <v>16</v>
      </c>
      <c r="Z316" s="195">
        <f t="shared" si="61"/>
        <v>12.80</v>
      </c>
      <c r="AA316" s="107"/>
      <c r="AB316" s="107"/>
    </row>
    <row r="317" spans="1:28" ht="20.25">
      <c r="A317" s="191">
        <v>311</v>
      </c>
      <c r="B317" s="125">
        <v>439829</v>
      </c>
      <c r="C317" s="126" t="s">
        <v>252</v>
      </c>
      <c r="D317" s="319"/>
      <c r="E317" s="319"/>
      <c r="F317" s="319"/>
      <c r="G317" s="320"/>
      <c r="H317" s="320"/>
      <c r="I317" s="225">
        <f t="shared" si="62"/>
        <v>0</v>
      </c>
      <c r="J317" s="196">
        <f t="shared" si="63"/>
        <v>0</v>
      </c>
      <c r="K317" s="321"/>
      <c r="L317" s="321"/>
      <c r="M317" s="321"/>
      <c r="N317" s="321"/>
      <c r="O317" s="321"/>
      <c r="P317" s="225">
        <f t="shared" si="64"/>
        <v>0</v>
      </c>
      <c r="Q317" s="197">
        <f t="shared" si="65"/>
        <v>0</v>
      </c>
      <c r="R317" s="104">
        <f t="shared" si="54"/>
        <v>0</v>
      </c>
      <c r="S317" s="104">
        <f t="shared" si="55"/>
        <v>0</v>
      </c>
      <c r="T317" s="104">
        <f t="shared" si="56"/>
        <v>0</v>
      </c>
      <c r="U317" s="104">
        <f t="shared" si="57"/>
        <v>0</v>
      </c>
      <c r="V317" s="104">
        <f t="shared" si="58"/>
        <v>0</v>
      </c>
      <c r="W317" s="26">
        <f t="shared" si="59"/>
        <v>0</v>
      </c>
      <c r="X317" s="194">
        <f t="shared" si="60"/>
        <v>0</v>
      </c>
      <c r="Y317" s="114" t="s">
        <v>147</v>
      </c>
      <c r="Z317" s="195" t="e">
        <f t="shared" si="61"/>
        <v>#VALUE!</v>
      </c>
      <c r="AA317" s="107"/>
      <c r="AB317" s="107"/>
    </row>
    <row r="318" spans="1:28" ht="20.25">
      <c r="A318" s="191">
        <v>312</v>
      </c>
      <c r="B318" s="125">
        <v>439832</v>
      </c>
      <c r="C318" s="126" t="s">
        <v>255</v>
      </c>
      <c r="D318" s="319"/>
      <c r="E318" s="319"/>
      <c r="F318" s="319"/>
      <c r="G318" s="320"/>
      <c r="H318" s="320"/>
      <c r="I318" s="225">
        <f t="shared" si="62"/>
        <v>0</v>
      </c>
      <c r="J318" s="196">
        <f t="shared" si="63"/>
        <v>0</v>
      </c>
      <c r="K318" s="321"/>
      <c r="L318" s="321"/>
      <c r="M318" s="321"/>
      <c r="N318" s="321"/>
      <c r="O318" s="321"/>
      <c r="P318" s="225">
        <f t="shared" si="64"/>
        <v>0</v>
      </c>
      <c r="Q318" s="197">
        <f t="shared" si="65"/>
        <v>0</v>
      </c>
      <c r="R318" s="104">
        <f t="shared" si="54"/>
        <v>0</v>
      </c>
      <c r="S318" s="104">
        <f t="shared" si="55"/>
        <v>0</v>
      </c>
      <c r="T318" s="104">
        <f t="shared" si="56"/>
        <v>0</v>
      </c>
      <c r="U318" s="104">
        <f t="shared" si="57"/>
        <v>0</v>
      </c>
      <c r="V318" s="104">
        <f t="shared" si="58"/>
        <v>0</v>
      </c>
      <c r="W318" s="26">
        <f t="shared" si="59"/>
        <v>0</v>
      </c>
      <c r="X318" s="194">
        <f t="shared" si="60"/>
        <v>0</v>
      </c>
      <c r="Y318" s="114" t="s">
        <v>147</v>
      </c>
      <c r="Z318" s="195" t="e">
        <f t="shared" si="61"/>
        <v>#VALUE!</v>
      </c>
      <c r="AA318" s="107"/>
      <c r="AB318" s="107"/>
    </row>
    <row r="319" spans="1:28" ht="20.25">
      <c r="A319" s="191">
        <v>313</v>
      </c>
      <c r="B319" s="125">
        <v>439836</v>
      </c>
      <c r="C319" s="126" t="s">
        <v>499</v>
      </c>
      <c r="D319" s="319">
        <v>11</v>
      </c>
      <c r="E319" s="319">
        <v>7</v>
      </c>
      <c r="F319" s="319">
        <v>8</v>
      </c>
      <c r="G319" s="320">
        <v>5</v>
      </c>
      <c r="H319" s="320">
        <v>6</v>
      </c>
      <c r="I319" s="225">
        <f t="shared" si="62"/>
        <v>37</v>
      </c>
      <c r="J319" s="196">
        <f t="shared" si="63"/>
        <v>5.55</v>
      </c>
      <c r="K319" s="321">
        <v>1</v>
      </c>
      <c r="L319" s="321">
        <v>3.50</v>
      </c>
      <c r="M319" s="321">
        <v>1</v>
      </c>
      <c r="N319" s="321">
        <v>2</v>
      </c>
      <c r="O319" s="321">
        <v>4</v>
      </c>
      <c r="P319" s="225">
        <f t="shared" si="64"/>
        <v>11.50</v>
      </c>
      <c r="Q319" s="197">
        <f t="shared" si="65"/>
        <v>0.57500000000000007</v>
      </c>
      <c r="R319" s="104">
        <f t="shared" si="54"/>
        <v>1.70</v>
      </c>
      <c r="S319" s="104">
        <f t="shared" si="55"/>
        <v>1.2250000000000001</v>
      </c>
      <c r="T319" s="104">
        <f t="shared" si="56"/>
        <v>1.25</v>
      </c>
      <c r="U319" s="104">
        <f t="shared" si="57"/>
        <v>0.85</v>
      </c>
      <c r="V319" s="104">
        <f t="shared" si="58"/>
        <v>1.0999999999999999</v>
      </c>
      <c r="W319" s="26">
        <f t="shared" si="59"/>
        <v>48.50</v>
      </c>
      <c r="X319" s="194">
        <f t="shared" si="60"/>
        <v>9.7000000000000011</v>
      </c>
      <c r="Y319" s="114">
        <v>49</v>
      </c>
      <c r="Z319" s="195">
        <f t="shared" si="61"/>
        <v>39.200000000000003</v>
      </c>
      <c r="AA319" s="107"/>
      <c r="AB319" s="107"/>
    </row>
    <row r="320" spans="1:28" ht="20.25">
      <c r="A320" s="191">
        <v>314</v>
      </c>
      <c r="B320" s="125">
        <v>439841</v>
      </c>
      <c r="C320" s="126" t="s">
        <v>257</v>
      </c>
      <c r="D320" s="319"/>
      <c r="E320" s="319"/>
      <c r="F320" s="319"/>
      <c r="G320" s="320"/>
      <c r="H320" s="320"/>
      <c r="I320" s="225">
        <f t="shared" si="62"/>
        <v>0</v>
      </c>
      <c r="J320" s="196">
        <f t="shared" si="63"/>
        <v>0</v>
      </c>
      <c r="K320" s="321"/>
      <c r="L320" s="321"/>
      <c r="M320" s="321"/>
      <c r="N320" s="321"/>
      <c r="O320" s="321"/>
      <c r="P320" s="225">
        <f t="shared" si="64"/>
        <v>0</v>
      </c>
      <c r="Q320" s="197">
        <f t="shared" si="65"/>
        <v>0</v>
      </c>
      <c r="R320" s="104">
        <f t="shared" si="54"/>
        <v>0</v>
      </c>
      <c r="S320" s="104">
        <f t="shared" si="55"/>
        <v>0</v>
      </c>
      <c r="T320" s="104">
        <f t="shared" si="56"/>
        <v>0</v>
      </c>
      <c r="U320" s="104">
        <f t="shared" si="57"/>
        <v>0</v>
      </c>
      <c r="V320" s="104">
        <f t="shared" si="58"/>
        <v>0</v>
      </c>
      <c r="W320" s="26">
        <f t="shared" si="59"/>
        <v>0</v>
      </c>
      <c r="X320" s="194">
        <f t="shared" si="60"/>
        <v>0</v>
      </c>
      <c r="Y320" s="114">
        <v>0</v>
      </c>
      <c r="Z320" s="195">
        <f t="shared" si="61"/>
        <v>0</v>
      </c>
      <c r="AA320" s="107"/>
      <c r="AB320" s="107"/>
    </row>
    <row r="321" spans="1:28" ht="20.25">
      <c r="A321" s="191">
        <v>315</v>
      </c>
      <c r="B321" s="125">
        <v>439843</v>
      </c>
      <c r="C321" s="126" t="s">
        <v>259</v>
      </c>
      <c r="D321" s="319">
        <v>10</v>
      </c>
      <c r="E321" s="319">
        <v>11</v>
      </c>
      <c r="F321" s="319">
        <v>9</v>
      </c>
      <c r="G321" s="320">
        <v>12</v>
      </c>
      <c r="H321" s="320">
        <v>12</v>
      </c>
      <c r="I321" s="225">
        <f t="shared" si="62"/>
        <v>54</v>
      </c>
      <c r="J321" s="196">
        <f t="shared" si="63"/>
        <v>8.10</v>
      </c>
      <c r="K321" s="321">
        <v>4</v>
      </c>
      <c r="L321" s="321">
        <v>3.50</v>
      </c>
      <c r="M321" s="321">
        <v>3</v>
      </c>
      <c r="N321" s="321">
        <v>2.50</v>
      </c>
      <c r="O321" s="321">
        <v>3.50</v>
      </c>
      <c r="P321" s="225">
        <f t="shared" si="64"/>
        <v>16.50</v>
      </c>
      <c r="Q321" s="197">
        <f t="shared" si="65"/>
        <v>0.825</v>
      </c>
      <c r="R321" s="104">
        <f t="shared" si="54"/>
        <v>1.70</v>
      </c>
      <c r="S321" s="104">
        <f t="shared" si="55"/>
        <v>1.825</v>
      </c>
      <c r="T321" s="104">
        <f t="shared" si="56"/>
        <v>1.50</v>
      </c>
      <c r="U321" s="104">
        <f t="shared" si="57"/>
        <v>1.9249999999999998</v>
      </c>
      <c r="V321" s="104">
        <f t="shared" si="58"/>
        <v>1.975</v>
      </c>
      <c r="W321" s="26">
        <f t="shared" si="59"/>
        <v>70.50</v>
      </c>
      <c r="X321" s="194">
        <f t="shared" si="60"/>
        <v>14.10</v>
      </c>
      <c r="Y321" s="114">
        <v>57</v>
      </c>
      <c r="Z321" s="195">
        <f t="shared" si="61"/>
        <v>45.60</v>
      </c>
      <c r="AA321" s="107"/>
      <c r="AB321" s="107"/>
    </row>
    <row r="322" spans="1:28" ht="20.25">
      <c r="A322" s="191">
        <v>316</v>
      </c>
      <c r="B322" s="125">
        <v>439845</v>
      </c>
      <c r="C322" s="126" t="s">
        <v>260</v>
      </c>
      <c r="D322" s="319">
        <v>11</v>
      </c>
      <c r="E322" s="319">
        <v>12</v>
      </c>
      <c r="F322" s="319">
        <v>14</v>
      </c>
      <c r="G322" s="320">
        <v>14</v>
      </c>
      <c r="H322" s="320">
        <v>15</v>
      </c>
      <c r="I322" s="225">
        <f t="shared" si="62"/>
        <v>66</v>
      </c>
      <c r="J322" s="196">
        <f t="shared" si="63"/>
        <v>9.90</v>
      </c>
      <c r="K322" s="321">
        <v>5.50</v>
      </c>
      <c r="L322" s="321">
        <v>2.50</v>
      </c>
      <c r="M322" s="321">
        <v>4</v>
      </c>
      <c r="N322" s="321">
        <v>2.50</v>
      </c>
      <c r="O322" s="321">
        <v>2</v>
      </c>
      <c r="P322" s="225">
        <f t="shared" si="64"/>
        <v>16.50</v>
      </c>
      <c r="Q322" s="197">
        <f t="shared" si="65"/>
        <v>0.825</v>
      </c>
      <c r="R322" s="104">
        <f t="shared" si="54"/>
        <v>1.9249999999999998</v>
      </c>
      <c r="S322" s="104">
        <f t="shared" si="55"/>
        <v>1.9249999999999998</v>
      </c>
      <c r="T322" s="104">
        <f t="shared" si="56"/>
        <v>2.3000000000000003</v>
      </c>
      <c r="U322" s="104">
        <f t="shared" si="57"/>
        <v>2.225</v>
      </c>
      <c r="V322" s="104">
        <f t="shared" si="58"/>
        <v>2.35</v>
      </c>
      <c r="W322" s="26">
        <f t="shared" si="59"/>
        <v>82.50</v>
      </c>
      <c r="X322" s="194">
        <f t="shared" si="60"/>
        <v>16.50</v>
      </c>
      <c r="Y322" s="114">
        <v>62</v>
      </c>
      <c r="Z322" s="195">
        <f t="shared" si="61"/>
        <v>49.60</v>
      </c>
      <c r="AA322" s="107"/>
      <c r="AB322" s="107"/>
    </row>
    <row r="323" spans="1:28" ht="20.25">
      <c r="A323" s="191">
        <v>317</v>
      </c>
      <c r="B323" s="125">
        <v>439852</v>
      </c>
      <c r="C323" s="126" t="s">
        <v>262</v>
      </c>
      <c r="D323" s="319"/>
      <c r="E323" s="319"/>
      <c r="F323" s="319"/>
      <c r="G323" s="320"/>
      <c r="H323" s="320"/>
      <c r="I323" s="225">
        <f t="shared" si="62"/>
        <v>0</v>
      </c>
      <c r="J323" s="196">
        <f t="shared" si="63"/>
        <v>0</v>
      </c>
      <c r="K323" s="321"/>
      <c r="L323" s="321"/>
      <c r="M323" s="321"/>
      <c r="N323" s="321"/>
      <c r="O323" s="321"/>
      <c r="P323" s="225">
        <f t="shared" si="64"/>
        <v>0</v>
      </c>
      <c r="Q323" s="197">
        <f t="shared" si="65"/>
        <v>0</v>
      </c>
      <c r="R323" s="104">
        <f t="shared" si="54"/>
        <v>0</v>
      </c>
      <c r="S323" s="104">
        <f t="shared" si="55"/>
        <v>0</v>
      </c>
      <c r="T323" s="104">
        <f t="shared" si="56"/>
        <v>0</v>
      </c>
      <c r="U323" s="104">
        <f t="shared" si="57"/>
        <v>0</v>
      </c>
      <c r="V323" s="104">
        <f t="shared" si="58"/>
        <v>0</v>
      </c>
      <c r="W323" s="26">
        <f t="shared" si="59"/>
        <v>0</v>
      </c>
      <c r="X323" s="194">
        <f t="shared" si="60"/>
        <v>0</v>
      </c>
      <c r="Y323" s="114" t="s">
        <v>147</v>
      </c>
      <c r="Z323" s="195" t="e">
        <f t="shared" si="61"/>
        <v>#VALUE!</v>
      </c>
      <c r="AA323" s="107"/>
      <c r="AB323" s="107"/>
    </row>
    <row r="324" spans="1:28" ht="20.25">
      <c r="A324" s="191">
        <v>318</v>
      </c>
      <c r="B324" s="125">
        <v>439868</v>
      </c>
      <c r="C324" s="126" t="s">
        <v>265</v>
      </c>
      <c r="D324" s="319">
        <v>10</v>
      </c>
      <c r="E324" s="319">
        <v>12</v>
      </c>
      <c r="F324" s="319">
        <v>14</v>
      </c>
      <c r="G324" s="320">
        <v>17</v>
      </c>
      <c r="H324" s="320">
        <v>15</v>
      </c>
      <c r="I324" s="225">
        <f t="shared" si="62"/>
        <v>68</v>
      </c>
      <c r="J324" s="196">
        <f t="shared" si="63"/>
        <v>10.199999999999999</v>
      </c>
      <c r="K324" s="321">
        <v>2</v>
      </c>
      <c r="L324" s="321">
        <v>2</v>
      </c>
      <c r="M324" s="321">
        <v>2.50</v>
      </c>
      <c r="N324" s="321">
        <v>1</v>
      </c>
      <c r="O324" s="321">
        <v>1.50</v>
      </c>
      <c r="P324" s="225">
        <f t="shared" si="64"/>
        <v>9</v>
      </c>
      <c r="Q324" s="197">
        <f t="shared" si="65"/>
        <v>0.45</v>
      </c>
      <c r="R324" s="104">
        <f t="shared" si="54"/>
        <v>1.60</v>
      </c>
      <c r="S324" s="104">
        <f t="shared" si="55"/>
        <v>1.90</v>
      </c>
      <c r="T324" s="104">
        <f t="shared" si="56"/>
        <v>2.225</v>
      </c>
      <c r="U324" s="104">
        <f t="shared" si="57"/>
        <v>2.5999999999999996</v>
      </c>
      <c r="V324" s="104">
        <f t="shared" si="58"/>
        <v>2.3250000000000002</v>
      </c>
      <c r="W324" s="26">
        <f t="shared" si="59"/>
        <v>77</v>
      </c>
      <c r="X324" s="194">
        <f t="shared" si="60"/>
        <v>15.40</v>
      </c>
      <c r="Y324" s="114">
        <v>62</v>
      </c>
      <c r="Z324" s="195">
        <f t="shared" si="61"/>
        <v>49.60</v>
      </c>
      <c r="AA324" s="107"/>
      <c r="AB324" s="107"/>
    </row>
    <row r="325" spans="1:28" ht="20.25">
      <c r="A325" s="191">
        <v>319</v>
      </c>
      <c r="B325" s="125">
        <v>439873</v>
      </c>
      <c r="C325" s="126" t="s">
        <v>266</v>
      </c>
      <c r="D325" s="319"/>
      <c r="E325" s="319"/>
      <c r="F325" s="319"/>
      <c r="G325" s="320"/>
      <c r="H325" s="320"/>
      <c r="I325" s="225">
        <f t="shared" si="62"/>
        <v>0</v>
      </c>
      <c r="J325" s="196">
        <f t="shared" si="63"/>
        <v>0</v>
      </c>
      <c r="K325" s="321"/>
      <c r="L325" s="321"/>
      <c r="M325" s="321"/>
      <c r="N325" s="321"/>
      <c r="O325" s="321"/>
      <c r="P325" s="225">
        <f t="shared" si="64"/>
        <v>0</v>
      </c>
      <c r="Q325" s="197">
        <f t="shared" si="65"/>
        <v>0</v>
      </c>
      <c r="R325" s="104">
        <f t="shared" si="54"/>
        <v>0</v>
      </c>
      <c r="S325" s="104">
        <f t="shared" si="55"/>
        <v>0</v>
      </c>
      <c r="T325" s="104">
        <f t="shared" si="56"/>
        <v>0</v>
      </c>
      <c r="U325" s="104">
        <f t="shared" si="57"/>
        <v>0</v>
      </c>
      <c r="V325" s="104">
        <f t="shared" si="58"/>
        <v>0</v>
      </c>
      <c r="W325" s="26">
        <f t="shared" si="59"/>
        <v>0</v>
      </c>
      <c r="X325" s="194">
        <f t="shared" si="60"/>
        <v>0</v>
      </c>
      <c r="Y325" s="114" t="s">
        <v>147</v>
      </c>
      <c r="Z325" s="195" t="e">
        <f t="shared" si="61"/>
        <v>#VALUE!</v>
      </c>
      <c r="AA325" s="107"/>
      <c r="AB325" s="107"/>
    </row>
    <row r="326" spans="1:28" ht="20.25">
      <c r="A326" s="191">
        <v>320</v>
      </c>
      <c r="B326" s="125">
        <v>439883</v>
      </c>
      <c r="C326" s="126" t="s">
        <v>268</v>
      </c>
      <c r="D326" s="319">
        <v>10</v>
      </c>
      <c r="E326" s="319">
        <v>13</v>
      </c>
      <c r="F326" s="319">
        <v>10</v>
      </c>
      <c r="G326" s="320">
        <v>11</v>
      </c>
      <c r="H326" s="320">
        <v>14</v>
      </c>
      <c r="I326" s="225">
        <f t="shared" si="62"/>
        <v>58</v>
      </c>
      <c r="J326" s="196">
        <f t="shared" si="63"/>
        <v>8.6999999999999993</v>
      </c>
      <c r="K326" s="321">
        <v>3</v>
      </c>
      <c r="L326" s="321">
        <v>2</v>
      </c>
      <c r="M326" s="321">
        <v>1.50</v>
      </c>
      <c r="N326" s="321">
        <v>2</v>
      </c>
      <c r="O326" s="321">
        <v>2.50</v>
      </c>
      <c r="P326" s="225">
        <f t="shared" si="64"/>
        <v>11</v>
      </c>
      <c r="Q326" s="197">
        <f t="shared" si="65"/>
        <v>0.55000000000000004</v>
      </c>
      <c r="R326" s="104">
        <f t="shared" si="54"/>
        <v>1.65</v>
      </c>
      <c r="S326" s="104">
        <f t="shared" si="55"/>
        <v>2.0499999999999998</v>
      </c>
      <c r="T326" s="104">
        <f t="shared" si="56"/>
        <v>1.575</v>
      </c>
      <c r="U326" s="104">
        <f t="shared" si="57"/>
        <v>1.75</v>
      </c>
      <c r="V326" s="104">
        <f t="shared" si="58"/>
        <v>2.225</v>
      </c>
      <c r="W326" s="26">
        <f t="shared" si="59"/>
        <v>69</v>
      </c>
      <c r="X326" s="194">
        <f t="shared" si="60"/>
        <v>13.80</v>
      </c>
      <c r="Y326" s="114">
        <v>57</v>
      </c>
      <c r="Z326" s="195">
        <f t="shared" si="61"/>
        <v>45.60</v>
      </c>
      <c r="AA326" s="107"/>
      <c r="AB326" s="107"/>
    </row>
    <row r="327" spans="1:28" ht="20.25">
      <c r="A327" s="191">
        <v>321</v>
      </c>
      <c r="B327" s="125">
        <v>439894</v>
      </c>
      <c r="C327" s="126" t="s">
        <v>270</v>
      </c>
      <c r="D327" s="319">
        <v>8</v>
      </c>
      <c r="E327" s="319">
        <v>10</v>
      </c>
      <c r="F327" s="319">
        <v>14</v>
      </c>
      <c r="G327" s="320">
        <v>6</v>
      </c>
      <c r="H327" s="320">
        <v>10</v>
      </c>
      <c r="I327" s="225">
        <f t="shared" si="62"/>
        <v>48</v>
      </c>
      <c r="J327" s="196">
        <f t="shared" si="63"/>
        <v>7.1999999999999993</v>
      </c>
      <c r="K327" s="321">
        <v>2</v>
      </c>
      <c r="L327" s="321">
        <v>2</v>
      </c>
      <c r="M327" s="321">
        <v>2</v>
      </c>
      <c r="N327" s="321">
        <v>2.50</v>
      </c>
      <c r="O327" s="321">
        <v>3</v>
      </c>
      <c r="P327" s="225">
        <f t="shared" si="64"/>
        <v>11.50</v>
      </c>
      <c r="Q327" s="197">
        <f t="shared" si="65"/>
        <v>0.57500000000000007</v>
      </c>
      <c r="R327" s="104">
        <f t="shared" si="54"/>
        <v>1.30</v>
      </c>
      <c r="S327" s="104">
        <f t="shared" si="55"/>
        <v>1.60</v>
      </c>
      <c r="T327" s="104">
        <f t="shared" si="56"/>
        <v>2.2000000000000002</v>
      </c>
      <c r="U327" s="104">
        <f t="shared" si="57"/>
        <v>1.0249999999999999</v>
      </c>
      <c r="V327" s="104">
        <f t="shared" si="58"/>
        <v>1.65</v>
      </c>
      <c r="W327" s="26">
        <f t="shared" si="59"/>
        <v>59.50</v>
      </c>
      <c r="X327" s="194">
        <f t="shared" si="60"/>
        <v>11.90</v>
      </c>
      <c r="Y327" s="114">
        <v>54</v>
      </c>
      <c r="Z327" s="195">
        <f t="shared" si="61"/>
        <v>43.20</v>
      </c>
      <c r="AA327" s="107"/>
      <c r="AB327" s="107"/>
    </row>
    <row r="328" spans="1:28" ht="20.25">
      <c r="A328" s="191">
        <v>322</v>
      </c>
      <c r="B328" s="125">
        <v>439895</v>
      </c>
      <c r="C328" s="126" t="s">
        <v>271</v>
      </c>
      <c r="D328" s="319">
        <v>10</v>
      </c>
      <c r="E328" s="319">
        <v>8</v>
      </c>
      <c r="F328" s="319">
        <v>8</v>
      </c>
      <c r="G328" s="320">
        <v>11</v>
      </c>
      <c r="H328" s="320">
        <v>6</v>
      </c>
      <c r="I328" s="225">
        <f t="shared" si="62"/>
        <v>43</v>
      </c>
      <c r="J328" s="196">
        <f t="shared" si="63"/>
        <v>6.45</v>
      </c>
      <c r="K328" s="321">
        <v>1</v>
      </c>
      <c r="L328" s="321">
        <v>4</v>
      </c>
      <c r="M328" s="321">
        <v>2</v>
      </c>
      <c r="N328" s="321">
        <v>3</v>
      </c>
      <c r="O328" s="321">
        <v>1.50</v>
      </c>
      <c r="P328" s="225">
        <f t="shared" si="64"/>
        <v>11.50</v>
      </c>
      <c r="Q328" s="197">
        <f t="shared" si="65"/>
        <v>0.57500000000000007</v>
      </c>
      <c r="R328" s="104">
        <f t="shared" si="66" ref="R328">D328*0.15+K328:K328*0.05</f>
        <v>1.55</v>
      </c>
      <c r="S328" s="104">
        <f t="shared" si="67" ref="S328">E328*0.15+L328:L328*0.05</f>
        <v>1.40</v>
      </c>
      <c r="T328" s="104">
        <f t="shared" si="68" ref="T328">F328*0.15+M328:M328*0.05</f>
        <v>1.30</v>
      </c>
      <c r="U328" s="104">
        <f t="shared" si="69" ref="U328">G328*0.15+N328:N328*0.05</f>
        <v>1.7999999999999998</v>
      </c>
      <c r="V328" s="104">
        <f t="shared" si="70" ref="V328">H328*0.15+O328:O328*0.05</f>
        <v>0.97499999999999987</v>
      </c>
      <c r="W328" s="26">
        <f t="shared" si="71" ref="W328">I328+P328</f>
        <v>54.50</v>
      </c>
      <c r="X328" s="194">
        <f t="shared" si="72" ref="X328">W328*0.2</f>
        <v>10.90</v>
      </c>
      <c r="Y328" s="114">
        <v>52</v>
      </c>
      <c r="Z328" s="195">
        <f t="shared" si="73" ref="Z328">Y328*0.8</f>
        <v>41.60</v>
      </c>
      <c r="AA328" s="107"/>
      <c r="AB328" s="107"/>
    </row>
    <row r="331" ht="21" thickBot="1"/>
    <row r="332" spans="1:26" ht="20.25">
      <c r="A332" s="161" t="s">
        <v>16</v>
      </c>
      <c r="B332" s="162"/>
      <c r="C332" s="163"/>
      <c r="D332" s="6">
        <f t="shared" si="74" ref="D332:Z332">COUNT(D7:D330)</f>
        <v>292</v>
      </c>
      <c r="E332" s="6">
        <f t="shared" si="74"/>
        <v>292</v>
      </c>
      <c r="F332" s="6">
        <f t="shared" si="74"/>
        <v>292</v>
      </c>
      <c r="G332" s="6">
        <f t="shared" si="74"/>
        <v>292</v>
      </c>
      <c r="H332" s="6">
        <f t="shared" si="74"/>
        <v>291</v>
      </c>
      <c r="I332" s="334">
        <f t="shared" si="74"/>
        <v>322</v>
      </c>
      <c r="J332" s="6">
        <f t="shared" si="74"/>
        <v>322</v>
      </c>
      <c r="K332" s="6">
        <f t="shared" si="74"/>
        <v>292</v>
      </c>
      <c r="L332" s="6">
        <f t="shared" si="74"/>
        <v>292</v>
      </c>
      <c r="M332" s="6">
        <f t="shared" si="74"/>
        <v>292</v>
      </c>
      <c r="N332" s="6">
        <f t="shared" si="74"/>
        <v>292</v>
      </c>
      <c r="O332" s="6">
        <f t="shared" si="74"/>
        <v>292</v>
      </c>
      <c r="P332" s="334">
        <f t="shared" si="74"/>
        <v>322</v>
      </c>
      <c r="Q332" s="6">
        <f t="shared" si="74"/>
        <v>319</v>
      </c>
      <c r="R332" s="6">
        <f t="shared" si="74"/>
        <v>322</v>
      </c>
      <c r="S332" s="6">
        <f t="shared" si="74"/>
        <v>322</v>
      </c>
      <c r="T332" s="6">
        <f t="shared" si="74"/>
        <v>322</v>
      </c>
      <c r="U332" s="6">
        <f t="shared" si="74"/>
        <v>322</v>
      </c>
      <c r="V332" s="6">
        <f t="shared" si="74"/>
        <v>322</v>
      </c>
      <c r="W332" s="6">
        <f t="shared" si="74"/>
        <v>322</v>
      </c>
      <c r="X332" s="6">
        <f t="shared" si="74"/>
        <v>322</v>
      </c>
      <c r="Y332" s="6">
        <f t="shared" si="74"/>
        <v>292</v>
      </c>
      <c r="Z332" s="6">
        <f t="shared" si="74"/>
        <v>292</v>
      </c>
    </row>
    <row r="333" spans="1:26" ht="21" customHeight="1">
      <c r="A333" s="134" t="s">
        <v>17</v>
      </c>
      <c r="B333" s="135"/>
      <c r="C333" s="136"/>
      <c r="D333" s="7">
        <v>20</v>
      </c>
      <c r="E333" s="8">
        <v>20</v>
      </c>
      <c r="F333" s="8">
        <v>20</v>
      </c>
      <c r="G333" s="8">
        <v>20</v>
      </c>
      <c r="H333" s="73">
        <v>20</v>
      </c>
      <c r="I333" s="335">
        <f>SUM(D333:H333)</f>
        <v>100</v>
      </c>
      <c r="J333" s="74">
        <f>I333*0.15</f>
        <v>15</v>
      </c>
      <c r="K333" s="71">
        <v>6</v>
      </c>
      <c r="L333" s="11">
        <v>6</v>
      </c>
      <c r="M333" s="11">
        <v>6</v>
      </c>
      <c r="N333" s="11">
        <v>6</v>
      </c>
      <c r="O333" s="72">
        <v>6</v>
      </c>
      <c r="P333" s="336">
        <f>SUM(K333:O333)</f>
        <v>30</v>
      </c>
      <c r="Q333" s="79">
        <f>P333*0.05</f>
        <v>1.50</v>
      </c>
      <c r="R333" s="80">
        <f>(D333*0.15+K333*0.05)</f>
        <v>3.30</v>
      </c>
      <c r="S333" s="13">
        <f>((E333*0.15+L333*0.05))</f>
        <v>3.30</v>
      </c>
      <c r="T333" s="13">
        <f t="shared" si="75" ref="T333:U333">((F333*0.15+M333*0.05))</f>
        <v>3.30</v>
      </c>
      <c r="U333" s="13">
        <f t="shared" si="75"/>
        <v>3.30</v>
      </c>
      <c r="V333" s="14">
        <f>((H333*0.15+O333*0.05))</f>
        <v>3.30</v>
      </c>
      <c r="W333" s="82">
        <v>130</v>
      </c>
      <c r="X333" s="81">
        <f>W333*0.2</f>
        <v>26</v>
      </c>
      <c r="Y333" s="12">
        <v>100</v>
      </c>
      <c r="Z333" s="69">
        <f>Y333*0.8</f>
        <v>80</v>
      </c>
    </row>
    <row r="334" spans="1:26" ht="20.25">
      <c r="A334" s="134" t="s">
        <v>79</v>
      </c>
      <c r="B334" s="135"/>
      <c r="C334" s="136"/>
      <c r="D334" s="7">
        <f>D333*0.4</f>
        <v>8</v>
      </c>
      <c r="E334" s="8">
        <f>E333*0.4</f>
        <v>8</v>
      </c>
      <c r="F334" s="8">
        <f t="shared" si="76" ref="F334:J334">F333*0.4</f>
        <v>8</v>
      </c>
      <c r="G334" s="8">
        <f t="shared" si="76"/>
        <v>8</v>
      </c>
      <c r="H334" s="73">
        <f t="shared" si="76"/>
        <v>8</v>
      </c>
      <c r="I334" s="335">
        <f t="shared" si="76"/>
        <v>40</v>
      </c>
      <c r="J334" s="74">
        <f t="shared" si="76"/>
        <v>6</v>
      </c>
      <c r="K334" s="71">
        <f>K333*0.4</f>
        <v>2.4000000000000004</v>
      </c>
      <c r="L334" s="11">
        <f>L333*0.4</f>
        <v>2.4000000000000004</v>
      </c>
      <c r="M334" s="11">
        <f t="shared" si="77" ref="M334:Z334">M333*0.4</f>
        <v>2.4000000000000004</v>
      </c>
      <c r="N334" s="11">
        <f t="shared" si="77"/>
        <v>2.4000000000000004</v>
      </c>
      <c r="O334" s="72">
        <f t="shared" si="77"/>
        <v>2.4000000000000004</v>
      </c>
      <c r="P334" s="336">
        <f t="shared" si="77"/>
        <v>12</v>
      </c>
      <c r="Q334" s="79">
        <f t="shared" si="77"/>
        <v>0.60000000000000009</v>
      </c>
      <c r="R334" s="80">
        <f t="shared" si="77"/>
        <v>1.32</v>
      </c>
      <c r="S334" s="13">
        <f t="shared" si="77"/>
        <v>1.32</v>
      </c>
      <c r="T334" s="13">
        <f t="shared" si="77"/>
        <v>1.32</v>
      </c>
      <c r="U334" s="13">
        <f t="shared" si="77"/>
        <v>1.32</v>
      </c>
      <c r="V334" s="14">
        <f t="shared" si="77"/>
        <v>1.32</v>
      </c>
      <c r="W334" s="82">
        <f t="shared" si="77"/>
        <v>52</v>
      </c>
      <c r="X334" s="81">
        <f t="shared" si="77"/>
        <v>10.40</v>
      </c>
      <c r="Y334" s="12">
        <f t="shared" si="77"/>
        <v>40</v>
      </c>
      <c r="Z334" s="69">
        <f t="shared" si="77"/>
        <v>32</v>
      </c>
    </row>
    <row r="335" spans="1:26" ht="21" customHeight="1">
      <c r="A335" s="134" t="s">
        <v>18</v>
      </c>
      <c r="B335" s="135"/>
      <c r="C335" s="136"/>
      <c r="D335" s="7">
        <f>COUNTIF(D7:D330,"&gt;=8")</f>
        <v>180</v>
      </c>
      <c r="E335" s="7">
        <f>COUNTIF(E7:E330,"&gt;=8")</f>
        <v>174</v>
      </c>
      <c r="F335" s="7">
        <f>COUNTIF(F7:F330,"&gt;=8")</f>
        <v>180</v>
      </c>
      <c r="G335" s="7">
        <f>COUNTIF(G7:G330,"&gt;=8")</f>
        <v>175</v>
      </c>
      <c r="H335" s="7">
        <f>COUNTIF(H7:H330,"&gt;=8")</f>
        <v>171</v>
      </c>
      <c r="I335" s="337">
        <f>COUNTIF(I7:I330,"&gt;=40")</f>
        <v>162</v>
      </c>
      <c r="J335" s="7">
        <f>COUNTIF(J7:J330,"&gt;=6")</f>
        <v>162</v>
      </c>
      <c r="K335" s="7">
        <f>COUNTIF(K7:K330,"&gt;=2.4")</f>
        <v>165</v>
      </c>
      <c r="L335" s="7">
        <f>COUNTIF(L7:L330,"&gt;=2.4")</f>
        <v>164</v>
      </c>
      <c r="M335" s="7">
        <f>COUNTIF(M7:M330,"&gt;=2.4")</f>
        <v>157</v>
      </c>
      <c r="N335" s="7">
        <f>COUNTIF(N7:N330,"&gt;=2.4")</f>
        <v>138</v>
      </c>
      <c r="O335" s="7">
        <f>COUNTIF(O7:O330,"&gt;=2.4")</f>
        <v>175</v>
      </c>
      <c r="P335" s="337">
        <f>COUNTIF(P7:P330,"&gt;=12")</f>
        <v>170</v>
      </c>
      <c r="Q335" s="7">
        <f>COUNTIF(Q7:Q330,"&gt;=.6")</f>
        <v>168</v>
      </c>
      <c r="R335" s="7">
        <f>COUNTIF(R7:R330,"&gt;=1.32")</f>
        <v>164</v>
      </c>
      <c r="S335" s="7">
        <f>COUNTIF(S7:S330,"&gt;=1.32")</f>
        <v>156</v>
      </c>
      <c r="T335" s="7">
        <f>COUNTIF(T7:T330,"&gt;=1.32")</f>
        <v>161</v>
      </c>
      <c r="U335" s="7">
        <f>COUNTIF(U7:U330,"&gt;=1.32")</f>
        <v>150</v>
      </c>
      <c r="V335" s="7">
        <f>COUNTIF(V7:V330,"&gt;=1.32")</f>
        <v>163</v>
      </c>
      <c r="W335" s="7">
        <f>COUNTIF(W7:W330,"&gt;=52")</f>
        <v>158</v>
      </c>
      <c r="X335" s="7">
        <f>COUNTIF(X7:X330,"&gt;=10.4")</f>
        <v>158</v>
      </c>
      <c r="Y335" s="7">
        <f>COUNTIF(Y7:Y330,"&gt;=40")</f>
        <v>153</v>
      </c>
      <c r="Z335" s="7">
        <f>COUNTIF(Z7:Z330,"&gt;=32")</f>
        <v>153</v>
      </c>
    </row>
    <row r="336" spans="1:26" ht="20.25">
      <c r="A336" s="134" t="s">
        <v>19</v>
      </c>
      <c r="B336" s="135"/>
      <c r="C336" s="136"/>
      <c r="D336" s="75" t="str">
        <f t="shared" si="78" ref="D336:Z336">IF(((D335/COUNT(D7:D330))*100)&gt;=60,"3",IF(AND(((D335/COUNT(D7:D330))*100)&lt;60,((D335/COUNT(D7:D330))*100)&gt;=50),"2",IF(AND(((D335/COUNT(D7:D330))*100)&lt;50,((D335/COUNT(D7:D330))*100)&gt;=40),"1","0")))</f>
        <v>3</v>
      </c>
      <c r="E336" s="75" t="str">
        <f t="shared" si="78"/>
        <v>2</v>
      </c>
      <c r="F336" s="75" t="str">
        <f t="shared" si="78"/>
        <v>3</v>
      </c>
      <c r="G336" s="75" t="str">
        <f t="shared" si="78"/>
        <v>2</v>
      </c>
      <c r="H336" s="75" t="str">
        <f t="shared" si="78"/>
        <v>2</v>
      </c>
      <c r="I336" s="338" t="str">
        <f t="shared" si="78"/>
        <v>2</v>
      </c>
      <c r="J336" s="75" t="str">
        <f t="shared" si="78"/>
        <v>2</v>
      </c>
      <c r="K336" s="75" t="str">
        <f t="shared" si="78"/>
        <v>2</v>
      </c>
      <c r="L336" s="75" t="str">
        <f t="shared" si="78"/>
        <v>2</v>
      </c>
      <c r="M336" s="75" t="str">
        <f t="shared" si="78"/>
        <v>2</v>
      </c>
      <c r="N336" s="75" t="str">
        <f t="shared" si="78"/>
        <v>1</v>
      </c>
      <c r="O336" s="75" t="str">
        <f t="shared" si="78"/>
        <v>2</v>
      </c>
      <c r="P336" s="338" t="str">
        <f t="shared" si="78"/>
        <v>2</v>
      </c>
      <c r="Q336" s="75" t="str">
        <f t="shared" si="78"/>
        <v>2</v>
      </c>
      <c r="R336" s="75" t="str">
        <f t="shared" si="78"/>
        <v>2</v>
      </c>
      <c r="S336" s="75" t="str">
        <f t="shared" si="78"/>
        <v>1</v>
      </c>
      <c r="T336" s="75" t="str">
        <f t="shared" si="78"/>
        <v>2</v>
      </c>
      <c r="U336" s="75" t="str">
        <f t="shared" si="78"/>
        <v>1</v>
      </c>
      <c r="V336" s="75" t="str">
        <f t="shared" si="78"/>
        <v>2</v>
      </c>
      <c r="W336" s="75" t="str">
        <f t="shared" si="78"/>
        <v>1</v>
      </c>
      <c r="X336" s="75" t="str">
        <f t="shared" si="78"/>
        <v>1</v>
      </c>
      <c r="Y336" s="75" t="str">
        <f t="shared" si="78"/>
        <v>2</v>
      </c>
      <c r="Z336" s="75" t="str">
        <f t="shared" si="78"/>
        <v>2</v>
      </c>
    </row>
    <row r="337" spans="1:26" ht="21" thickBot="1">
      <c r="A337" s="137" t="s">
        <v>20</v>
      </c>
      <c r="B337" s="138"/>
      <c r="C337" s="139"/>
      <c r="D337" s="10">
        <f t="shared" si="79" ref="D337:Z337">((D335/COUNT(D7:D330))*D336)</f>
        <v>1.8493150684931507</v>
      </c>
      <c r="E337" s="10">
        <f t="shared" si="79"/>
        <v>1.1917808219178083</v>
      </c>
      <c r="F337" s="10">
        <f t="shared" si="79"/>
        <v>1.8493150684931507</v>
      </c>
      <c r="G337" s="10">
        <f t="shared" si="79"/>
        <v>1.1986301369863013</v>
      </c>
      <c r="H337" s="10">
        <f t="shared" si="79"/>
        <v>1.1752577319587629</v>
      </c>
      <c r="I337" s="339">
        <f t="shared" si="79"/>
        <v>1.0062111801242235</v>
      </c>
      <c r="J337" s="10">
        <f t="shared" si="79"/>
        <v>1.0062111801242235</v>
      </c>
      <c r="K337" s="10">
        <f t="shared" si="79"/>
        <v>1.1301369863013699</v>
      </c>
      <c r="L337" s="10">
        <f t="shared" si="79"/>
        <v>1.1232876712328768</v>
      </c>
      <c r="M337" s="10">
        <f t="shared" si="79"/>
        <v>1.0753424657534247</v>
      </c>
      <c r="N337" s="10">
        <f t="shared" si="79"/>
        <v>0.4726027397260274</v>
      </c>
      <c r="O337" s="10">
        <f t="shared" si="79"/>
        <v>1.1986301369863013</v>
      </c>
      <c r="P337" s="339">
        <f t="shared" si="79"/>
        <v>1.0559006211180124</v>
      </c>
      <c r="Q337" s="10">
        <f t="shared" si="79"/>
        <v>1.0532915360501567</v>
      </c>
      <c r="R337" s="10">
        <f t="shared" si="79"/>
        <v>1.0186335403726707</v>
      </c>
      <c r="S337" s="10">
        <f t="shared" si="79"/>
        <v>0.48447204968944102</v>
      </c>
      <c r="T337" s="10">
        <f t="shared" si="79"/>
        <v>1</v>
      </c>
      <c r="U337" s="10">
        <f t="shared" si="79"/>
        <v>0.46583850931677018</v>
      </c>
      <c r="V337" s="10">
        <f t="shared" si="79"/>
        <v>1.0124223602484472</v>
      </c>
      <c r="W337" s="10">
        <f t="shared" si="79"/>
        <v>0.49068322981366458</v>
      </c>
      <c r="X337" s="10">
        <f t="shared" si="79"/>
        <v>0.49068322981366458</v>
      </c>
      <c r="Y337" s="10">
        <f t="shared" si="79"/>
        <v>1.047945205479452</v>
      </c>
      <c r="Z337" s="10">
        <f t="shared" si="79"/>
        <v>1.047945205479452</v>
      </c>
    </row>
    <row r="338" spans="1:8" ht="21" thickBot="1">
      <c r="A338" s="2"/>
      <c r="B338" s="2"/>
      <c r="C338" s="2"/>
      <c r="D338" s="2"/>
      <c r="E338" s="1"/>
      <c r="F338" s="1"/>
      <c r="G338" s="1"/>
      <c r="H338" s="1"/>
    </row>
    <row r="339" spans="1:19" ht="20.25">
      <c r="A339" s="140" t="s">
        <v>21</v>
      </c>
      <c r="B339" s="141"/>
      <c r="C339" s="142"/>
      <c r="D339" s="2"/>
      <c r="E339" s="143" t="s">
        <v>22</v>
      </c>
      <c r="F339" s="144"/>
      <c r="G339" s="144"/>
      <c r="H339" s="144"/>
      <c r="I339" s="144"/>
      <c r="J339" s="144"/>
      <c r="K339" s="144"/>
      <c r="L339" s="144"/>
      <c r="M339" s="144"/>
      <c r="N339" s="145"/>
      <c r="O339" s="70" t="s">
        <v>12</v>
      </c>
      <c r="P339" s="340" t="s">
        <v>3</v>
      </c>
      <c r="Q339" s="17" t="s">
        <v>4</v>
      </c>
      <c r="R339" s="17" t="s">
        <v>5</v>
      </c>
      <c r="S339" s="18" t="s">
        <v>6</v>
      </c>
    </row>
    <row r="340" spans="1:19" ht="21" thickBot="1">
      <c r="A340" s="19" t="s">
        <v>80</v>
      </c>
      <c r="B340" s="3"/>
      <c r="C340" s="20"/>
      <c r="D340" s="2"/>
      <c r="E340" s="146"/>
      <c r="F340" s="147"/>
      <c r="G340" s="147"/>
      <c r="H340" s="147"/>
      <c r="I340" s="147"/>
      <c r="J340" s="147"/>
      <c r="K340" s="147"/>
      <c r="L340" s="147"/>
      <c r="M340" s="147"/>
      <c r="N340" s="148"/>
      <c r="O340" s="4">
        <f>(R337*0.2+Z337*0.8)</f>
        <v>1.0420828724580957</v>
      </c>
      <c r="P340" s="341">
        <f>(S337*0.2+Z337*0.8)</f>
        <v>0.93525057432144987</v>
      </c>
      <c r="Q340" s="4">
        <f>(T337*0.2+Z337*0.8)</f>
        <v>1.0383561643835617</v>
      </c>
      <c r="R340" s="4">
        <f>(U337*0.2+Z337*0.8)</f>
        <v>0.93152386624691563</v>
      </c>
      <c r="S340" s="5">
        <f>(V337*0.2+Z337*0.8)</f>
        <v>1.0408406364332512</v>
      </c>
    </row>
    <row r="341" spans="1:8" ht="20.25">
      <c r="A341" s="19" t="s">
        <v>81</v>
      </c>
      <c r="B341" s="3"/>
      <c r="C341" s="20"/>
      <c r="D341" s="2"/>
      <c r="E341" s="1"/>
      <c r="F341" s="1"/>
      <c r="G341" s="1"/>
      <c r="H341" s="1"/>
    </row>
    <row r="342" spans="1:8" ht="21" thickBot="1">
      <c r="A342" s="21" t="s">
        <v>82</v>
      </c>
      <c r="B342" s="22"/>
      <c r="C342" s="23"/>
      <c r="D342" s="2"/>
      <c r="E342" s="1"/>
      <c r="F342" s="1"/>
      <c r="G342" s="1"/>
      <c r="H342" s="1"/>
    </row>
  </sheetData>
  <mergeCells count="22">
    <mergeCell ref="A337:C337"/>
    <mergeCell ref="A339:C339"/>
    <mergeCell ref="E339:N340"/>
    <mergeCell ref="A332:C332"/>
    <mergeCell ref="A333:C333"/>
    <mergeCell ref="A334:C334"/>
    <mergeCell ref="A335:C335"/>
    <mergeCell ref="A336:C336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Y4:Y6"/>
    <mergeCell ref="Z4:Z6"/>
    <mergeCell ref="D5:J5"/>
    <mergeCell ref="K5:Q5"/>
  </mergeCells>
  <pageMargins left="0.7" right="0.7" top="0.75" bottom="0.75" header="0.3" footer="0.3"/>
  <pageSetup orientation="portrait" paperSize="1" r:id="rId3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6a40613-7f90-4b8a-96c6-87c1c0080e7a}">
  <dimension ref="A1:J6"/>
  <sheetViews>
    <sheetView workbookViewId="0" topLeftCell="A1">
      <selection pane="topLeft" activeCell="A2" sqref="A2:J2"/>
    </sheetView>
  </sheetViews>
  <sheetFormatPr defaultColWidth="8.854285714285714" defaultRowHeight="15.75"/>
  <cols>
    <col min="1" max="1" width="6.285714285714286" style="2" bestFit="1" customWidth="1"/>
    <col min="2" max="2" width="7.285714285714286" style="2" bestFit="1" customWidth="1"/>
    <col min="3" max="3" width="10.857142857142858" style="2" bestFit="1" customWidth="1"/>
    <col min="4" max="4" width="37.57142857142857" style="2" customWidth="1"/>
    <col min="5" max="16384" width="8.857142857142858" style="2"/>
  </cols>
  <sheetData>
    <row r="1" spans="1:10" ht="15.75">
      <c r="A1" s="199" t="s">
        <v>23</v>
      </c>
      <c r="B1" s="200"/>
      <c r="C1" s="200"/>
      <c r="D1" s="200"/>
      <c r="E1" s="200"/>
      <c r="F1" s="200"/>
      <c r="G1" s="200"/>
      <c r="H1" s="200"/>
      <c r="I1" s="200"/>
      <c r="J1" s="201"/>
    </row>
    <row r="2" spans="1:10" ht="15.75">
      <c r="A2" s="199"/>
      <c r="B2" s="200"/>
      <c r="C2" s="200"/>
      <c r="D2" s="200"/>
      <c r="E2" s="200"/>
      <c r="F2" s="200"/>
      <c r="G2" s="200"/>
      <c r="H2" s="200"/>
      <c r="I2" s="200"/>
      <c r="J2" s="201"/>
    </row>
    <row r="3" spans="1:10" ht="15.75">
      <c r="A3" s="26" t="s">
        <v>24</v>
      </c>
      <c r="B3" s="26" t="s">
        <v>492</v>
      </c>
      <c r="C3" s="26" t="s">
        <v>27</v>
      </c>
      <c r="D3" s="26" t="s">
        <v>28</v>
      </c>
      <c r="E3" s="26" t="s">
        <v>29</v>
      </c>
      <c r="F3" s="26" t="s">
        <v>30</v>
      </c>
      <c r="G3" s="26" t="s">
        <v>31</v>
      </c>
      <c r="H3" s="26" t="s">
        <v>32</v>
      </c>
      <c r="I3" s="26" t="s">
        <v>33</v>
      </c>
      <c r="J3" s="27" t="s">
        <v>34</v>
      </c>
    </row>
    <row r="4" spans="1:10" ht="29.25" customHeight="1" thickBot="1">
      <c r="A4" s="24">
        <v>1</v>
      </c>
      <c r="B4" s="24" t="s">
        <v>493</v>
      </c>
      <c r="C4" s="25"/>
      <c r="D4" s="25" t="str">
        <f>'PAPER 1 (3)'!C3</f>
        <v>Foundation of Political Science</v>
      </c>
      <c r="E4" s="4">
        <f>'PAPER 1 (3)'!O338</f>
        <v>1.8601668862538432</v>
      </c>
      <c r="F4" s="4">
        <f>'PAPER 1 (3)'!P338</f>
        <v>1.7055413952610217</v>
      </c>
      <c r="G4" s="4">
        <f>'PAPER 1 (3)'!Q338</f>
        <v>1.7185519794215449</v>
      </c>
      <c r="H4" s="4">
        <f>'PAPER 1 (3)'!R338</f>
        <v>1.7123407992973214</v>
      </c>
      <c r="I4" s="4">
        <f>'PAPER 1 (3)'!S338</f>
        <v>1.7197942154463897</v>
      </c>
      <c r="J4" s="28">
        <f>AVERAGE(E4:I4)</f>
        <v>1.7432790551360242</v>
      </c>
    </row>
    <row r="5" spans="1:10" ht="29.25" customHeight="1">
      <c r="A5" s="24">
        <v>2</v>
      </c>
      <c r="B5" s="24" t="s">
        <v>493</v>
      </c>
      <c r="C5" s="25"/>
      <c r="D5" s="25" t="str">
        <f>'PAPER 2 (3)'!C3</f>
        <v>Representative Indian Political Thinker</v>
      </c>
      <c r="E5" s="124">
        <f>'PAPER 2 (3)'!O340</f>
        <v>1.0420828724580957</v>
      </c>
      <c r="F5" s="124">
        <f>'PAPER 2 (3)'!P340</f>
        <v>0.93525057432144987</v>
      </c>
      <c r="G5" s="124">
        <f>'PAPER 2 (3)'!Q340</f>
        <v>1.0383561643835617</v>
      </c>
      <c r="H5" s="124">
        <f>'PAPER 2 (3)'!R340</f>
        <v>0.93152386624691563</v>
      </c>
      <c r="I5" s="124">
        <f>'PAPER 2 (3)'!S340</f>
        <v>1.0408406364332512</v>
      </c>
      <c r="J5" s="28">
        <f t="shared" si="0" ref="J5">AVERAGE(E5:I5)</f>
        <v>0.99761082276865487</v>
      </c>
    </row>
    <row r="6" spans="1:10" ht="30.6" customHeight="1">
      <c r="A6" s="198" t="s">
        <v>34</v>
      </c>
      <c r="B6" s="198"/>
      <c r="C6" s="198"/>
      <c r="D6" s="198"/>
      <c r="E6" s="28">
        <f>AVERAGE(E4:E5)</f>
        <v>1.4511248793559695</v>
      </c>
      <c r="F6" s="28">
        <f t="shared" si="1" ref="F6:I6">AVERAGE(F4:F5)</f>
        <v>1.3203959847912357</v>
      </c>
      <c r="G6" s="28">
        <f t="shared" si="1"/>
        <v>1.3784540719025533</v>
      </c>
      <c r="H6" s="28">
        <f t="shared" si="1"/>
        <v>1.3219323327721186</v>
      </c>
      <c r="I6" s="28">
        <f t="shared" si="1"/>
        <v>1.3803174259398205</v>
      </c>
      <c r="J6" s="28">
        <f>AVERAGE(E6:I6)</f>
        <v>1.3704449389523397</v>
      </c>
    </row>
  </sheetData>
  <mergeCells count="3">
    <mergeCell ref="A6:D6"/>
    <mergeCell ref="A1:J1"/>
    <mergeCell ref="A2:J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1f9cd73-abd4-48ee-a957-7e0ff97321f1}">
  <dimension ref="A1:U71"/>
  <sheetViews>
    <sheetView zoomScale="79" zoomScaleNormal="79" workbookViewId="0" topLeftCell="A1">
      <selection pane="topLeft" activeCell="C26" sqref="C26:N30"/>
    </sheetView>
  </sheetViews>
  <sheetFormatPr defaultColWidth="8.854285714285714" defaultRowHeight="15.75"/>
  <cols>
    <col min="1" max="1" width="8.857142857142858" style="2"/>
    <col min="2" max="2" width="13.857142857142858" style="2" customWidth="1"/>
    <col min="3" max="19" width="8.857142857142858" style="2"/>
    <col min="20" max="20" width="9.714285714285714" style="2" customWidth="1"/>
    <col min="21" max="21" width="10.142857142857142" style="2" customWidth="1"/>
    <col min="22" max="16384" width="8.857142857142858" style="2"/>
  </cols>
  <sheetData>
    <row r="1" spans="1:16" ht="15.75">
      <c r="A1" s="31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21" ht="30.6" customHeight="1">
      <c r="A2" s="3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S2" s="41" t="s">
        <v>24</v>
      </c>
      <c r="T2" s="42" t="s">
        <v>35</v>
      </c>
      <c r="U2" s="42" t="s">
        <v>36</v>
      </c>
    </row>
    <row r="3" spans="1:21" ht="15.75">
      <c r="A3" s="31"/>
      <c r="B3" s="29"/>
      <c r="C3" s="30"/>
      <c r="D3" s="202" t="s">
        <v>59</v>
      </c>
      <c r="E3" s="202"/>
      <c r="F3" s="202"/>
      <c r="G3" s="202"/>
      <c r="H3" s="202"/>
      <c r="I3" s="202"/>
      <c r="J3" s="202"/>
      <c r="K3" s="202"/>
      <c r="L3" s="30"/>
      <c r="M3" s="30"/>
      <c r="N3" s="30"/>
      <c r="O3" s="30"/>
      <c r="P3" s="30"/>
      <c r="S3" s="38">
        <v>1</v>
      </c>
      <c r="T3" s="192" t="s">
        <v>12</v>
      </c>
      <c r="U3" s="43">
        <f>'CO (6)'!E6</f>
        <v>1.4511248793559695</v>
      </c>
    </row>
    <row r="4" spans="1:21" ht="15.75">
      <c r="A4" s="31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S4" s="38">
        <v>2</v>
      </c>
      <c r="T4" s="192" t="s">
        <v>3</v>
      </c>
      <c r="U4" s="43">
        <f>'CO (6)'!F6</f>
        <v>1.3203959847912357</v>
      </c>
    </row>
    <row r="5" spans="1:21" ht="15.75">
      <c r="A5" s="31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S5" s="38">
        <v>3</v>
      </c>
      <c r="T5" s="192" t="s">
        <v>4</v>
      </c>
      <c r="U5" s="43">
        <f>'CO (6)'!G6</f>
        <v>1.3784540719025533</v>
      </c>
    </row>
    <row r="6" spans="2:21" ht="15.75">
      <c r="B6" s="37" t="s">
        <v>99</v>
      </c>
      <c r="C6" s="37"/>
      <c r="D6" s="37" t="str">
        <f>'CO (6)'!D4</f>
        <v>Foundation of Political Science</v>
      </c>
      <c r="E6" s="37"/>
      <c r="F6" s="37"/>
      <c r="G6" s="37"/>
      <c r="H6" s="37"/>
      <c r="I6" s="37"/>
      <c r="J6" s="37"/>
      <c r="K6" s="30"/>
      <c r="L6" s="30"/>
      <c r="M6" s="30"/>
      <c r="N6" s="30"/>
      <c r="O6" s="30"/>
      <c r="P6" s="30"/>
      <c r="S6" s="38">
        <v>4</v>
      </c>
      <c r="T6" s="192" t="s">
        <v>5</v>
      </c>
      <c r="U6" s="43">
        <f>'CO (6)'!H6</f>
        <v>1.3219323327721186</v>
      </c>
    </row>
    <row r="7" spans="1:21" ht="16.5" thickBot="1">
      <c r="A7" s="31"/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S7" s="38">
        <v>5</v>
      </c>
      <c r="T7" s="192" t="s">
        <v>6</v>
      </c>
      <c r="U7" s="43">
        <f>'CO (6)'!I6</f>
        <v>1.3803174259398205</v>
      </c>
    </row>
    <row r="8" spans="1:14" ht="16.5" thickBot="1">
      <c r="A8" s="31"/>
      <c r="B8" s="203" t="s">
        <v>37</v>
      </c>
      <c r="C8" s="208"/>
      <c r="D8" s="206" t="s">
        <v>38</v>
      </c>
      <c r="E8" s="207"/>
      <c r="F8" s="207"/>
      <c r="G8" s="207"/>
      <c r="H8" s="207"/>
      <c r="I8" s="207"/>
      <c r="J8" s="207"/>
      <c r="K8" s="207"/>
      <c r="L8" s="207"/>
      <c r="M8" s="207"/>
      <c r="N8" s="208"/>
    </row>
    <row r="9" spans="1:14" ht="15.75">
      <c r="A9" s="31"/>
      <c r="B9" s="204"/>
      <c r="C9" s="209" t="s">
        <v>39</v>
      </c>
      <c r="D9" s="211" t="s">
        <v>40</v>
      </c>
      <c r="E9" s="211" t="s">
        <v>41</v>
      </c>
      <c r="F9" s="211" t="s">
        <v>42</v>
      </c>
      <c r="G9" s="211" t="s">
        <v>43</v>
      </c>
      <c r="H9" s="211" t="s">
        <v>44</v>
      </c>
      <c r="I9" s="211" t="s">
        <v>45</v>
      </c>
      <c r="J9" s="211" t="s">
        <v>46</v>
      </c>
      <c r="K9" s="211" t="s">
        <v>47</v>
      </c>
      <c r="L9" s="211" t="s">
        <v>48</v>
      </c>
      <c r="M9" s="33"/>
      <c r="N9" s="33"/>
    </row>
    <row r="10" spans="1:14" ht="16.5" thickBot="1">
      <c r="A10" s="31"/>
      <c r="B10" s="205"/>
      <c r="C10" s="210"/>
      <c r="D10" s="212"/>
      <c r="E10" s="212"/>
      <c r="F10" s="212"/>
      <c r="G10" s="212"/>
      <c r="H10" s="212"/>
      <c r="I10" s="212"/>
      <c r="J10" s="212"/>
      <c r="K10" s="212"/>
      <c r="L10" s="212"/>
      <c r="M10" s="35" t="s">
        <v>49</v>
      </c>
      <c r="N10" s="35" t="s">
        <v>50</v>
      </c>
    </row>
    <row r="11" spans="1:14" ht="16.5" thickBot="1">
      <c r="A11" s="31"/>
      <c r="B11" s="212" t="s">
        <v>51</v>
      </c>
      <c r="C11" s="131">
        <v>2</v>
      </c>
      <c r="D11" s="132">
        <v>1</v>
      </c>
      <c r="E11" s="132"/>
      <c r="F11" s="132">
        <v>1</v>
      </c>
      <c r="G11" s="132"/>
      <c r="H11" s="132"/>
      <c r="I11" s="132"/>
      <c r="J11" s="132"/>
      <c r="K11" s="132"/>
      <c r="L11" s="132"/>
      <c r="M11" s="132">
        <v>1</v>
      </c>
      <c r="N11" s="132">
        <v>1</v>
      </c>
    </row>
    <row r="12" spans="1:14" ht="16.5" thickBot="1">
      <c r="A12" s="31"/>
      <c r="B12" s="212" t="s">
        <v>52</v>
      </c>
      <c r="C12" s="133">
        <v>2</v>
      </c>
      <c r="D12" s="91">
        <v>1</v>
      </c>
      <c r="E12" s="91">
        <v>1</v>
      </c>
      <c r="F12" s="91"/>
      <c r="G12" s="91"/>
      <c r="H12" s="91">
        <v>1</v>
      </c>
      <c r="I12" s="91">
        <v>1</v>
      </c>
      <c r="J12" s="91"/>
      <c r="K12" s="91">
        <v>2</v>
      </c>
      <c r="L12" s="91"/>
      <c r="M12" s="91">
        <v>1</v>
      </c>
      <c r="N12" s="91">
        <v>1</v>
      </c>
    </row>
    <row r="13" spans="1:14" ht="16.5" thickBot="1">
      <c r="A13" s="31"/>
      <c r="B13" s="212" t="s">
        <v>53</v>
      </c>
      <c r="C13" s="133">
        <v>2</v>
      </c>
      <c r="D13" s="91">
        <v>1</v>
      </c>
      <c r="E13" s="91"/>
      <c r="F13" s="91"/>
      <c r="G13" s="91">
        <v>1</v>
      </c>
      <c r="H13" s="91">
        <v>2</v>
      </c>
      <c r="I13" s="91"/>
      <c r="J13" s="91"/>
      <c r="K13" s="91"/>
      <c r="L13" s="91">
        <v>1</v>
      </c>
      <c r="M13" s="91">
        <v>2</v>
      </c>
      <c r="N13" s="91">
        <v>2</v>
      </c>
    </row>
    <row r="14" spans="1:14" ht="16.5" thickBot="1">
      <c r="A14" s="31"/>
      <c r="B14" s="212" t="s">
        <v>54</v>
      </c>
      <c r="C14" s="133">
        <v>2</v>
      </c>
      <c r="D14" s="91">
        <v>2</v>
      </c>
      <c r="E14" s="91">
        <v>2</v>
      </c>
      <c r="F14" s="91">
        <v>1</v>
      </c>
      <c r="G14" s="91">
        <v>1</v>
      </c>
      <c r="H14" s="91">
        <v>2</v>
      </c>
      <c r="I14" s="91"/>
      <c r="J14" s="91">
        <v>2</v>
      </c>
      <c r="K14" s="91"/>
      <c r="L14" s="91"/>
      <c r="M14" s="91">
        <v>2</v>
      </c>
      <c r="N14" s="91">
        <v>2</v>
      </c>
    </row>
    <row r="15" spans="1:14" ht="16.5" thickBot="1">
      <c r="A15" s="31"/>
      <c r="B15" s="212" t="s">
        <v>55</v>
      </c>
      <c r="C15" s="133">
        <v>2</v>
      </c>
      <c r="D15" s="91">
        <v>2</v>
      </c>
      <c r="E15" s="91">
        <v>1</v>
      </c>
      <c r="F15" s="91">
        <v>2</v>
      </c>
      <c r="G15" s="91">
        <v>2</v>
      </c>
      <c r="H15" s="91">
        <v>2</v>
      </c>
      <c r="I15" s="91">
        <v>1</v>
      </c>
      <c r="J15" s="91">
        <v>3</v>
      </c>
      <c r="K15" s="91"/>
      <c r="L15" s="91">
        <v>2</v>
      </c>
      <c r="M15" s="91">
        <v>2</v>
      </c>
      <c r="N15" s="91">
        <v>2</v>
      </c>
    </row>
    <row r="16" spans="1:16" ht="16.5" thickBot="1">
      <c r="A16" s="31"/>
      <c r="B16" s="212" t="s">
        <v>56</v>
      </c>
      <c r="C16" s="40">
        <f>($U$3*C11+$U$4*C12+$U$5*C13+$U$6*C14+$U$7*C15)/(C11+C12+C13+C14+C15)</f>
        <v>1.3704449389523397</v>
      </c>
      <c r="D16" s="40">
        <f t="shared" si="0" ref="D16:N16">($U$3*D11+$U$4*D12+$U$5*D13+$U$6*D14+$U$7*D15)/(D11+D12+D13+D14+D15)</f>
        <v>1.3649249219248054</v>
      </c>
      <c r="E16" s="40">
        <f t="shared" si="0"/>
        <v>1.3361445190688235</v>
      </c>
      <c r="F16" s="40">
        <f t="shared" si="0"/>
        <v>1.3834230160019323</v>
      </c>
      <c r="G16" s="40">
        <f t="shared" si="0"/>
        <v>1.3652553141385781</v>
      </c>
      <c r="H16" s="40">
        <f t="shared" si="0"/>
        <v>1.3545433780028888</v>
      </c>
      <c r="I16" s="40">
        <f t="shared" si="0"/>
        <v>1.3503567053655281</v>
      </c>
      <c r="J16" s="40">
        <f t="shared" si="0"/>
        <v>1.3569633886727399</v>
      </c>
      <c r="K16" s="40">
        <f t="shared" si="0"/>
        <v>1.3203959847912357</v>
      </c>
      <c r="L16" s="40">
        <f t="shared" si="0"/>
        <v>1.3796963079273983</v>
      </c>
      <c r="M16" s="40">
        <f t="shared" si="0"/>
        <v>1.3666160656720239</v>
      </c>
      <c r="N16" s="40">
        <f t="shared" si="0"/>
        <v>1.3666160656720239</v>
      </c>
      <c r="O16" s="30"/>
      <c r="P16" s="30"/>
    </row>
    <row r="17" spans="1:16" ht="15.75">
      <c r="A17" s="31"/>
      <c r="B17" s="37" t="s">
        <v>57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4" ht="15.75">
      <c r="A18" s="31"/>
      <c r="B18" s="37" t="s">
        <v>58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20" spans="15:16" ht="15.75">
      <c r="O20" s="30"/>
      <c r="P20" s="30"/>
    </row>
    <row r="21" spans="2:16" ht="15.75">
      <c r="B21" s="37" t="s">
        <v>99</v>
      </c>
      <c r="C21" s="37"/>
      <c r="D21" s="37" t="str">
        <f>'CO (6)'!D5</f>
        <v>Representative Indian Political Thinker</v>
      </c>
      <c r="E21" s="37"/>
      <c r="F21" s="37"/>
      <c r="G21" s="37"/>
      <c r="H21" s="37"/>
      <c r="I21" s="37"/>
      <c r="J21" s="37"/>
      <c r="K21" s="30"/>
      <c r="L21" s="30"/>
      <c r="M21" s="30"/>
      <c r="N21" s="30"/>
      <c r="O21" s="30"/>
      <c r="P21" s="30"/>
    </row>
    <row r="22" spans="2:16" ht="16.5" thickBot="1"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3"/>
      <c r="P22" s="33"/>
    </row>
    <row r="23" spans="2:14" ht="16.5" thickBot="1">
      <c r="B23" s="203" t="s">
        <v>37</v>
      </c>
      <c r="C23" s="208"/>
      <c r="D23" s="206" t="s">
        <v>38</v>
      </c>
      <c r="E23" s="207"/>
      <c r="F23" s="207"/>
      <c r="G23" s="207"/>
      <c r="H23" s="207"/>
      <c r="I23" s="207"/>
      <c r="J23" s="207"/>
      <c r="K23" s="207"/>
      <c r="L23" s="207"/>
      <c r="M23" s="207"/>
      <c r="N23" s="208"/>
    </row>
    <row r="24" spans="2:14" ht="16.5" thickBot="1">
      <c r="B24" s="204"/>
      <c r="C24" s="209" t="s">
        <v>39</v>
      </c>
      <c r="D24" s="211" t="s">
        <v>40</v>
      </c>
      <c r="E24" s="211" t="s">
        <v>41</v>
      </c>
      <c r="F24" s="211" t="s">
        <v>42</v>
      </c>
      <c r="G24" s="211" t="s">
        <v>43</v>
      </c>
      <c r="H24" s="211" t="s">
        <v>44</v>
      </c>
      <c r="I24" s="211" t="s">
        <v>45</v>
      </c>
      <c r="J24" s="211" t="s">
        <v>46</v>
      </c>
      <c r="K24" s="211" t="s">
        <v>47</v>
      </c>
      <c r="L24" s="211" t="s">
        <v>48</v>
      </c>
      <c r="M24" s="35" t="s">
        <v>49</v>
      </c>
      <c r="N24" s="35" t="s">
        <v>50</v>
      </c>
    </row>
    <row r="25" spans="2:14" ht="16.5" thickBot="1">
      <c r="B25" s="205"/>
      <c r="C25" s="210"/>
      <c r="D25" s="212"/>
      <c r="E25" s="212"/>
      <c r="F25" s="212"/>
      <c r="G25" s="212"/>
      <c r="H25" s="212"/>
      <c r="I25" s="212"/>
      <c r="J25" s="212"/>
      <c r="K25" s="212"/>
      <c r="L25" s="212"/>
      <c r="M25" s="36"/>
      <c r="N25" s="36"/>
    </row>
    <row r="26" spans="2:14" ht="16.5" thickBot="1">
      <c r="B26" s="212" t="s">
        <v>51</v>
      </c>
      <c r="C26" s="131">
        <v>2</v>
      </c>
      <c r="D26" s="132">
        <v>2</v>
      </c>
      <c r="E26" s="132"/>
      <c r="F26" s="132"/>
      <c r="G26" s="132"/>
      <c r="H26" s="132"/>
      <c r="I26" s="132"/>
      <c r="J26" s="132">
        <v>1</v>
      </c>
      <c r="K26" s="132"/>
      <c r="L26" s="132">
        <v>1</v>
      </c>
      <c r="M26" s="132">
        <v>1</v>
      </c>
      <c r="N26" s="132">
        <v>1</v>
      </c>
    </row>
    <row r="27" spans="2:14" ht="16.5" thickBot="1">
      <c r="B27" s="212" t="s">
        <v>52</v>
      </c>
      <c r="C27" s="133">
        <v>2</v>
      </c>
      <c r="D27" s="91">
        <v>2</v>
      </c>
      <c r="E27" s="91">
        <v>2</v>
      </c>
      <c r="F27" s="91">
        <v>1</v>
      </c>
      <c r="G27" s="91">
        <v>1</v>
      </c>
      <c r="H27" s="91">
        <v>2</v>
      </c>
      <c r="I27" s="91"/>
      <c r="J27" s="91">
        <v>2</v>
      </c>
      <c r="K27" s="91">
        <v>1</v>
      </c>
      <c r="L27" s="91">
        <v>1</v>
      </c>
      <c r="M27" s="91">
        <v>1</v>
      </c>
      <c r="N27" s="91">
        <v>2</v>
      </c>
    </row>
    <row r="28" spans="2:14" ht="16.5" thickBot="1">
      <c r="B28" s="212" t="s">
        <v>53</v>
      </c>
      <c r="C28" s="133">
        <v>2</v>
      </c>
      <c r="D28" s="91">
        <v>1</v>
      </c>
      <c r="E28" s="91">
        <v>1</v>
      </c>
      <c r="F28" s="91">
        <v>1</v>
      </c>
      <c r="G28" s="91"/>
      <c r="H28" s="91">
        <v>2</v>
      </c>
      <c r="I28" s="91"/>
      <c r="J28" s="91">
        <v>2</v>
      </c>
      <c r="K28" s="91"/>
      <c r="L28" s="91">
        <v>2</v>
      </c>
      <c r="M28" s="91">
        <v>1</v>
      </c>
      <c r="N28" s="91">
        <v>2</v>
      </c>
    </row>
    <row r="29" spans="2:14" ht="16.5" thickBot="1">
      <c r="B29" s="212" t="s">
        <v>54</v>
      </c>
      <c r="C29" s="133">
        <v>2</v>
      </c>
      <c r="D29" s="91">
        <v>2</v>
      </c>
      <c r="E29" s="91">
        <v>1</v>
      </c>
      <c r="F29" s="91">
        <v>1</v>
      </c>
      <c r="G29" s="91"/>
      <c r="H29" s="91">
        <v>1</v>
      </c>
      <c r="I29" s="91"/>
      <c r="J29" s="91">
        <v>1</v>
      </c>
      <c r="K29" s="91"/>
      <c r="L29" s="91">
        <v>2</v>
      </c>
      <c r="M29" s="91">
        <v>2</v>
      </c>
      <c r="N29" s="91">
        <v>1</v>
      </c>
    </row>
    <row r="30" spans="2:14" ht="16.5" thickBot="1">
      <c r="B30" s="212" t="s">
        <v>55</v>
      </c>
      <c r="C30" s="133">
        <v>2</v>
      </c>
      <c r="D30" s="91">
        <v>2</v>
      </c>
      <c r="E30" s="91">
        <v>2</v>
      </c>
      <c r="F30" s="91">
        <v>1</v>
      </c>
      <c r="G30" s="91">
        <v>1</v>
      </c>
      <c r="H30" s="91">
        <v>3</v>
      </c>
      <c r="I30" s="91">
        <v>1</v>
      </c>
      <c r="J30" s="91">
        <v>2</v>
      </c>
      <c r="K30" s="91">
        <v>1</v>
      </c>
      <c r="L30" s="91">
        <v>2</v>
      </c>
      <c r="M30" s="91">
        <v>2</v>
      </c>
      <c r="N30" s="91">
        <v>2</v>
      </c>
    </row>
    <row r="31" spans="2:16" ht="16.5" thickBot="1">
      <c r="B31" s="212" t="s">
        <v>56</v>
      </c>
      <c r="C31" s="40">
        <f>($U$3*C26+$U$4*C27+$U$5*C28+$U$6*C29+$U$7*C30)/(C26+C27+C28+C29+C30)</f>
        <v>1.3704449389523397</v>
      </c>
      <c r="D31" s="40">
        <f t="shared" si="1" ref="D31:N31">($U$3*D26+$U$4*D27+$U$5*D28+$U$6*D29+$U$7*D30)/(D26+D27+D28+D29+D30)</f>
        <v>1.3695550352912045</v>
      </c>
      <c r="E31" s="40">
        <f t="shared" si="1"/>
        <v>1.3503022043561306</v>
      </c>
      <c r="F31" s="40">
        <f t="shared" si="1"/>
        <v>1.3502749538514318</v>
      </c>
      <c r="G31" s="40">
        <f t="shared" si="1"/>
        <v>1.3503567053655281</v>
      </c>
      <c r="H31" s="40">
        <f t="shared" si="1"/>
        <v>1.3575730904973948</v>
      </c>
      <c r="I31" s="40">
        <f t="shared" si="1"/>
        <v>1.3803174259398205</v>
      </c>
      <c r="J31" s="40">
        <f t="shared" si="1"/>
        <v>1.3664240221744133</v>
      </c>
      <c r="K31" s="40">
        <f t="shared" si="1"/>
        <v>1.3503567053655281</v>
      </c>
      <c r="L31" s="40">
        <f t="shared" si="1"/>
        <v>1.3666160656720239</v>
      </c>
      <c r="M31" s="40">
        <f t="shared" si="1"/>
        <v>1.3649249219248054</v>
      </c>
      <c r="N31" s="40">
        <f t="shared" si="1"/>
        <v>1.3664240221744133</v>
      </c>
      <c r="O31" s="30"/>
      <c r="P31" s="30"/>
    </row>
    <row r="32" spans="2:14" ht="15.75">
      <c r="B32" s="37" t="s">
        <v>57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2:14" ht="15.75">
      <c r="B33" s="37" t="s">
        <v>58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15:16" ht="15.75">
      <c r="O34" s="30"/>
      <c r="P34" s="30"/>
    </row>
    <row r="35" spans="15:16" ht="15.75">
      <c r="O35" s="30"/>
      <c r="P35" s="30"/>
    </row>
    <row r="36" spans="2:14" ht="15.75">
      <c r="B36" s="37"/>
      <c r="C36" s="37"/>
      <c r="D36" s="37"/>
      <c r="E36" s="37"/>
      <c r="F36" s="37"/>
      <c r="G36" s="37"/>
      <c r="H36" s="37"/>
      <c r="I36" s="37"/>
      <c r="J36" s="37"/>
      <c r="K36" s="30"/>
      <c r="L36" s="30"/>
      <c r="M36" s="30"/>
      <c r="N36" s="30"/>
    </row>
    <row r="47" spans="2:2" ht="15.75">
      <c r="B47" s="30"/>
    </row>
    <row r="48" spans="1:2" ht="15.75">
      <c r="A48" s="30"/>
      <c r="B48" s="30"/>
    </row>
    <row r="49" spans="1:1" ht="15.75">
      <c r="A49" s="30"/>
    </row>
    <row r="53" ht="16.5" customHeight="1"/>
    <row r="59" spans="2:2" ht="15.75">
      <c r="B59" s="30"/>
    </row>
    <row r="60" spans="1:1" ht="15.75">
      <c r="A60" s="30"/>
    </row>
    <row r="61" spans="2:2" ht="15.75">
      <c r="B61" s="30"/>
    </row>
    <row r="62" spans="1:2" ht="15.75">
      <c r="A62" s="30"/>
      <c r="B62" s="30"/>
    </row>
    <row r="63" spans="1:2" ht="15.75">
      <c r="A63" s="30"/>
      <c r="B63" s="30"/>
    </row>
    <row r="64" spans="1:2" ht="15.75">
      <c r="A64" s="30"/>
      <c r="B64" s="30"/>
    </row>
    <row r="65" spans="1:1" ht="15.75">
      <c r="A65" s="30"/>
    </row>
    <row r="67" spans="2:2" ht="15.75">
      <c r="B67" s="30"/>
    </row>
    <row r="68" spans="1:2" ht="15.75">
      <c r="A68" s="30"/>
      <c r="B68" s="30"/>
    </row>
    <row r="69" spans="1:2" ht="16.5" customHeight="1">
      <c r="A69" s="30"/>
      <c r="B69" s="30"/>
    </row>
    <row r="70" spans="1:2" ht="15.75">
      <c r="A70" s="30"/>
      <c r="B70" s="30"/>
    </row>
    <row r="71" spans="1:1" ht="15.75">
      <c r="A71" s="30"/>
    </row>
    <row r="84" ht="16.5" customHeight="1"/>
  </sheetData>
  <mergeCells count="25">
    <mergeCell ref="D3:K3"/>
    <mergeCell ref="B8:B10"/>
    <mergeCell ref="D8:N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23:B25"/>
    <mergeCell ref="D23:N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</mergeCells>
  <pageMargins left="0.7" right="0.7" top="0.75" bottom="0.75" header="0.3" footer="0.3"/>
  <pageSetup orientation="portrait" paperSize="1"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a515153-90ae-48b5-ab52-fd1278b7075c}">
  <dimension ref="A3:AC18"/>
  <sheetViews>
    <sheetView zoomScale="78" zoomScaleNormal="78" workbookViewId="0" topLeftCell="A1">
      <selection pane="topLeft" activeCell="A13" sqref="A13"/>
    </sheetView>
  </sheetViews>
  <sheetFormatPr defaultColWidth="8.854285714285714" defaultRowHeight="15"/>
  <cols>
    <col min="1" max="1" width="6.285714285714286" style="44" bestFit="1" customWidth="1"/>
    <col min="2" max="2" width="7.285714285714286" style="44" bestFit="1" customWidth="1"/>
    <col min="3" max="3" width="11.285714285714286" style="44" bestFit="1" customWidth="1"/>
    <col min="4" max="4" width="36.714285714285715" style="44" customWidth="1"/>
    <col min="5" max="5" width="6.285714285714286" style="44" bestFit="1" customWidth="1"/>
    <col min="6" max="6" width="8.714285714285714" style="44" bestFit="1" customWidth="1"/>
    <col min="7" max="7" width="6.285714285714286" style="44" bestFit="1" customWidth="1"/>
    <col min="8" max="8" width="8.714285714285714" style="44" bestFit="1" customWidth="1"/>
    <col min="9" max="9" width="6.285714285714286" style="44" bestFit="1" customWidth="1"/>
    <col min="10" max="10" width="8.714285714285714" style="44" bestFit="1" customWidth="1"/>
    <col min="11" max="11" width="6.285714285714286" style="44" bestFit="1" customWidth="1"/>
    <col min="12" max="12" width="8.714285714285714" style="44" bestFit="1" customWidth="1"/>
    <col min="13" max="13" width="6.285714285714286" style="44" bestFit="1" customWidth="1"/>
    <col min="14" max="14" width="8.714285714285714" style="44" bestFit="1" customWidth="1"/>
    <col min="15" max="15" width="6.285714285714286" style="44" bestFit="1" customWidth="1"/>
    <col min="16" max="16" width="8.714285714285714" style="44" bestFit="1" customWidth="1"/>
    <col min="17" max="17" width="6.285714285714286" style="44" bestFit="1" customWidth="1"/>
    <col min="18" max="18" width="8.714285714285714" style="44" bestFit="1" customWidth="1"/>
    <col min="19" max="19" width="6.285714285714286" style="44" bestFit="1" customWidth="1"/>
    <col min="20" max="20" width="8.714285714285714" style="44" bestFit="1" customWidth="1"/>
    <col min="21" max="21" width="6.285714285714286" style="44" bestFit="1" customWidth="1"/>
    <col min="22" max="22" width="8.714285714285714" style="44" bestFit="1" customWidth="1"/>
    <col min="23" max="23" width="6.285714285714286" style="44" bestFit="1" customWidth="1"/>
    <col min="24" max="24" width="8.714285714285714" style="44" bestFit="1" customWidth="1"/>
    <col min="25" max="25" width="6.285714285714286" style="44" bestFit="1" customWidth="1"/>
    <col min="26" max="26" width="8.714285714285714" style="44" bestFit="1" customWidth="1"/>
    <col min="27" max="27" width="6.285714285714286" style="44" bestFit="1" customWidth="1"/>
    <col min="28" max="28" width="8.714285714285714" style="44" bestFit="1" customWidth="1"/>
    <col min="29" max="29" width="6.285714285714286" style="44" bestFit="1" customWidth="1"/>
    <col min="30" max="30" width="8.714285714285714" style="44" bestFit="1" customWidth="1"/>
    <col min="31" max="31" width="6.285714285714286" style="44" bestFit="1" customWidth="1"/>
    <col min="32" max="32" width="8.714285714285714" style="44" bestFit="1" customWidth="1"/>
    <col min="33" max="16384" width="8.857142857142858" style="44"/>
  </cols>
  <sheetData>
    <row r="3" spans="1:28" ht="15">
      <c r="A3" s="215" t="s">
        <v>70</v>
      </c>
      <c r="B3" s="216"/>
      <c r="C3" s="216"/>
      <c r="D3" s="217"/>
      <c r="E3" s="214" t="s">
        <v>39</v>
      </c>
      <c r="F3" s="214"/>
      <c r="G3" s="214" t="s">
        <v>40</v>
      </c>
      <c r="H3" s="214"/>
      <c r="I3" s="214" t="s">
        <v>41</v>
      </c>
      <c r="J3" s="214"/>
      <c r="K3" s="214" t="s">
        <v>42</v>
      </c>
      <c r="L3" s="214"/>
      <c r="M3" s="214" t="s">
        <v>43</v>
      </c>
      <c r="N3" s="214"/>
      <c r="O3" s="214" t="s">
        <v>44</v>
      </c>
      <c r="P3" s="214"/>
      <c r="Q3" s="214" t="s">
        <v>45</v>
      </c>
      <c r="R3" s="214"/>
      <c r="S3" s="214" t="s">
        <v>46</v>
      </c>
      <c r="T3" s="214"/>
      <c r="U3" s="214" t="s">
        <v>47</v>
      </c>
      <c r="V3" s="214"/>
      <c r="W3" s="214" t="s">
        <v>48</v>
      </c>
      <c r="X3" s="214"/>
      <c r="Y3" s="214" t="s">
        <v>49</v>
      </c>
      <c r="Z3" s="214"/>
      <c r="AA3" s="214" t="s">
        <v>50</v>
      </c>
      <c r="AB3" s="214"/>
    </row>
    <row r="4" spans="1:28" ht="57">
      <c r="A4" s="218"/>
      <c r="B4" s="219"/>
      <c r="C4" s="219"/>
      <c r="D4" s="220"/>
      <c r="E4" s="46" t="s">
        <v>71</v>
      </c>
      <c r="F4" s="46" t="s">
        <v>72</v>
      </c>
      <c r="G4" s="46" t="s">
        <v>71</v>
      </c>
      <c r="H4" s="46" t="s">
        <v>72</v>
      </c>
      <c r="I4" s="46" t="s">
        <v>71</v>
      </c>
      <c r="J4" s="46" t="s">
        <v>72</v>
      </c>
      <c r="K4" s="46" t="s">
        <v>71</v>
      </c>
      <c r="L4" s="46" t="s">
        <v>72</v>
      </c>
      <c r="M4" s="46" t="s">
        <v>71</v>
      </c>
      <c r="N4" s="46" t="s">
        <v>72</v>
      </c>
      <c r="O4" s="46" t="s">
        <v>71</v>
      </c>
      <c r="P4" s="46" t="s">
        <v>72</v>
      </c>
      <c r="Q4" s="46" t="s">
        <v>71</v>
      </c>
      <c r="R4" s="46" t="s">
        <v>72</v>
      </c>
      <c r="S4" s="46" t="s">
        <v>71</v>
      </c>
      <c r="T4" s="46" t="s">
        <v>72</v>
      </c>
      <c r="U4" s="46" t="s">
        <v>71</v>
      </c>
      <c r="V4" s="46" t="s">
        <v>72</v>
      </c>
      <c r="W4" s="46" t="s">
        <v>71</v>
      </c>
      <c r="X4" s="46" t="s">
        <v>72</v>
      </c>
      <c r="Y4" s="46" t="s">
        <v>71</v>
      </c>
      <c r="Z4" s="46" t="s">
        <v>72</v>
      </c>
      <c r="AA4" s="46" t="s">
        <v>71</v>
      </c>
      <c r="AB4" s="46" t="s">
        <v>72</v>
      </c>
    </row>
    <row r="5" spans="1:29" ht="15">
      <c r="A5" s="55" t="s">
        <v>24</v>
      </c>
      <c r="B5" s="55" t="s">
        <v>25</v>
      </c>
      <c r="C5" s="55" t="s">
        <v>27</v>
      </c>
      <c r="D5" s="56" t="s">
        <v>7</v>
      </c>
      <c r="E5" s="55"/>
      <c r="F5" s="57" t="s">
        <v>60</v>
      </c>
      <c r="G5" s="55"/>
      <c r="H5" s="57" t="s">
        <v>61</v>
      </c>
      <c r="I5" s="55"/>
      <c r="J5" s="57" t="s">
        <v>62</v>
      </c>
      <c r="K5" s="55"/>
      <c r="L5" s="57" t="s">
        <v>63</v>
      </c>
      <c r="M5" s="55"/>
      <c r="N5" s="57" t="s">
        <v>64</v>
      </c>
      <c r="O5" s="55"/>
      <c r="P5" s="57" t="s">
        <v>65</v>
      </c>
      <c r="Q5" s="55"/>
      <c r="R5" s="57" t="s">
        <v>66</v>
      </c>
      <c r="S5" s="55"/>
      <c r="T5" s="57" t="s">
        <v>67</v>
      </c>
      <c r="U5" s="55"/>
      <c r="V5" s="57" t="s">
        <v>68</v>
      </c>
      <c r="W5" s="55"/>
      <c r="X5" s="57" t="s">
        <v>69</v>
      </c>
      <c r="Y5" s="55"/>
      <c r="Z5" s="58" t="s">
        <v>73</v>
      </c>
      <c r="AA5" s="55"/>
      <c r="AB5" s="58" t="s">
        <v>74</v>
      </c>
      <c r="AC5" s="59"/>
    </row>
    <row r="6" spans="1:29" ht="16.5" thickBot="1">
      <c r="A6" s="45">
        <v>1</v>
      </c>
      <c r="B6" s="45"/>
      <c r="C6" s="60"/>
      <c r="D6" s="60" t="str">
        <f>'CO (6)'!D4</f>
        <v>Foundation of Political Science</v>
      </c>
      <c r="E6" s="60">
        <v>1.50</v>
      </c>
      <c r="F6" s="61">
        <f>'CO-PO Mapping (6)'!C16</f>
        <v>1.3704449389523397</v>
      </c>
      <c r="G6" s="45">
        <v>1.60</v>
      </c>
      <c r="H6" s="61">
        <f>'CO-PO Mapping (6)'!D16</f>
        <v>1.3649249219248054</v>
      </c>
      <c r="I6" s="45">
        <v>1.90</v>
      </c>
      <c r="J6" s="61">
        <f>'CO-PO Mapping (6)'!E16</f>
        <v>1.3361445190688235</v>
      </c>
      <c r="K6" s="45">
        <v>1.70</v>
      </c>
      <c r="L6" s="40">
        <f>'CO-PO Mapping (6)'!F16</f>
        <v>1.3834230160019323</v>
      </c>
      <c r="M6" s="45">
        <v>1.50</v>
      </c>
      <c r="N6" s="61">
        <f>'CO-PO Mapping (6)'!G16</f>
        <v>1.3652553141385781</v>
      </c>
      <c r="O6" s="45">
        <v>1.90</v>
      </c>
      <c r="P6" s="61">
        <f>'CO-PO Mapping (6)'!H16</f>
        <v>1.3545433780028888</v>
      </c>
      <c r="Q6" s="45">
        <v>1.90</v>
      </c>
      <c r="R6" s="61">
        <f>'CO-PO Mapping (6)'!I16</f>
        <v>1.3503567053655281</v>
      </c>
      <c r="S6" s="45">
        <v>1.80</v>
      </c>
      <c r="T6" s="61">
        <f>'CO-PO Mapping (6)'!J16</f>
        <v>1.3569633886727399</v>
      </c>
      <c r="U6" s="45">
        <v>1.50</v>
      </c>
      <c r="V6" s="61">
        <f>'CO-PO Mapping (6)'!K16</f>
        <v>1.3203959847912357</v>
      </c>
      <c r="W6" s="45">
        <v>1.60</v>
      </c>
      <c r="X6" s="61">
        <f>'CO-PO Mapping (6)'!L16</f>
        <v>1.3796963079273983</v>
      </c>
      <c r="Y6" s="45">
        <v>2</v>
      </c>
      <c r="Z6" s="61">
        <f>'CO-PO Mapping (6)'!M16</f>
        <v>1.3666160656720239</v>
      </c>
      <c r="AA6" s="45">
        <v>1.30</v>
      </c>
      <c r="AB6" s="62">
        <f>'CO-PO Mapping (6)'!N16</f>
        <v>1.3666160656720239</v>
      </c>
      <c r="AC6" s="63"/>
    </row>
    <row r="7" spans="1:29" ht="15">
      <c r="A7" s="45">
        <v>2</v>
      </c>
      <c r="B7" s="45"/>
      <c r="C7" s="60"/>
      <c r="D7" s="60" t="str">
        <f>'CO (6)'!D5</f>
        <v>Representative Indian Political Thinker</v>
      </c>
      <c r="E7" s="60">
        <v>1.80</v>
      </c>
      <c r="F7" s="92">
        <f>'CO-PO Mapping (6)'!C31</f>
        <v>1.3704449389523397</v>
      </c>
      <c r="G7" s="45">
        <v>1.90</v>
      </c>
      <c r="H7" s="92">
        <f>'CO-PO Mapping (6)'!D31</f>
        <v>1.3695550352912045</v>
      </c>
      <c r="I7" s="45">
        <v>1.80</v>
      </c>
      <c r="J7" s="92">
        <f>'CO-PO Mapping (6)'!E31</f>
        <v>1.3503022043561306</v>
      </c>
      <c r="K7" s="45">
        <v>1.60</v>
      </c>
      <c r="L7" s="92">
        <f>'CO-PO Mapping (6)'!F31</f>
        <v>1.3502749538514318</v>
      </c>
      <c r="M7" s="45">
        <v>2</v>
      </c>
      <c r="N7" s="92">
        <f>'CO-PO Mapping (6)'!G31</f>
        <v>1.3503567053655281</v>
      </c>
      <c r="O7" s="45">
        <v>2</v>
      </c>
      <c r="P7" s="92">
        <f>'CO-PO Mapping (6)'!H31</f>
        <v>1.3575730904973948</v>
      </c>
      <c r="Q7" s="45">
        <v>1.80</v>
      </c>
      <c r="R7" s="92">
        <f>'CO-PO Mapping (6)'!I31</f>
        <v>1.3803174259398205</v>
      </c>
      <c r="S7" s="45">
        <v>2.90</v>
      </c>
      <c r="T7" s="92">
        <f>'CO-PO Mapping (6)'!J31</f>
        <v>1.3664240221744133</v>
      </c>
      <c r="U7" s="45">
        <v>1.70</v>
      </c>
      <c r="V7" s="92">
        <f>'CO-PO Mapping (6)'!K31</f>
        <v>1.3503567053655281</v>
      </c>
      <c r="W7" s="45">
        <v>1.80</v>
      </c>
      <c r="X7" s="92">
        <f>'CO-PO Mapping (6)'!L31</f>
        <v>1.3666160656720239</v>
      </c>
      <c r="Y7" s="45">
        <v>2.50</v>
      </c>
      <c r="Z7" s="92">
        <f>'CO-PO Mapping (6)'!M31</f>
        <v>1.3649249219248054</v>
      </c>
      <c r="AA7" s="45">
        <v>2</v>
      </c>
      <c r="AB7" s="92">
        <f>'CO-PO Mapping (6)'!N31</f>
        <v>1.3664240221744133</v>
      </c>
      <c r="AC7" s="63"/>
    </row>
    <row r="9" spans="4:28" ht="15">
      <c r="D9" s="44" t="s">
        <v>75</v>
      </c>
      <c r="E9" s="47">
        <f>AVERAGE(E6:E7)</f>
        <v>1.65</v>
      </c>
      <c r="F9" s="48"/>
      <c r="G9" s="49">
        <f>AVERAGE(G6:G7)</f>
        <v>1.75</v>
      </c>
      <c r="H9" s="48"/>
      <c r="I9" s="49">
        <f>AVERAGE(I6:I7)</f>
        <v>1.85</v>
      </c>
      <c r="J9" s="48"/>
      <c r="K9" s="49">
        <f>AVERAGE(K6:K7)</f>
        <v>1.65</v>
      </c>
      <c r="L9" s="48"/>
      <c r="M9" s="49">
        <f>AVERAGE(M6:M7)</f>
        <v>1.75</v>
      </c>
      <c r="N9" s="48"/>
      <c r="O9" s="49">
        <f>AVERAGE(O6:O7)</f>
        <v>1.95</v>
      </c>
      <c r="P9" s="48"/>
      <c r="Q9" s="49">
        <f>AVERAGE(Q6:Q7)</f>
        <v>1.85</v>
      </c>
      <c r="R9" s="48"/>
      <c r="S9" s="49">
        <f>AVERAGE(S6:S7)</f>
        <v>2.35</v>
      </c>
      <c r="T9" s="48"/>
      <c r="U9" s="49">
        <f>AVERAGE(U6:U7)</f>
        <v>1.60</v>
      </c>
      <c r="V9" s="48"/>
      <c r="W9" s="49">
        <f>AVERAGE(W6:W7)</f>
        <v>1.7000000000000002</v>
      </c>
      <c r="X9" s="48"/>
      <c r="Y9" s="49">
        <f>AVERAGE(Y6:Y7)</f>
        <v>2.25</v>
      </c>
      <c r="Z9" s="48"/>
      <c r="AA9" s="49">
        <f>AVERAGE(AA6:AA7)</f>
        <v>1.65</v>
      </c>
      <c r="AB9" s="50"/>
    </row>
    <row r="10" spans="5:28" ht="15">
      <c r="E10" s="51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52"/>
    </row>
    <row r="11" spans="4:28" ht="15">
      <c r="D11" s="44" t="s">
        <v>76</v>
      </c>
      <c r="E11" s="51"/>
      <c r="F11" s="85">
        <f>AVERAGE(F6:F7)</f>
        <v>1.3704449389523397</v>
      </c>
      <c r="G11" s="64"/>
      <c r="H11" s="85">
        <f>AVERAGE(H6:H7)</f>
        <v>1.3672399786080049</v>
      </c>
      <c r="I11" s="64"/>
      <c r="J11" s="85">
        <f>AVERAGE(J6:J7)</f>
        <v>1.3432233617124769</v>
      </c>
      <c r="K11" s="64"/>
      <c r="L11" s="85">
        <f>AVERAGE(L6:L7)</f>
        <v>1.3668489849266821</v>
      </c>
      <c r="M11" s="64"/>
      <c r="N11" s="85">
        <f>AVERAGE(N6:N7)</f>
        <v>1.357806009752053</v>
      </c>
      <c r="O11" s="64"/>
      <c r="P11" s="85">
        <f>AVERAGE(P6:P7)</f>
        <v>1.3560582342501419</v>
      </c>
      <c r="Q11" s="64"/>
      <c r="R11" s="85">
        <f>AVERAGE(R6:R7)</f>
        <v>1.3653370656526742</v>
      </c>
      <c r="S11" s="64"/>
      <c r="T11" s="85">
        <f>AVERAGE(T6:T7)</f>
        <v>1.3616937054235767</v>
      </c>
      <c r="U11" s="64"/>
      <c r="V11" s="85">
        <f>AVERAGE(V6:V7)</f>
        <v>1.335376345078382</v>
      </c>
      <c r="W11" s="64"/>
      <c r="X11" s="85">
        <f>AVERAGE(X6:X7)</f>
        <v>1.3731561867997111</v>
      </c>
      <c r="Y11" s="64"/>
      <c r="Z11" s="85">
        <f>AVERAGE(Z6:Z7)</f>
        <v>1.3657704937984145</v>
      </c>
      <c r="AA11" s="64"/>
      <c r="AB11" s="86">
        <f>AVERAGE(AB6:AB7)</f>
        <v>1.3665200439232186</v>
      </c>
    </row>
    <row r="12" spans="5:28" ht="15">
      <c r="E12" s="51"/>
      <c r="F12" s="65"/>
      <c r="G12" s="64"/>
      <c r="H12" s="65"/>
      <c r="I12" s="64"/>
      <c r="J12" s="65"/>
      <c r="K12" s="64"/>
      <c r="L12" s="65"/>
      <c r="M12" s="64"/>
      <c r="N12" s="65"/>
      <c r="O12" s="64"/>
      <c r="P12" s="65"/>
      <c r="Q12" s="64"/>
      <c r="R12" s="65"/>
      <c r="S12" s="64"/>
      <c r="T12" s="65"/>
      <c r="U12" s="64"/>
      <c r="V12" s="65"/>
      <c r="W12" s="64"/>
      <c r="X12" s="65"/>
      <c r="Y12" s="64"/>
      <c r="Z12" s="65"/>
      <c r="AA12" s="64"/>
      <c r="AB12" s="53"/>
    </row>
    <row r="13" spans="4:28" ht="15">
      <c r="D13" s="44" t="s">
        <v>77</v>
      </c>
      <c r="E13" s="51"/>
      <c r="F13" s="87">
        <v>2.10</v>
      </c>
      <c r="G13" s="64"/>
      <c r="H13" s="87">
        <v>2</v>
      </c>
      <c r="I13" s="64"/>
      <c r="J13" s="87">
        <v>2.50</v>
      </c>
      <c r="K13" s="64"/>
      <c r="L13" s="87">
        <v>2.50</v>
      </c>
      <c r="M13" s="64"/>
      <c r="N13" s="87">
        <v>2.50</v>
      </c>
      <c r="O13" s="64"/>
      <c r="P13" s="87">
        <v>2.80</v>
      </c>
      <c r="Q13" s="64"/>
      <c r="R13" s="87">
        <v>2.50</v>
      </c>
      <c r="S13" s="64"/>
      <c r="T13" s="87">
        <v>2.10</v>
      </c>
      <c r="U13" s="64"/>
      <c r="V13" s="87">
        <v>2.10</v>
      </c>
      <c r="W13" s="64"/>
      <c r="X13" s="87">
        <v>2.2999999999999998</v>
      </c>
      <c r="Y13" s="64"/>
      <c r="Z13" s="87">
        <v>2.2000000000000002</v>
      </c>
      <c r="AA13" s="64"/>
      <c r="AB13" s="88">
        <v>2.60</v>
      </c>
    </row>
    <row r="14" spans="5:28" ht="15">
      <c r="E14" s="51"/>
      <c r="F14" s="65"/>
      <c r="G14" s="64"/>
      <c r="H14" s="65"/>
      <c r="I14" s="64"/>
      <c r="J14" s="65"/>
      <c r="K14" s="64"/>
      <c r="L14" s="65"/>
      <c r="M14" s="64"/>
      <c r="N14" s="65"/>
      <c r="O14" s="64"/>
      <c r="P14" s="65"/>
      <c r="Q14" s="64"/>
      <c r="R14" s="65"/>
      <c r="S14" s="64"/>
      <c r="T14" s="65"/>
      <c r="U14" s="64"/>
      <c r="V14" s="65"/>
      <c r="W14" s="64"/>
      <c r="X14" s="65"/>
      <c r="Y14" s="64"/>
      <c r="Z14" s="65"/>
      <c r="AA14" s="64"/>
      <c r="AB14" s="53"/>
    </row>
    <row r="15" spans="4:28" ht="15">
      <c r="D15" s="44" t="s">
        <v>78</v>
      </c>
      <c r="E15" s="51"/>
      <c r="F15" s="89">
        <f>(F11+F13)/2</f>
        <v>1.7352224694761698</v>
      </c>
      <c r="G15" s="64"/>
      <c r="H15" s="89">
        <f>(H11+H13)/2</f>
        <v>1.6836199893040025</v>
      </c>
      <c r="I15" s="64"/>
      <c r="J15" s="89">
        <f>(J11+J13)/2</f>
        <v>1.9216116808562385</v>
      </c>
      <c r="K15" s="64"/>
      <c r="L15" s="89">
        <f>(L11+L13)/2</f>
        <v>1.933424492463341</v>
      </c>
      <c r="M15" s="64"/>
      <c r="N15" s="89">
        <f>(N11+N13)/2</f>
        <v>1.9289030048760265</v>
      </c>
      <c r="O15" s="64"/>
      <c r="P15" s="89">
        <f>(P11+P13)/2</f>
        <v>2.0780291171250709</v>
      </c>
      <c r="Q15" s="64"/>
      <c r="R15" s="89">
        <f>(R11+R13)/2</f>
        <v>1.9326685328263371</v>
      </c>
      <c r="S15" s="64"/>
      <c r="T15" s="89">
        <f>(T11+T13)/2</f>
        <v>1.7308468527117884</v>
      </c>
      <c r="U15" s="64"/>
      <c r="V15" s="89">
        <f>(V11+V13)/2</f>
        <v>1.717688172539191</v>
      </c>
      <c r="W15" s="64"/>
      <c r="X15" s="89">
        <f>(X11+X13)/2</f>
        <v>1.8365780933998554</v>
      </c>
      <c r="Y15" s="64"/>
      <c r="Z15" s="89">
        <f>(Z11+Z13)/2</f>
        <v>1.7828852468992074</v>
      </c>
      <c r="AA15" s="64"/>
      <c r="AB15" s="90">
        <f>(AB11+AB13)/2</f>
        <v>1.9832600219616094</v>
      </c>
    </row>
    <row r="16" spans="5:28" ht="15">
      <c r="E16" s="66"/>
      <c r="F16" s="67"/>
      <c r="G16" s="54"/>
      <c r="H16" s="67"/>
      <c r="I16" s="54"/>
      <c r="J16" s="67"/>
      <c r="K16" s="54"/>
      <c r="L16" s="67"/>
      <c r="M16" s="54"/>
      <c r="N16" s="67"/>
      <c r="O16" s="54"/>
      <c r="P16" s="67"/>
      <c r="Q16" s="54"/>
      <c r="R16" s="67"/>
      <c r="S16" s="54"/>
      <c r="T16" s="67"/>
      <c r="U16" s="54"/>
      <c r="V16" s="67"/>
      <c r="W16" s="54"/>
      <c r="X16" s="67"/>
      <c r="Y16" s="54"/>
      <c r="Z16" s="67"/>
      <c r="AA16" s="54"/>
      <c r="AB16" s="68"/>
    </row>
    <row r="17" spans="5:28" ht="15">
      <c r="E17" s="213" t="s">
        <v>39</v>
      </c>
      <c r="F17" s="213"/>
      <c r="G17" s="213" t="s">
        <v>40</v>
      </c>
      <c r="H17" s="213"/>
      <c r="I17" s="213" t="s">
        <v>41</v>
      </c>
      <c r="J17" s="213"/>
      <c r="K17" s="213" t="s">
        <v>42</v>
      </c>
      <c r="L17" s="213"/>
      <c r="M17" s="213" t="s">
        <v>43</v>
      </c>
      <c r="N17" s="213"/>
      <c r="O17" s="213" t="s">
        <v>44</v>
      </c>
      <c r="P17" s="213"/>
      <c r="Q17" s="213" t="s">
        <v>45</v>
      </c>
      <c r="R17" s="213"/>
      <c r="S17" s="213" t="s">
        <v>46</v>
      </c>
      <c r="T17" s="213"/>
      <c r="U17" s="213" t="s">
        <v>47</v>
      </c>
      <c r="V17" s="213"/>
      <c r="W17" s="213" t="s">
        <v>48</v>
      </c>
      <c r="X17" s="213"/>
      <c r="Y17" s="213" t="s">
        <v>49</v>
      </c>
      <c r="Z17" s="213"/>
      <c r="AA17" s="213" t="s">
        <v>50</v>
      </c>
      <c r="AB17" s="213"/>
    </row>
    <row r="18" spans="5:28" ht="15">
      <c r="E18" s="213" t="str">
        <f>IF(F15&gt;E9,"Achieve","Not Achive")</f>
        <v>Achieve</v>
      </c>
      <c r="F18" s="213"/>
      <c r="G18" s="213" t="str">
        <f t="shared" si="0" ref="G18">IF(H15&gt;G9,"Achieve","Not Achive")</f>
        <v>Not Achive</v>
      </c>
      <c r="H18" s="213"/>
      <c r="I18" s="213" t="str">
        <f t="shared" si="1" ref="I18">IF(J15&gt;I9,"Achieve","Not Achive")</f>
        <v>Achieve</v>
      </c>
      <c r="J18" s="213"/>
      <c r="K18" s="213" t="str">
        <f>IF(L15&gt;K9,"Achieve","Not Achieve")</f>
        <v>Achieve</v>
      </c>
      <c r="L18" s="213"/>
      <c r="M18" s="213" t="str">
        <f t="shared" si="2" ref="M18">IF(N15&gt;M9,"Achieve","Not Achive")</f>
        <v>Achieve</v>
      </c>
      <c r="N18" s="213"/>
      <c r="O18" s="213" t="str">
        <f t="shared" si="3" ref="O18">IF(P15&gt;O9,"Achieve","Not Achive")</f>
        <v>Achieve</v>
      </c>
      <c r="P18" s="213"/>
      <c r="Q18" s="213" t="str">
        <f t="shared" si="4" ref="Q18">IF(R15&gt;Q9,"Achieve","Not Achive")</f>
        <v>Achieve</v>
      </c>
      <c r="R18" s="213"/>
      <c r="S18" s="213" t="str">
        <f t="shared" si="5" ref="S18">IF(T15&gt;S9,"Achieve","Not Achive")</f>
        <v>Not Achive</v>
      </c>
      <c r="T18" s="213"/>
      <c r="U18" s="213" t="str">
        <f t="shared" si="6" ref="U18">IF(V15&gt;U9,"Achieve","Not Achive")</f>
        <v>Achieve</v>
      </c>
      <c r="V18" s="213"/>
      <c r="W18" s="213" t="str">
        <f t="shared" si="7" ref="W18">IF(X15&gt;W9,"Achieve","Not Achive")</f>
        <v>Achieve</v>
      </c>
      <c r="X18" s="213"/>
      <c r="Y18" s="213" t="str">
        <f t="shared" si="8" ref="Y18">IF(Z15&gt;Y9,"Achieve","Not Achive")</f>
        <v>Not Achive</v>
      </c>
      <c r="Z18" s="213"/>
      <c r="AA18" s="213" t="str">
        <f>IF(AB15&gt;AA9,"Achieve","Not Achieve")</f>
        <v>Achieve</v>
      </c>
      <c r="AB18" s="213"/>
    </row>
  </sheetData>
  <mergeCells count="37">
    <mergeCell ref="G17:H17"/>
    <mergeCell ref="I17:J17"/>
    <mergeCell ref="K17:L17"/>
    <mergeCell ref="AA18:AB18"/>
    <mergeCell ref="W17:X17"/>
    <mergeCell ref="Y17:Z17"/>
    <mergeCell ref="AA17:AB17"/>
    <mergeCell ref="M17:N17"/>
    <mergeCell ref="O17:P17"/>
    <mergeCell ref="Q17:R17"/>
    <mergeCell ref="S17:T17"/>
    <mergeCell ref="U17:V17"/>
    <mergeCell ref="Q18:R18"/>
    <mergeCell ref="U18:V18"/>
    <mergeCell ref="Y18:Z18"/>
    <mergeCell ref="O3:P3"/>
    <mergeCell ref="S18:T18"/>
    <mergeCell ref="W18:X18"/>
    <mergeCell ref="A3:D4"/>
    <mergeCell ref="E18:F18"/>
    <mergeCell ref="I18:J18"/>
    <mergeCell ref="K18:L18"/>
    <mergeCell ref="O18:P18"/>
    <mergeCell ref="E3:F3"/>
    <mergeCell ref="G3:H3"/>
    <mergeCell ref="I3:J3"/>
    <mergeCell ref="K3:L3"/>
    <mergeCell ref="M3:N3"/>
    <mergeCell ref="E17:F17"/>
    <mergeCell ref="G18:H18"/>
    <mergeCell ref="M18:N18"/>
    <mergeCell ref="AA3:AB3"/>
    <mergeCell ref="Q3:R3"/>
    <mergeCell ref="S3:T3"/>
    <mergeCell ref="U3:V3"/>
    <mergeCell ref="W3:X3"/>
    <mergeCell ref="Y3:Z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c2bfe21-e246-40db-9f44-dad7dd8e1246}">
  <dimension ref="A1:AR40"/>
  <sheetViews>
    <sheetView zoomScale="70" zoomScaleNormal="70" workbookViewId="0" topLeftCell="P29">
      <selection pane="topLeft" activeCell="V50" sqref="V50"/>
    </sheetView>
  </sheetViews>
  <sheetFormatPr defaultColWidth="8.854285714285714" defaultRowHeight="20.25"/>
  <cols>
    <col min="1" max="1" width="8.571428571428571" style="1" bestFit="1" customWidth="1"/>
    <col min="2" max="2" width="19.714285714285715" style="1" bestFit="1" customWidth="1"/>
    <col min="3" max="3" width="56.57142857142857" style="1" customWidth="1"/>
    <col min="4" max="8" width="13.285714285714286" style="1" bestFit="1" customWidth="1"/>
    <col min="9" max="9" width="15.714285714285714" style="1" bestFit="1" customWidth="1"/>
    <col min="10" max="10" width="18.428571428571427" style="1" customWidth="1"/>
    <col min="11" max="11" width="14.142857142857142" style="1" customWidth="1"/>
    <col min="12" max="15" width="13.714285714285714" style="1" customWidth="1"/>
    <col min="16" max="17" width="15.714285714285714" style="1" customWidth="1"/>
    <col min="18" max="18" width="19.142857142857142" style="1" customWidth="1"/>
    <col min="19" max="19" width="14.571428571428571" style="1" customWidth="1"/>
    <col min="20" max="20" width="14.714285714285714" style="1" customWidth="1"/>
    <col min="21" max="21" width="14.285714285714286" style="1" customWidth="1"/>
    <col min="22" max="22" width="17.428571428571427" style="1" customWidth="1"/>
    <col min="23" max="23" width="29.142857142857142" style="1" customWidth="1"/>
    <col min="24" max="24" width="17.857142857142858" style="1" customWidth="1"/>
    <col min="25" max="25" width="17.428571428571427" style="1" customWidth="1"/>
    <col min="26" max="26" width="12.714285714285714" style="1" customWidth="1"/>
    <col min="27" max="43" width="8.857142857142858" style="110"/>
    <col min="44" max="44" width="8.857142857142858" style="109"/>
    <col min="45" max="265" width="8.857142857142858" style="107"/>
    <col min="266" max="16384" width="8.857142857142858" style="1"/>
  </cols>
  <sheetData>
    <row r="1" spans="1:26" ht="20.25">
      <c r="A1" s="164" t="s">
        <v>105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spans="1:26" ht="21" thickBot="1">
      <c r="A2" s="164" t="s">
        <v>106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26" ht="21" thickBot="1">
      <c r="A3" s="165" t="s">
        <v>85</v>
      </c>
      <c r="B3" s="166"/>
      <c r="C3" s="343" t="s">
        <v>554</v>
      </c>
      <c r="D3" s="84" t="s">
        <v>100</v>
      </c>
      <c r="E3" s="83"/>
      <c r="F3" s="167" t="s">
        <v>104</v>
      </c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</row>
    <row r="4" spans="1:26" ht="21" customHeight="1" thickBot="1">
      <c r="A4" s="168" t="s">
        <v>0</v>
      </c>
      <c r="B4" s="170" t="s">
        <v>1</v>
      </c>
      <c r="C4" s="173" t="s">
        <v>2</v>
      </c>
      <c r="D4" s="176" t="s">
        <v>101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8"/>
      <c r="R4" s="179" t="s">
        <v>102</v>
      </c>
      <c r="S4" s="180"/>
      <c r="T4" s="180"/>
      <c r="U4" s="180"/>
      <c r="V4" s="181"/>
      <c r="W4" s="15" t="s">
        <v>15</v>
      </c>
      <c r="X4" s="185" t="s">
        <v>14</v>
      </c>
      <c r="Y4" s="149" t="s">
        <v>276</v>
      </c>
      <c r="Z4" s="152" t="s">
        <v>84</v>
      </c>
    </row>
    <row r="5" spans="1:26" ht="20.25">
      <c r="A5" s="169"/>
      <c r="B5" s="171"/>
      <c r="C5" s="174"/>
      <c r="D5" s="155" t="s">
        <v>11</v>
      </c>
      <c r="E5" s="156"/>
      <c r="F5" s="156"/>
      <c r="G5" s="156"/>
      <c r="H5" s="156"/>
      <c r="I5" s="156"/>
      <c r="J5" s="157"/>
      <c r="K5" s="158" t="s">
        <v>89</v>
      </c>
      <c r="L5" s="159"/>
      <c r="M5" s="159"/>
      <c r="N5" s="159"/>
      <c r="O5" s="159"/>
      <c r="P5" s="159"/>
      <c r="Q5" s="160"/>
      <c r="R5" s="182"/>
      <c r="S5" s="183"/>
      <c r="T5" s="183"/>
      <c r="U5" s="183"/>
      <c r="V5" s="184"/>
      <c r="W5" s="16" t="s">
        <v>13</v>
      </c>
      <c r="X5" s="186"/>
      <c r="Y5" s="150"/>
      <c r="Z5" s="153"/>
    </row>
    <row r="6" spans="1:26" ht="21" thickBot="1">
      <c r="A6" s="169"/>
      <c r="B6" s="172"/>
      <c r="C6" s="175"/>
      <c r="D6" s="93" t="s">
        <v>9</v>
      </c>
      <c r="E6" s="94" t="s">
        <v>86</v>
      </c>
      <c r="F6" s="94" t="s">
        <v>8</v>
      </c>
      <c r="G6" s="94" t="s">
        <v>87</v>
      </c>
      <c r="H6" s="94" t="s">
        <v>88</v>
      </c>
      <c r="I6" s="95" t="s">
        <v>10</v>
      </c>
      <c r="J6" s="96" t="s">
        <v>97</v>
      </c>
      <c r="K6" s="97" t="s">
        <v>90</v>
      </c>
      <c r="L6" s="98" t="s">
        <v>91</v>
      </c>
      <c r="M6" s="98" t="s">
        <v>92</v>
      </c>
      <c r="N6" s="98" t="s">
        <v>93</v>
      </c>
      <c r="O6" s="98" t="s">
        <v>94</v>
      </c>
      <c r="P6" s="98" t="s">
        <v>95</v>
      </c>
      <c r="Q6" s="99" t="s">
        <v>98</v>
      </c>
      <c r="R6" s="77" t="s">
        <v>12</v>
      </c>
      <c r="S6" s="78" t="s">
        <v>3</v>
      </c>
      <c r="T6" s="78" t="s">
        <v>4</v>
      </c>
      <c r="U6" s="78" t="s">
        <v>5</v>
      </c>
      <c r="V6" s="76" t="s">
        <v>6</v>
      </c>
      <c r="W6" s="100" t="s">
        <v>96</v>
      </c>
      <c r="X6" s="187"/>
      <c r="Y6" s="151"/>
      <c r="Z6" s="154"/>
    </row>
    <row r="7" spans="1:44" s="107" customFormat="1" ht="20.25">
      <c r="A7" s="191">
        <v>1</v>
      </c>
      <c r="B7" s="125">
        <v>439758</v>
      </c>
      <c r="C7" s="126" t="s">
        <v>130</v>
      </c>
      <c r="D7" s="111">
        <v>2</v>
      </c>
      <c r="E7" s="111">
        <v>3</v>
      </c>
      <c r="F7" s="112">
        <v>4</v>
      </c>
      <c r="G7" s="196">
        <v>6</v>
      </c>
      <c r="H7" s="196">
        <v>5</v>
      </c>
      <c r="I7" s="196">
        <f>SUM(D7:H7)</f>
        <v>20</v>
      </c>
      <c r="J7" s="196">
        <f>I7*0.15</f>
        <v>3</v>
      </c>
      <c r="K7" s="197">
        <v>2</v>
      </c>
      <c r="L7" s="197">
        <v>3</v>
      </c>
      <c r="M7" s="197">
        <v>2</v>
      </c>
      <c r="N7" s="197">
        <v>3</v>
      </c>
      <c r="O7" s="197">
        <v>4</v>
      </c>
      <c r="P7" s="197">
        <f>SUM(K7:O7)</f>
        <v>14</v>
      </c>
      <c r="Q7" s="197">
        <f>P7*0.05</f>
        <v>0.70</v>
      </c>
      <c r="R7" s="104">
        <f>D7*0.15+K7*0.05</f>
        <v>0.40</v>
      </c>
      <c r="S7" s="104">
        <f t="shared" si="0" ref="S7:V7">E7*0.15+L7*0.05</f>
        <v>0.60</v>
      </c>
      <c r="T7" s="104">
        <f t="shared" si="0"/>
        <v>0.70</v>
      </c>
      <c r="U7" s="104">
        <f t="shared" si="0"/>
        <v>1.0499999999999998</v>
      </c>
      <c r="V7" s="104">
        <f t="shared" si="0"/>
        <v>0.95</v>
      </c>
      <c r="W7" s="26">
        <f>I7+P7</f>
        <v>34</v>
      </c>
      <c r="X7" s="194">
        <f>W7*0.2</f>
        <v>6.8000000000000007</v>
      </c>
      <c r="Y7" s="344">
        <v>13</v>
      </c>
      <c r="Z7" s="108">
        <f>Y7*0.8</f>
        <v>10.40</v>
      </c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09"/>
    </row>
    <row r="8" spans="1:44" s="107" customFormat="1" ht="20.25">
      <c r="A8" s="191">
        <v>2</v>
      </c>
      <c r="B8" s="125">
        <v>439510</v>
      </c>
      <c r="C8" s="126" t="s">
        <v>300</v>
      </c>
      <c r="D8" s="111">
        <v>6</v>
      </c>
      <c r="E8" s="111">
        <v>5</v>
      </c>
      <c r="F8" s="112">
        <v>9</v>
      </c>
      <c r="G8" s="196">
        <v>7</v>
      </c>
      <c r="H8" s="196">
        <v>8</v>
      </c>
      <c r="I8" s="196">
        <f t="shared" si="1" ref="I8:I28">SUM(D8:H8)</f>
        <v>35</v>
      </c>
      <c r="J8" s="196">
        <f t="shared" si="2" ref="J8:J28">I8*0.15</f>
        <v>5.25</v>
      </c>
      <c r="K8" s="197">
        <v>3</v>
      </c>
      <c r="L8" s="197">
        <v>2.50</v>
      </c>
      <c r="M8" s="197">
        <v>4</v>
      </c>
      <c r="N8" s="197">
        <v>3</v>
      </c>
      <c r="O8" s="197">
        <v>5</v>
      </c>
      <c r="P8" s="197">
        <f t="shared" si="3" ref="P8:P28">SUM(K8:O8)</f>
        <v>17.50</v>
      </c>
      <c r="Q8" s="197">
        <f t="shared" si="4" ref="Q8:Q28">P8*0.05</f>
        <v>0.875</v>
      </c>
      <c r="R8" s="104">
        <f t="shared" si="5" ref="R8:R28">D8*0.15+K8*0.05</f>
        <v>1.0499999999999998</v>
      </c>
      <c r="S8" s="104">
        <f t="shared" si="6" ref="S8:S28">E8*0.15+L8*0.05</f>
        <v>0.875</v>
      </c>
      <c r="T8" s="104">
        <f t="shared" si="7" ref="T8:T28">F8*0.15+M8*0.05</f>
        <v>1.5499999999999998</v>
      </c>
      <c r="U8" s="104">
        <f t="shared" si="8" ref="U8:U28">G8*0.15+N8*0.05</f>
        <v>1.2000000000000002</v>
      </c>
      <c r="V8" s="104">
        <f t="shared" si="9" ref="V8:V28">H8*0.15+O8*0.05</f>
        <v>1.45</v>
      </c>
      <c r="W8" s="26">
        <f t="shared" si="10" ref="W8:W28">I8+P8</f>
        <v>52.50</v>
      </c>
      <c r="X8" s="194">
        <f t="shared" si="11" ref="X8:X28">W8*0.2</f>
        <v>10.50</v>
      </c>
      <c r="Y8" s="114">
        <v>40</v>
      </c>
      <c r="Z8" s="108">
        <f t="shared" si="12" ref="Z8:Z28">Y8*0.8</f>
        <v>32</v>
      </c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09"/>
    </row>
    <row r="9" spans="1:44" s="107" customFormat="1" ht="20.25">
      <c r="A9" s="191">
        <v>3</v>
      </c>
      <c r="B9" s="125">
        <v>439566</v>
      </c>
      <c r="C9" s="126" t="s">
        <v>322</v>
      </c>
      <c r="D9" s="111"/>
      <c r="E9" s="111"/>
      <c r="F9" s="112"/>
      <c r="G9" s="196"/>
      <c r="H9" s="196"/>
      <c r="I9" s="196">
        <f t="shared" si="1"/>
        <v>0</v>
      </c>
      <c r="J9" s="196">
        <f t="shared" si="2"/>
        <v>0</v>
      </c>
      <c r="K9" s="197"/>
      <c r="L9" s="197"/>
      <c r="M9" s="197"/>
      <c r="N9" s="197"/>
      <c r="O9" s="197"/>
      <c r="P9" s="197">
        <f t="shared" si="3"/>
        <v>0</v>
      </c>
      <c r="Q9" s="197">
        <f t="shared" si="4"/>
        <v>0</v>
      </c>
      <c r="R9" s="104">
        <f t="shared" si="5"/>
        <v>0</v>
      </c>
      <c r="S9" s="104">
        <f t="shared" si="6"/>
        <v>0</v>
      </c>
      <c r="T9" s="104">
        <f t="shared" si="7"/>
        <v>0</v>
      </c>
      <c r="U9" s="104">
        <f t="shared" si="8"/>
        <v>0</v>
      </c>
      <c r="V9" s="104">
        <f t="shared" si="9"/>
        <v>0</v>
      </c>
      <c r="W9" s="26">
        <f t="shared" si="10"/>
        <v>0</v>
      </c>
      <c r="X9" s="194">
        <f t="shared" si="11"/>
        <v>0</v>
      </c>
      <c r="Y9" s="114" t="s">
        <v>147</v>
      </c>
      <c r="Z9" s="108" t="e">
        <f t="shared" si="12"/>
        <v>#VALUE!</v>
      </c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09"/>
    </row>
    <row r="10" spans="1:44" s="107" customFormat="1" ht="20.25">
      <c r="A10" s="191">
        <v>4</v>
      </c>
      <c r="B10" s="125">
        <v>439583</v>
      </c>
      <c r="C10" s="126" t="s">
        <v>334</v>
      </c>
      <c r="D10" s="111">
        <v>11</v>
      </c>
      <c r="E10" s="111">
        <v>15</v>
      </c>
      <c r="F10" s="112">
        <v>13</v>
      </c>
      <c r="G10" s="196">
        <v>16</v>
      </c>
      <c r="H10" s="196">
        <v>14</v>
      </c>
      <c r="I10" s="196">
        <f t="shared" si="1"/>
        <v>69</v>
      </c>
      <c r="J10" s="196">
        <f t="shared" si="2"/>
        <v>10.35</v>
      </c>
      <c r="K10" s="197">
        <v>6</v>
      </c>
      <c r="L10" s="197">
        <v>5</v>
      </c>
      <c r="M10" s="197">
        <v>5.50</v>
      </c>
      <c r="N10" s="197">
        <v>4.50</v>
      </c>
      <c r="O10" s="197">
        <v>6</v>
      </c>
      <c r="P10" s="197">
        <f t="shared" si="3"/>
        <v>27</v>
      </c>
      <c r="Q10" s="197">
        <f t="shared" si="4"/>
        <v>1.35</v>
      </c>
      <c r="R10" s="104">
        <f t="shared" si="5"/>
        <v>1.95</v>
      </c>
      <c r="S10" s="104">
        <f t="shared" si="6"/>
        <v>2.50</v>
      </c>
      <c r="T10" s="104">
        <f t="shared" si="7"/>
        <v>2.225</v>
      </c>
      <c r="U10" s="104">
        <f t="shared" si="8"/>
        <v>2.625</v>
      </c>
      <c r="V10" s="104">
        <f t="shared" si="9"/>
        <v>2.4000000000000004</v>
      </c>
      <c r="W10" s="26">
        <f t="shared" si="10"/>
        <v>96</v>
      </c>
      <c r="X10" s="194">
        <f t="shared" si="11"/>
        <v>19.200000000000003</v>
      </c>
      <c r="Y10" s="114">
        <v>61</v>
      </c>
      <c r="Z10" s="108">
        <f t="shared" si="12"/>
        <v>48.80</v>
      </c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09"/>
    </row>
    <row r="11" spans="1:44" s="107" customFormat="1" ht="20.25">
      <c r="A11" s="191">
        <v>5</v>
      </c>
      <c r="B11" s="125">
        <v>439723</v>
      </c>
      <c r="C11" s="126" t="s">
        <v>126</v>
      </c>
      <c r="D11" s="111">
        <v>8</v>
      </c>
      <c r="E11" s="111">
        <v>6</v>
      </c>
      <c r="F11" s="112">
        <v>7</v>
      </c>
      <c r="G11" s="196">
        <v>9</v>
      </c>
      <c r="H11" s="196">
        <v>10</v>
      </c>
      <c r="I11" s="196">
        <f t="shared" si="1"/>
        <v>40</v>
      </c>
      <c r="J11" s="196">
        <f t="shared" si="2"/>
        <v>6</v>
      </c>
      <c r="K11" s="197">
        <v>3</v>
      </c>
      <c r="L11" s="197">
        <v>2</v>
      </c>
      <c r="M11" s="197">
        <v>4</v>
      </c>
      <c r="N11" s="197">
        <v>3</v>
      </c>
      <c r="O11" s="197">
        <v>2</v>
      </c>
      <c r="P11" s="197">
        <f t="shared" si="3"/>
        <v>14</v>
      </c>
      <c r="Q11" s="197">
        <f t="shared" si="4"/>
        <v>0.70</v>
      </c>
      <c r="R11" s="104">
        <f t="shared" si="5"/>
        <v>1.35</v>
      </c>
      <c r="S11" s="104">
        <f t="shared" si="6"/>
        <v>0.99999999999999989</v>
      </c>
      <c r="T11" s="104">
        <f t="shared" si="7"/>
        <v>1.25</v>
      </c>
      <c r="U11" s="104">
        <f t="shared" si="8"/>
        <v>1.50</v>
      </c>
      <c r="V11" s="104">
        <f t="shared" si="9"/>
        <v>1.60</v>
      </c>
      <c r="W11" s="26">
        <f t="shared" si="10"/>
        <v>54</v>
      </c>
      <c r="X11" s="194">
        <f t="shared" si="11"/>
        <v>10.80</v>
      </c>
      <c r="Y11" s="114">
        <v>27</v>
      </c>
      <c r="Z11" s="108">
        <f t="shared" si="12"/>
        <v>21.60</v>
      </c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09"/>
    </row>
    <row r="12" spans="1:44" s="107" customFormat="1" ht="20.25">
      <c r="A12" s="191">
        <v>6</v>
      </c>
      <c r="B12" s="125">
        <v>439747</v>
      </c>
      <c r="C12" s="126" t="s">
        <v>229</v>
      </c>
      <c r="D12" s="111">
        <v>8</v>
      </c>
      <c r="E12" s="111">
        <v>11</v>
      </c>
      <c r="F12" s="112">
        <v>9</v>
      </c>
      <c r="G12" s="196">
        <v>10</v>
      </c>
      <c r="H12" s="196">
        <v>7</v>
      </c>
      <c r="I12" s="196">
        <v>8</v>
      </c>
      <c r="J12" s="196">
        <f t="shared" si="2"/>
        <v>1.20</v>
      </c>
      <c r="K12" s="197">
        <v>4</v>
      </c>
      <c r="L12" s="197">
        <v>3</v>
      </c>
      <c r="M12" s="197">
        <v>2</v>
      </c>
      <c r="N12" s="197">
        <v>4</v>
      </c>
      <c r="O12" s="197">
        <v>3</v>
      </c>
      <c r="P12" s="197">
        <f t="shared" si="3"/>
        <v>16</v>
      </c>
      <c r="Q12" s="197">
        <f t="shared" si="4"/>
        <v>0.80</v>
      </c>
      <c r="R12" s="104">
        <f t="shared" si="5"/>
        <v>1.40</v>
      </c>
      <c r="S12" s="104">
        <f t="shared" si="6"/>
        <v>1.7999999999999998</v>
      </c>
      <c r="T12" s="104">
        <f t="shared" si="7"/>
        <v>1.45</v>
      </c>
      <c r="U12" s="104">
        <f t="shared" si="8"/>
        <v>1.70</v>
      </c>
      <c r="V12" s="104">
        <f t="shared" si="9"/>
        <v>1.2000000000000002</v>
      </c>
      <c r="W12" s="26">
        <f t="shared" si="10"/>
        <v>24</v>
      </c>
      <c r="X12" s="194">
        <f t="shared" si="11"/>
        <v>4.8000000000000007</v>
      </c>
      <c r="Y12" s="114">
        <v>39</v>
      </c>
      <c r="Z12" s="108">
        <f t="shared" si="12"/>
        <v>31.200000000000003</v>
      </c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09"/>
    </row>
    <row r="13" spans="1:44" s="107" customFormat="1" ht="20.25">
      <c r="A13" s="191">
        <v>7</v>
      </c>
      <c r="B13" s="125">
        <v>439849</v>
      </c>
      <c r="C13" s="126" t="s">
        <v>464</v>
      </c>
      <c r="D13" s="111">
        <v>9</v>
      </c>
      <c r="E13" s="111">
        <v>6</v>
      </c>
      <c r="F13" s="112">
        <v>8</v>
      </c>
      <c r="G13" s="196">
        <v>9</v>
      </c>
      <c r="H13" s="196">
        <v>10</v>
      </c>
      <c r="I13" s="196">
        <f t="shared" si="1"/>
        <v>42</v>
      </c>
      <c r="J13" s="196">
        <f t="shared" si="2"/>
        <v>6.30</v>
      </c>
      <c r="K13" s="197">
        <v>3</v>
      </c>
      <c r="L13" s="197">
        <v>2</v>
      </c>
      <c r="M13" s="197">
        <v>3</v>
      </c>
      <c r="N13" s="197">
        <v>4.50</v>
      </c>
      <c r="O13" s="197">
        <v>2</v>
      </c>
      <c r="P13" s="197">
        <f t="shared" si="3"/>
        <v>14.50</v>
      </c>
      <c r="Q13" s="197">
        <f t="shared" si="4"/>
        <v>0.72500000000000009</v>
      </c>
      <c r="R13" s="104">
        <f t="shared" si="5"/>
        <v>1.50</v>
      </c>
      <c r="S13" s="104">
        <f t="shared" si="6"/>
        <v>0.99999999999999989</v>
      </c>
      <c r="T13" s="104">
        <f t="shared" si="7"/>
        <v>1.35</v>
      </c>
      <c r="U13" s="104">
        <f t="shared" si="8"/>
        <v>1.575</v>
      </c>
      <c r="V13" s="104">
        <f t="shared" si="9"/>
        <v>1.60</v>
      </c>
      <c r="W13" s="26">
        <f t="shared" si="10"/>
        <v>56.50</v>
      </c>
      <c r="X13" s="194">
        <f t="shared" si="11"/>
        <v>11.30</v>
      </c>
      <c r="Y13" s="114">
        <v>21</v>
      </c>
      <c r="Z13" s="108">
        <f t="shared" si="12"/>
        <v>16.80</v>
      </c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09"/>
    </row>
    <row r="14" spans="1:44" s="107" customFormat="1" ht="20.25">
      <c r="A14" s="191">
        <v>8</v>
      </c>
      <c r="B14" s="125">
        <v>439859</v>
      </c>
      <c r="C14" s="126" t="s">
        <v>471</v>
      </c>
      <c r="D14" s="111">
        <v>11</v>
      </c>
      <c r="E14" s="111">
        <v>9</v>
      </c>
      <c r="F14" s="112">
        <v>10</v>
      </c>
      <c r="G14" s="196">
        <v>8</v>
      </c>
      <c r="H14" s="196">
        <v>11</v>
      </c>
      <c r="I14" s="196">
        <f t="shared" si="1"/>
        <v>49</v>
      </c>
      <c r="J14" s="196">
        <f t="shared" si="2"/>
        <v>7.35</v>
      </c>
      <c r="K14" s="197">
        <v>2</v>
      </c>
      <c r="L14" s="197">
        <v>3.50</v>
      </c>
      <c r="M14" s="197">
        <v>4</v>
      </c>
      <c r="N14" s="197">
        <v>3</v>
      </c>
      <c r="O14" s="197">
        <v>5</v>
      </c>
      <c r="P14" s="197">
        <f t="shared" si="3"/>
        <v>17.50</v>
      </c>
      <c r="Q14" s="197">
        <f t="shared" si="4"/>
        <v>0.875</v>
      </c>
      <c r="R14" s="104">
        <f t="shared" si="5"/>
        <v>1.75</v>
      </c>
      <c r="S14" s="104">
        <f t="shared" si="6"/>
        <v>1.525</v>
      </c>
      <c r="T14" s="104">
        <f t="shared" si="7"/>
        <v>1.70</v>
      </c>
      <c r="U14" s="104">
        <f t="shared" si="8"/>
        <v>1.35</v>
      </c>
      <c r="V14" s="104">
        <f t="shared" si="9"/>
        <v>1.90</v>
      </c>
      <c r="W14" s="26">
        <f t="shared" si="10"/>
        <v>66.50</v>
      </c>
      <c r="X14" s="194">
        <f t="shared" si="11"/>
        <v>13.30</v>
      </c>
      <c r="Y14" s="114">
        <v>38</v>
      </c>
      <c r="Z14" s="108">
        <f t="shared" si="12"/>
        <v>30.40</v>
      </c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09"/>
    </row>
    <row r="15" spans="1:44" s="107" customFormat="1" ht="20.25">
      <c r="A15" s="191">
        <v>9</v>
      </c>
      <c r="B15" s="125">
        <v>439507</v>
      </c>
      <c r="C15" s="126" t="s">
        <v>161</v>
      </c>
      <c r="D15" s="111">
        <v>6</v>
      </c>
      <c r="E15" s="111">
        <v>4</v>
      </c>
      <c r="F15" s="112">
        <v>7</v>
      </c>
      <c r="G15" s="196">
        <v>5</v>
      </c>
      <c r="H15" s="196">
        <v>8</v>
      </c>
      <c r="I15" s="196">
        <f t="shared" si="1"/>
        <v>30</v>
      </c>
      <c r="J15" s="196">
        <f t="shared" si="2"/>
        <v>4.50</v>
      </c>
      <c r="K15" s="197">
        <v>3</v>
      </c>
      <c r="L15" s="197">
        <v>2</v>
      </c>
      <c r="M15" s="197">
        <v>3.50</v>
      </c>
      <c r="N15" s="197">
        <v>2.50</v>
      </c>
      <c r="O15" s="197">
        <v>2</v>
      </c>
      <c r="P15" s="197">
        <f t="shared" si="3"/>
        <v>13</v>
      </c>
      <c r="Q15" s="197">
        <f t="shared" si="4"/>
        <v>0.65</v>
      </c>
      <c r="R15" s="104">
        <f t="shared" si="5"/>
        <v>1.0499999999999998</v>
      </c>
      <c r="S15" s="104">
        <f t="shared" si="6"/>
        <v>0.70</v>
      </c>
      <c r="T15" s="104">
        <f t="shared" si="7"/>
        <v>1.2250000000000001</v>
      </c>
      <c r="U15" s="104">
        <f t="shared" si="8"/>
        <v>0.875</v>
      </c>
      <c r="V15" s="104">
        <f t="shared" si="9"/>
        <v>1.30</v>
      </c>
      <c r="W15" s="26">
        <f t="shared" si="10"/>
        <v>43</v>
      </c>
      <c r="X15" s="194">
        <f t="shared" si="11"/>
        <v>8.60</v>
      </c>
      <c r="Y15" s="114">
        <v>16</v>
      </c>
      <c r="Z15" s="108">
        <f t="shared" si="12"/>
        <v>12.80</v>
      </c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09"/>
    </row>
    <row r="16" spans="1:44" s="107" customFormat="1" ht="20.25">
      <c r="A16" s="191">
        <v>10</v>
      </c>
      <c r="B16" s="125">
        <v>439548</v>
      </c>
      <c r="C16" s="126" t="s">
        <v>173</v>
      </c>
      <c r="D16" s="111">
        <v>8</v>
      </c>
      <c r="E16" s="111">
        <v>6</v>
      </c>
      <c r="F16" s="112">
        <v>7</v>
      </c>
      <c r="G16" s="196">
        <v>9</v>
      </c>
      <c r="H16" s="196">
        <v>7</v>
      </c>
      <c r="I16" s="196">
        <f t="shared" si="1"/>
        <v>37</v>
      </c>
      <c r="J16" s="196">
        <f t="shared" si="2"/>
        <v>5.55</v>
      </c>
      <c r="K16" s="197">
        <v>4</v>
      </c>
      <c r="L16" s="197">
        <v>3</v>
      </c>
      <c r="M16" s="197">
        <v>2.50</v>
      </c>
      <c r="N16" s="197">
        <v>3</v>
      </c>
      <c r="O16" s="197">
        <v>4</v>
      </c>
      <c r="P16" s="197">
        <f t="shared" si="3"/>
        <v>16.50</v>
      </c>
      <c r="Q16" s="197">
        <f t="shared" si="4"/>
        <v>0.825</v>
      </c>
      <c r="R16" s="104">
        <f t="shared" si="5"/>
        <v>1.40</v>
      </c>
      <c r="S16" s="104">
        <f t="shared" si="6"/>
        <v>1.0499999999999998</v>
      </c>
      <c r="T16" s="104">
        <f t="shared" si="7"/>
        <v>1.175</v>
      </c>
      <c r="U16" s="104">
        <f t="shared" si="8"/>
        <v>1.50</v>
      </c>
      <c r="V16" s="104">
        <f t="shared" si="9"/>
        <v>1.25</v>
      </c>
      <c r="W16" s="26">
        <f t="shared" si="10"/>
        <v>53.50</v>
      </c>
      <c r="X16" s="194">
        <f t="shared" si="11"/>
        <v>10.70</v>
      </c>
      <c r="Y16" s="114">
        <v>34</v>
      </c>
      <c r="Z16" s="108">
        <f t="shared" si="12"/>
        <v>27.200000000000003</v>
      </c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09"/>
    </row>
    <row r="17" spans="1:44" s="107" customFormat="1" ht="20.25">
      <c r="A17" s="191">
        <v>11</v>
      </c>
      <c r="B17" s="125">
        <v>439594</v>
      </c>
      <c r="C17" s="126" t="s">
        <v>185</v>
      </c>
      <c r="D17" s="111">
        <v>10</v>
      </c>
      <c r="E17" s="111">
        <v>13</v>
      </c>
      <c r="F17" s="112">
        <v>15</v>
      </c>
      <c r="G17" s="196">
        <v>12</v>
      </c>
      <c r="H17" s="196">
        <v>16</v>
      </c>
      <c r="I17" s="196">
        <f t="shared" si="1"/>
        <v>66</v>
      </c>
      <c r="J17" s="196">
        <f t="shared" si="2"/>
        <v>9.90</v>
      </c>
      <c r="K17" s="197">
        <v>5</v>
      </c>
      <c r="L17" s="197">
        <v>4.50</v>
      </c>
      <c r="M17" s="197">
        <v>3</v>
      </c>
      <c r="N17" s="197">
        <v>2</v>
      </c>
      <c r="O17" s="197">
        <v>3</v>
      </c>
      <c r="P17" s="197">
        <f t="shared" si="3"/>
        <v>17.50</v>
      </c>
      <c r="Q17" s="197">
        <f t="shared" si="4"/>
        <v>0.875</v>
      </c>
      <c r="R17" s="104">
        <f t="shared" si="5"/>
        <v>1.75</v>
      </c>
      <c r="S17" s="104">
        <f t="shared" si="6"/>
        <v>2.1749999999999998</v>
      </c>
      <c r="T17" s="104">
        <f t="shared" si="7"/>
        <v>2.40</v>
      </c>
      <c r="U17" s="104">
        <f t="shared" si="8"/>
        <v>1.90</v>
      </c>
      <c r="V17" s="104">
        <f t="shared" si="9"/>
        <v>2.5499999999999998</v>
      </c>
      <c r="W17" s="26">
        <f t="shared" si="10"/>
        <v>83.50</v>
      </c>
      <c r="X17" s="194">
        <f t="shared" si="11"/>
        <v>16.70</v>
      </c>
      <c r="Y17" s="114">
        <v>57</v>
      </c>
      <c r="Z17" s="108">
        <f t="shared" si="12"/>
        <v>45.60</v>
      </c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09"/>
    </row>
    <row r="18" spans="1:44" s="107" customFormat="1" ht="20.25">
      <c r="A18" s="191">
        <v>12</v>
      </c>
      <c r="B18" s="125">
        <v>439606</v>
      </c>
      <c r="C18" s="126" t="s">
        <v>188</v>
      </c>
      <c r="D18" s="111">
        <v>13</v>
      </c>
      <c r="E18" s="111">
        <v>16</v>
      </c>
      <c r="F18" s="112">
        <v>18</v>
      </c>
      <c r="G18" s="196">
        <v>17</v>
      </c>
      <c r="H18" s="196">
        <v>15</v>
      </c>
      <c r="I18" s="196">
        <f t="shared" si="1"/>
        <v>79</v>
      </c>
      <c r="J18" s="196">
        <f t="shared" si="2"/>
        <v>11.85</v>
      </c>
      <c r="K18" s="197">
        <v>6</v>
      </c>
      <c r="L18" s="197">
        <v>5</v>
      </c>
      <c r="M18" s="197">
        <v>5.50</v>
      </c>
      <c r="N18" s="197">
        <v>4</v>
      </c>
      <c r="O18" s="197">
        <v>3.50</v>
      </c>
      <c r="P18" s="197">
        <f t="shared" si="3"/>
        <v>24</v>
      </c>
      <c r="Q18" s="197">
        <f t="shared" si="4"/>
        <v>1.2000000000000002</v>
      </c>
      <c r="R18" s="104">
        <f t="shared" si="5"/>
        <v>2.25</v>
      </c>
      <c r="S18" s="104">
        <f t="shared" si="6"/>
        <v>2.65</v>
      </c>
      <c r="T18" s="104">
        <f t="shared" si="7"/>
        <v>2.9749999999999996</v>
      </c>
      <c r="U18" s="104">
        <f t="shared" si="8"/>
        <v>2.75</v>
      </c>
      <c r="V18" s="104">
        <f t="shared" si="9"/>
        <v>2.4249999999999998</v>
      </c>
      <c r="W18" s="26">
        <f t="shared" si="10"/>
        <v>103</v>
      </c>
      <c r="X18" s="194">
        <f t="shared" si="11"/>
        <v>20.60</v>
      </c>
      <c r="Y18" s="114">
        <v>50</v>
      </c>
      <c r="Z18" s="108">
        <f t="shared" si="12"/>
        <v>40</v>
      </c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09"/>
    </row>
    <row r="19" spans="1:44" s="107" customFormat="1" ht="20.25">
      <c r="A19" s="191">
        <v>13</v>
      </c>
      <c r="B19" s="125">
        <v>439655</v>
      </c>
      <c r="C19" s="126" t="s">
        <v>200</v>
      </c>
      <c r="D19" s="111">
        <v>13</v>
      </c>
      <c r="E19" s="111">
        <v>14</v>
      </c>
      <c r="F19" s="112">
        <v>12</v>
      </c>
      <c r="G19" s="196">
        <v>15</v>
      </c>
      <c r="H19" s="196">
        <v>10</v>
      </c>
      <c r="I19" s="196">
        <f t="shared" si="1"/>
        <v>64</v>
      </c>
      <c r="J19" s="196">
        <f t="shared" si="2"/>
        <v>9.60</v>
      </c>
      <c r="K19" s="197">
        <v>5</v>
      </c>
      <c r="L19" s="197">
        <v>3.50</v>
      </c>
      <c r="M19" s="197">
        <v>4.50</v>
      </c>
      <c r="N19" s="197">
        <v>4</v>
      </c>
      <c r="O19" s="197">
        <v>5</v>
      </c>
      <c r="P19" s="197">
        <f t="shared" si="3"/>
        <v>22</v>
      </c>
      <c r="Q19" s="197">
        <f t="shared" si="4"/>
        <v>1.1000000000000001</v>
      </c>
      <c r="R19" s="104">
        <f t="shared" si="5"/>
        <v>2.2000000000000002</v>
      </c>
      <c r="S19" s="104">
        <f t="shared" si="6"/>
        <v>2.275</v>
      </c>
      <c r="T19" s="104">
        <f t="shared" si="7"/>
        <v>2.025</v>
      </c>
      <c r="U19" s="104">
        <f t="shared" si="8"/>
        <v>2.4500000000000002</v>
      </c>
      <c r="V19" s="104">
        <f t="shared" si="9"/>
        <v>1.75</v>
      </c>
      <c r="W19" s="26">
        <f t="shared" si="10"/>
        <v>86</v>
      </c>
      <c r="X19" s="194">
        <f t="shared" si="11"/>
        <v>17.20</v>
      </c>
      <c r="Y19" s="114">
        <v>47</v>
      </c>
      <c r="Z19" s="108">
        <f t="shared" si="12"/>
        <v>37.60</v>
      </c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09"/>
    </row>
    <row r="20" spans="1:44" s="107" customFormat="1" ht="20.25">
      <c r="A20" s="191">
        <v>14</v>
      </c>
      <c r="B20" s="125">
        <v>439661</v>
      </c>
      <c r="C20" s="126" t="s">
        <v>202</v>
      </c>
      <c r="D20" s="111">
        <v>8</v>
      </c>
      <c r="E20" s="111">
        <v>7</v>
      </c>
      <c r="F20" s="112">
        <v>5</v>
      </c>
      <c r="G20" s="196">
        <v>9</v>
      </c>
      <c r="H20" s="196">
        <v>8</v>
      </c>
      <c r="I20" s="196">
        <f t="shared" si="1"/>
        <v>37</v>
      </c>
      <c r="J20" s="196">
        <f t="shared" si="2"/>
        <v>5.55</v>
      </c>
      <c r="K20" s="197">
        <v>2</v>
      </c>
      <c r="L20" s="197">
        <v>4</v>
      </c>
      <c r="M20" s="197">
        <v>3</v>
      </c>
      <c r="N20" s="197">
        <v>5.50</v>
      </c>
      <c r="O20" s="197">
        <v>3.50</v>
      </c>
      <c r="P20" s="197">
        <f t="shared" si="3"/>
        <v>18</v>
      </c>
      <c r="Q20" s="197">
        <f t="shared" si="4"/>
        <v>0.90</v>
      </c>
      <c r="R20" s="104">
        <f t="shared" si="5"/>
        <v>1.30</v>
      </c>
      <c r="S20" s="104">
        <f t="shared" si="6"/>
        <v>1.25</v>
      </c>
      <c r="T20" s="104">
        <f t="shared" si="7"/>
        <v>0.90</v>
      </c>
      <c r="U20" s="104">
        <f t="shared" si="8"/>
        <v>1.625</v>
      </c>
      <c r="V20" s="104">
        <f t="shared" si="9"/>
        <v>1.375</v>
      </c>
      <c r="W20" s="26">
        <f t="shared" si="10"/>
        <v>55</v>
      </c>
      <c r="X20" s="194">
        <f t="shared" si="11"/>
        <v>11</v>
      </c>
      <c r="Y20" s="114">
        <v>29</v>
      </c>
      <c r="Z20" s="108">
        <f t="shared" si="12"/>
        <v>23.200000000000003</v>
      </c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09"/>
    </row>
    <row r="21" spans="1:44" s="107" customFormat="1" ht="20.25">
      <c r="A21" s="191">
        <v>15</v>
      </c>
      <c r="B21" s="125">
        <v>439674</v>
      </c>
      <c r="C21" s="126" t="s">
        <v>206</v>
      </c>
      <c r="D21" s="111">
        <v>9</v>
      </c>
      <c r="E21" s="111">
        <v>11</v>
      </c>
      <c r="F21" s="112">
        <v>13</v>
      </c>
      <c r="G21" s="196">
        <v>15</v>
      </c>
      <c r="H21" s="196">
        <v>12</v>
      </c>
      <c r="I21" s="196">
        <f t="shared" si="1"/>
        <v>60</v>
      </c>
      <c r="J21" s="196">
        <f t="shared" si="2"/>
        <v>9</v>
      </c>
      <c r="K21" s="197">
        <v>3</v>
      </c>
      <c r="L21" s="197">
        <v>5</v>
      </c>
      <c r="M21" s="197">
        <v>4</v>
      </c>
      <c r="N21" s="197">
        <v>3.50</v>
      </c>
      <c r="O21" s="197">
        <v>3</v>
      </c>
      <c r="P21" s="197">
        <f t="shared" si="3"/>
        <v>18.50</v>
      </c>
      <c r="Q21" s="197">
        <f t="shared" si="4"/>
        <v>0.925</v>
      </c>
      <c r="R21" s="104">
        <f t="shared" si="5"/>
        <v>1.50</v>
      </c>
      <c r="S21" s="104">
        <f t="shared" si="6"/>
        <v>1.90</v>
      </c>
      <c r="T21" s="104">
        <f t="shared" si="7"/>
        <v>2.15</v>
      </c>
      <c r="U21" s="104">
        <f t="shared" si="8"/>
        <v>2.4249999999999998</v>
      </c>
      <c r="V21" s="104">
        <f t="shared" si="9"/>
        <v>1.9499999999999997</v>
      </c>
      <c r="W21" s="26">
        <f t="shared" si="10"/>
        <v>78.50</v>
      </c>
      <c r="X21" s="194">
        <f t="shared" si="11"/>
        <v>15.70</v>
      </c>
      <c r="Y21" s="114">
        <v>52</v>
      </c>
      <c r="Z21" s="108">
        <f t="shared" si="12"/>
        <v>41.60</v>
      </c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09"/>
    </row>
    <row r="22" spans="1:44" s="107" customFormat="1" ht="20.25">
      <c r="A22" s="191">
        <v>16</v>
      </c>
      <c r="B22" s="125">
        <v>439728</v>
      </c>
      <c r="C22" s="126" t="s">
        <v>220</v>
      </c>
      <c r="D22" s="111">
        <v>12</v>
      </c>
      <c r="E22" s="111">
        <v>11</v>
      </c>
      <c r="F22" s="112">
        <v>10</v>
      </c>
      <c r="G22" s="196">
        <v>9</v>
      </c>
      <c r="H22" s="196">
        <v>11</v>
      </c>
      <c r="I22" s="196">
        <f t="shared" si="1"/>
        <v>53</v>
      </c>
      <c r="J22" s="196">
        <f t="shared" si="2"/>
        <v>7.9499999999999993</v>
      </c>
      <c r="K22" s="197">
        <v>1.50</v>
      </c>
      <c r="L22" s="197">
        <v>2</v>
      </c>
      <c r="M22" s="197">
        <v>3.50</v>
      </c>
      <c r="N22" s="197">
        <v>4.50</v>
      </c>
      <c r="O22" s="197">
        <v>5</v>
      </c>
      <c r="P22" s="197">
        <f t="shared" si="3"/>
        <v>16.50</v>
      </c>
      <c r="Q22" s="197">
        <f t="shared" si="4"/>
        <v>0.825</v>
      </c>
      <c r="R22" s="104">
        <f t="shared" si="5"/>
        <v>1.8749999999999998</v>
      </c>
      <c r="S22" s="104">
        <f t="shared" si="6"/>
        <v>1.75</v>
      </c>
      <c r="T22" s="104">
        <f t="shared" si="7"/>
        <v>1.675</v>
      </c>
      <c r="U22" s="104">
        <f t="shared" si="8"/>
        <v>1.575</v>
      </c>
      <c r="V22" s="104">
        <f t="shared" si="9"/>
        <v>1.90</v>
      </c>
      <c r="W22" s="26">
        <f t="shared" si="10"/>
        <v>69.50</v>
      </c>
      <c r="X22" s="194">
        <f t="shared" si="11"/>
        <v>13.90</v>
      </c>
      <c r="Y22" s="114">
        <v>53</v>
      </c>
      <c r="Z22" s="108">
        <f t="shared" si="12"/>
        <v>42.400000000000006</v>
      </c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09"/>
    </row>
    <row r="23" spans="1:44" s="107" customFormat="1" ht="20.25">
      <c r="A23" s="191">
        <v>17</v>
      </c>
      <c r="B23" s="125">
        <v>439737</v>
      </c>
      <c r="C23" s="126" t="s">
        <v>222</v>
      </c>
      <c r="D23" s="111">
        <v>6</v>
      </c>
      <c r="E23" s="111">
        <v>8</v>
      </c>
      <c r="F23" s="112">
        <v>7</v>
      </c>
      <c r="G23" s="196">
        <v>5</v>
      </c>
      <c r="H23" s="196">
        <v>9</v>
      </c>
      <c r="I23" s="196">
        <f t="shared" si="1"/>
        <v>35</v>
      </c>
      <c r="J23" s="196">
        <f t="shared" si="2"/>
        <v>5.25</v>
      </c>
      <c r="K23" s="197">
        <v>2</v>
      </c>
      <c r="L23" s="197">
        <v>2.50</v>
      </c>
      <c r="M23" s="197">
        <v>1.50</v>
      </c>
      <c r="N23" s="197">
        <v>3</v>
      </c>
      <c r="O23" s="197">
        <v>2</v>
      </c>
      <c r="P23" s="197">
        <f t="shared" si="3"/>
        <v>11</v>
      </c>
      <c r="Q23" s="197">
        <f t="shared" si="4"/>
        <v>0.55000000000000004</v>
      </c>
      <c r="R23" s="104">
        <f t="shared" si="5"/>
        <v>0.99999999999999989</v>
      </c>
      <c r="S23" s="104">
        <f t="shared" si="6"/>
        <v>1.325</v>
      </c>
      <c r="T23" s="104">
        <f t="shared" si="7"/>
        <v>1.125</v>
      </c>
      <c r="U23" s="104">
        <f t="shared" si="8"/>
        <v>0.90</v>
      </c>
      <c r="V23" s="104">
        <f t="shared" si="9"/>
        <v>1.45</v>
      </c>
      <c r="W23" s="26">
        <f t="shared" si="10"/>
        <v>46</v>
      </c>
      <c r="X23" s="194">
        <f t="shared" si="11"/>
        <v>9.2000000000000011</v>
      </c>
      <c r="Y23" s="114">
        <v>12</v>
      </c>
      <c r="Z23" s="108">
        <f t="shared" si="12"/>
        <v>9.6000000000000014</v>
      </c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09"/>
    </row>
    <row r="24" spans="1:44" s="107" customFormat="1" ht="20.25">
      <c r="A24" s="191">
        <v>18</v>
      </c>
      <c r="B24" s="125">
        <v>439743</v>
      </c>
      <c r="C24" s="126" t="s">
        <v>228</v>
      </c>
      <c r="D24" s="111">
        <v>9</v>
      </c>
      <c r="E24" s="111">
        <v>8</v>
      </c>
      <c r="F24" s="112">
        <v>6</v>
      </c>
      <c r="G24" s="196">
        <v>7</v>
      </c>
      <c r="H24" s="196">
        <v>8</v>
      </c>
      <c r="I24" s="196">
        <f t="shared" si="1"/>
        <v>38</v>
      </c>
      <c r="J24" s="196">
        <f t="shared" si="2"/>
        <v>5.70</v>
      </c>
      <c r="K24" s="197">
        <v>3</v>
      </c>
      <c r="L24" s="197">
        <v>5</v>
      </c>
      <c r="M24" s="197">
        <v>2</v>
      </c>
      <c r="N24" s="197">
        <v>4</v>
      </c>
      <c r="O24" s="197">
        <v>3</v>
      </c>
      <c r="P24" s="197">
        <f t="shared" si="3"/>
        <v>17</v>
      </c>
      <c r="Q24" s="197">
        <f t="shared" si="4"/>
        <v>0.85000000000000009</v>
      </c>
      <c r="R24" s="104">
        <f t="shared" si="5"/>
        <v>1.50</v>
      </c>
      <c r="S24" s="104">
        <f t="shared" si="6"/>
        <v>1.45</v>
      </c>
      <c r="T24" s="104">
        <f t="shared" si="7"/>
        <v>0.99999999999999989</v>
      </c>
      <c r="U24" s="104">
        <f t="shared" si="8"/>
        <v>1.25</v>
      </c>
      <c r="V24" s="104">
        <f t="shared" si="9"/>
        <v>1.35</v>
      </c>
      <c r="W24" s="26">
        <f t="shared" si="10"/>
        <v>55</v>
      </c>
      <c r="X24" s="194">
        <f t="shared" si="11"/>
        <v>11</v>
      </c>
      <c r="Y24" s="114">
        <v>16</v>
      </c>
      <c r="Z24" s="108">
        <f t="shared" si="12"/>
        <v>12.80</v>
      </c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09"/>
    </row>
    <row r="25" spans="1:44" s="107" customFormat="1" ht="20.25">
      <c r="A25" s="191">
        <v>19</v>
      </c>
      <c r="B25" s="125">
        <v>439780</v>
      </c>
      <c r="C25" s="126" t="s">
        <v>238</v>
      </c>
      <c r="D25" s="111">
        <v>10</v>
      </c>
      <c r="E25" s="111">
        <v>8</v>
      </c>
      <c r="F25" s="112">
        <v>9</v>
      </c>
      <c r="G25" s="196">
        <v>7</v>
      </c>
      <c r="H25" s="196">
        <v>9</v>
      </c>
      <c r="I25" s="196">
        <f t="shared" si="1"/>
        <v>43</v>
      </c>
      <c r="J25" s="196">
        <f t="shared" si="2"/>
        <v>6.45</v>
      </c>
      <c r="K25" s="197">
        <v>5</v>
      </c>
      <c r="L25" s="197">
        <v>3</v>
      </c>
      <c r="M25" s="197">
        <v>4</v>
      </c>
      <c r="N25" s="197">
        <v>3</v>
      </c>
      <c r="O25" s="197">
        <v>4</v>
      </c>
      <c r="P25" s="197">
        <f t="shared" si="3"/>
        <v>19</v>
      </c>
      <c r="Q25" s="197">
        <f t="shared" si="4"/>
        <v>0.95</v>
      </c>
      <c r="R25" s="104">
        <f t="shared" si="5"/>
        <v>1.75</v>
      </c>
      <c r="S25" s="104">
        <f t="shared" si="6"/>
        <v>1.35</v>
      </c>
      <c r="T25" s="104">
        <f t="shared" si="7"/>
        <v>1.5499999999999998</v>
      </c>
      <c r="U25" s="104">
        <f t="shared" si="8"/>
        <v>1.2000000000000002</v>
      </c>
      <c r="V25" s="104">
        <f t="shared" si="9"/>
        <v>1.5499999999999998</v>
      </c>
      <c r="W25" s="26">
        <f t="shared" si="10"/>
        <v>62</v>
      </c>
      <c r="X25" s="194">
        <f t="shared" si="11"/>
        <v>12.40</v>
      </c>
      <c r="Y25" s="114">
        <v>47</v>
      </c>
      <c r="Z25" s="108">
        <f t="shared" si="12"/>
        <v>37.60</v>
      </c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09"/>
    </row>
    <row r="26" spans="1:44" s="107" customFormat="1" ht="20.25">
      <c r="A26" s="191">
        <v>20</v>
      </c>
      <c r="B26" s="125">
        <v>439797</v>
      </c>
      <c r="C26" s="126" t="s">
        <v>241</v>
      </c>
      <c r="D26" s="111">
        <v>8</v>
      </c>
      <c r="E26" s="111">
        <v>9</v>
      </c>
      <c r="F26" s="112">
        <v>10</v>
      </c>
      <c r="G26" s="196">
        <v>11</v>
      </c>
      <c r="H26" s="196">
        <v>10</v>
      </c>
      <c r="I26" s="196">
        <f t="shared" si="1"/>
        <v>48</v>
      </c>
      <c r="J26" s="196">
        <f t="shared" si="2"/>
        <v>7.1999999999999993</v>
      </c>
      <c r="K26" s="197">
        <v>4</v>
      </c>
      <c r="L26" s="197">
        <v>3.50</v>
      </c>
      <c r="M26" s="197">
        <v>1.50</v>
      </c>
      <c r="N26" s="197">
        <v>4</v>
      </c>
      <c r="O26" s="197">
        <v>3</v>
      </c>
      <c r="P26" s="197">
        <f t="shared" si="3"/>
        <v>16</v>
      </c>
      <c r="Q26" s="197">
        <f t="shared" si="4"/>
        <v>0.80</v>
      </c>
      <c r="R26" s="104">
        <f t="shared" si="5"/>
        <v>1.40</v>
      </c>
      <c r="S26" s="104">
        <f t="shared" si="6"/>
        <v>1.525</v>
      </c>
      <c r="T26" s="104">
        <f t="shared" si="7"/>
        <v>1.575</v>
      </c>
      <c r="U26" s="104">
        <f t="shared" si="8"/>
        <v>1.85</v>
      </c>
      <c r="V26" s="104">
        <f t="shared" si="9"/>
        <v>1.65</v>
      </c>
      <c r="W26" s="26">
        <f t="shared" si="10"/>
        <v>64</v>
      </c>
      <c r="X26" s="194">
        <f t="shared" si="11"/>
        <v>12.80</v>
      </c>
      <c r="Y26" s="114">
        <v>50</v>
      </c>
      <c r="Z26" s="108">
        <f t="shared" si="12"/>
        <v>40</v>
      </c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09"/>
    </row>
    <row r="27" spans="1:44" s="107" customFormat="1" ht="20.25">
      <c r="A27" s="191">
        <v>21</v>
      </c>
      <c r="B27" s="125">
        <v>439830</v>
      </c>
      <c r="C27" s="126" t="s">
        <v>253</v>
      </c>
      <c r="D27" s="111">
        <v>9</v>
      </c>
      <c r="E27" s="111">
        <v>10</v>
      </c>
      <c r="F27" s="112">
        <v>13</v>
      </c>
      <c r="G27" s="196">
        <v>12</v>
      </c>
      <c r="H27" s="196">
        <v>11</v>
      </c>
      <c r="I27" s="196">
        <f t="shared" si="1"/>
        <v>55</v>
      </c>
      <c r="J27" s="196">
        <f t="shared" si="2"/>
        <v>8.25</v>
      </c>
      <c r="K27" s="197">
        <v>0.50</v>
      </c>
      <c r="L27" s="197">
        <v>4</v>
      </c>
      <c r="M27" s="197">
        <v>2.50</v>
      </c>
      <c r="N27" s="197">
        <v>5</v>
      </c>
      <c r="O27" s="197">
        <v>4</v>
      </c>
      <c r="P27" s="197">
        <f t="shared" si="3"/>
        <v>16</v>
      </c>
      <c r="Q27" s="197">
        <f t="shared" si="4"/>
        <v>0.80</v>
      </c>
      <c r="R27" s="104">
        <f t="shared" si="5"/>
        <v>1.3749999999999998</v>
      </c>
      <c r="S27" s="104">
        <f t="shared" si="6"/>
        <v>1.70</v>
      </c>
      <c r="T27" s="104">
        <f t="shared" si="7"/>
        <v>2.0750000000000002</v>
      </c>
      <c r="U27" s="104">
        <f t="shared" si="8"/>
        <v>2.0499999999999998</v>
      </c>
      <c r="V27" s="104">
        <f t="shared" si="9"/>
        <v>1.85</v>
      </c>
      <c r="W27" s="26">
        <f t="shared" si="10"/>
        <v>71</v>
      </c>
      <c r="X27" s="194">
        <f t="shared" si="11"/>
        <v>14.20</v>
      </c>
      <c r="Y27" s="114">
        <v>57</v>
      </c>
      <c r="Z27" s="108">
        <f t="shared" si="12"/>
        <v>45.60</v>
      </c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09"/>
    </row>
    <row r="28" spans="1:44" s="107" customFormat="1" ht="20.25">
      <c r="A28" s="191">
        <v>22</v>
      </c>
      <c r="B28" s="125">
        <v>439866</v>
      </c>
      <c r="C28" s="126" t="s">
        <v>555</v>
      </c>
      <c r="D28" s="111">
        <v>10</v>
      </c>
      <c r="E28" s="111">
        <v>9</v>
      </c>
      <c r="F28" s="112">
        <v>8</v>
      </c>
      <c r="G28" s="196">
        <v>11</v>
      </c>
      <c r="H28" s="196">
        <v>12</v>
      </c>
      <c r="I28" s="196">
        <f t="shared" si="1"/>
        <v>50</v>
      </c>
      <c r="J28" s="196">
        <f t="shared" si="2"/>
        <v>7.50</v>
      </c>
      <c r="K28" s="197">
        <v>3</v>
      </c>
      <c r="L28" s="197">
        <v>2.50</v>
      </c>
      <c r="M28" s="197">
        <v>4</v>
      </c>
      <c r="N28" s="197">
        <v>3.50</v>
      </c>
      <c r="O28" s="197">
        <v>5</v>
      </c>
      <c r="P28" s="197">
        <f t="shared" si="3"/>
        <v>18</v>
      </c>
      <c r="Q28" s="197">
        <f t="shared" si="4"/>
        <v>0.90</v>
      </c>
      <c r="R28" s="104">
        <f t="shared" si="5"/>
        <v>1.65</v>
      </c>
      <c r="S28" s="104">
        <f t="shared" si="6"/>
        <v>1.475</v>
      </c>
      <c r="T28" s="104">
        <f t="shared" si="7"/>
        <v>1.40</v>
      </c>
      <c r="U28" s="104">
        <f t="shared" si="8"/>
        <v>1.825</v>
      </c>
      <c r="V28" s="104">
        <f t="shared" si="9"/>
        <v>2.0499999999999998</v>
      </c>
      <c r="W28" s="26">
        <f t="shared" si="10"/>
        <v>68</v>
      </c>
      <c r="X28" s="194">
        <f t="shared" si="11"/>
        <v>13.60</v>
      </c>
      <c r="Y28" s="114">
        <v>50</v>
      </c>
      <c r="Z28" s="108">
        <f t="shared" si="12"/>
        <v>40</v>
      </c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09"/>
    </row>
    <row r="29" spans="5:7" ht="21" thickBot="1">
      <c r="E29" s="113"/>
      <c r="G29" s="115"/>
    </row>
    <row r="30" spans="1:26" ht="20.25">
      <c r="A30" s="161" t="s">
        <v>16</v>
      </c>
      <c r="B30" s="162"/>
      <c r="C30" s="163"/>
      <c r="D30" s="6">
        <f t="shared" si="13" ref="D30:Z30">COUNT(D7:D28)</f>
        <v>21</v>
      </c>
      <c r="E30" s="6">
        <f t="shared" si="13"/>
        <v>21</v>
      </c>
      <c r="F30" s="6">
        <f t="shared" si="13"/>
        <v>21</v>
      </c>
      <c r="G30" s="6">
        <f t="shared" si="13"/>
        <v>21</v>
      </c>
      <c r="H30" s="6">
        <f t="shared" si="13"/>
        <v>21</v>
      </c>
      <c r="I30" s="6">
        <f t="shared" si="13"/>
        <v>22</v>
      </c>
      <c r="J30" s="6">
        <f t="shared" si="13"/>
        <v>22</v>
      </c>
      <c r="K30" s="6">
        <f t="shared" si="13"/>
        <v>21</v>
      </c>
      <c r="L30" s="6">
        <f t="shared" si="13"/>
        <v>21</v>
      </c>
      <c r="M30" s="6">
        <f t="shared" si="13"/>
        <v>21</v>
      </c>
      <c r="N30" s="6">
        <f t="shared" si="13"/>
        <v>21</v>
      </c>
      <c r="O30" s="6">
        <f t="shared" si="13"/>
        <v>21</v>
      </c>
      <c r="P30" s="6">
        <f t="shared" si="13"/>
        <v>22</v>
      </c>
      <c r="Q30" s="6">
        <f t="shared" si="13"/>
        <v>22</v>
      </c>
      <c r="R30" s="6">
        <f t="shared" si="13"/>
        <v>22</v>
      </c>
      <c r="S30" s="6">
        <f t="shared" si="13"/>
        <v>22</v>
      </c>
      <c r="T30" s="6">
        <f t="shared" si="13"/>
        <v>22</v>
      </c>
      <c r="U30" s="6">
        <f t="shared" si="13"/>
        <v>22</v>
      </c>
      <c r="V30" s="6">
        <f t="shared" si="13"/>
        <v>22</v>
      </c>
      <c r="W30" s="6">
        <f t="shared" si="13"/>
        <v>22</v>
      </c>
      <c r="X30" s="6">
        <f t="shared" si="13"/>
        <v>22</v>
      </c>
      <c r="Y30" s="6">
        <f t="shared" si="13"/>
        <v>21</v>
      </c>
      <c r="Z30" s="6">
        <f t="shared" si="13"/>
        <v>21</v>
      </c>
    </row>
    <row r="31" spans="1:26" ht="21" customHeight="1">
      <c r="A31" s="134" t="s">
        <v>17</v>
      </c>
      <c r="B31" s="135"/>
      <c r="C31" s="136"/>
      <c r="D31" s="7">
        <v>20</v>
      </c>
      <c r="E31" s="8">
        <v>20</v>
      </c>
      <c r="F31" s="8">
        <v>20</v>
      </c>
      <c r="G31" s="8">
        <v>20</v>
      </c>
      <c r="H31" s="73">
        <v>20</v>
      </c>
      <c r="I31" s="9">
        <f>SUM(D31:H31)</f>
        <v>100</v>
      </c>
      <c r="J31" s="74">
        <f>I31*0.15</f>
        <v>15</v>
      </c>
      <c r="K31" s="71">
        <v>6</v>
      </c>
      <c r="L31" s="11">
        <v>6</v>
      </c>
      <c r="M31" s="11">
        <v>6</v>
      </c>
      <c r="N31" s="11">
        <v>6</v>
      </c>
      <c r="O31" s="72">
        <v>6</v>
      </c>
      <c r="P31" s="69">
        <f>SUM(K31:O31)</f>
        <v>30</v>
      </c>
      <c r="Q31" s="79">
        <f>P31*0.05</f>
        <v>1.50</v>
      </c>
      <c r="R31" s="80">
        <f>(D31*0.15+K31*0.05)</f>
        <v>3.30</v>
      </c>
      <c r="S31" s="13">
        <f>((E31*0.15+L31*0.05))</f>
        <v>3.30</v>
      </c>
      <c r="T31" s="13">
        <f t="shared" si="14" ref="T31:U31">((F31*0.15+M31*0.05))</f>
        <v>3.30</v>
      </c>
      <c r="U31" s="13">
        <f t="shared" si="14"/>
        <v>3.30</v>
      </c>
      <c r="V31" s="14">
        <f>((H31*0.15+O31*0.05))</f>
        <v>3.30</v>
      </c>
      <c r="W31" s="82">
        <v>130</v>
      </c>
      <c r="X31" s="81">
        <f>W31*0.2</f>
        <v>26</v>
      </c>
      <c r="Y31" s="12">
        <v>75</v>
      </c>
      <c r="Z31" s="69">
        <f>Y31*0.8</f>
        <v>60</v>
      </c>
    </row>
    <row r="32" spans="1:26" ht="20.25">
      <c r="A32" s="134" t="s">
        <v>79</v>
      </c>
      <c r="B32" s="135"/>
      <c r="C32" s="136"/>
      <c r="D32" s="7">
        <f>D31*0.4</f>
        <v>8</v>
      </c>
      <c r="E32" s="8">
        <f>E31*0.4</f>
        <v>8</v>
      </c>
      <c r="F32" s="8">
        <f t="shared" si="15" ref="F32:J32">F31*0.4</f>
        <v>8</v>
      </c>
      <c r="G32" s="8">
        <f t="shared" si="15"/>
        <v>8</v>
      </c>
      <c r="H32" s="73">
        <f t="shared" si="15"/>
        <v>8</v>
      </c>
      <c r="I32" s="9">
        <f t="shared" si="15"/>
        <v>40</v>
      </c>
      <c r="J32" s="74">
        <f t="shared" si="15"/>
        <v>6</v>
      </c>
      <c r="K32" s="71">
        <f>K31*0.4</f>
        <v>2.4000000000000004</v>
      </c>
      <c r="L32" s="11">
        <f>L31*0.4</f>
        <v>2.4000000000000004</v>
      </c>
      <c r="M32" s="11">
        <f t="shared" si="16" ref="M32:Z32">M31*0.4</f>
        <v>2.4000000000000004</v>
      </c>
      <c r="N32" s="11">
        <f t="shared" si="16"/>
        <v>2.4000000000000004</v>
      </c>
      <c r="O32" s="72">
        <f t="shared" si="16"/>
        <v>2.4000000000000004</v>
      </c>
      <c r="P32" s="69">
        <f t="shared" si="16"/>
        <v>12</v>
      </c>
      <c r="Q32" s="79">
        <f t="shared" si="16"/>
        <v>0.60000000000000009</v>
      </c>
      <c r="R32" s="80">
        <f t="shared" si="16"/>
        <v>1.32</v>
      </c>
      <c r="S32" s="13">
        <f t="shared" si="16"/>
        <v>1.32</v>
      </c>
      <c r="T32" s="13">
        <f t="shared" si="16"/>
        <v>1.32</v>
      </c>
      <c r="U32" s="13">
        <f t="shared" si="16"/>
        <v>1.32</v>
      </c>
      <c r="V32" s="14">
        <f t="shared" si="16"/>
        <v>1.32</v>
      </c>
      <c r="W32" s="82">
        <f t="shared" si="16"/>
        <v>52</v>
      </c>
      <c r="X32" s="81">
        <f t="shared" si="16"/>
        <v>10.40</v>
      </c>
      <c r="Y32" s="12">
        <f t="shared" si="16"/>
        <v>30</v>
      </c>
      <c r="Z32" s="69">
        <f t="shared" si="16"/>
        <v>24</v>
      </c>
    </row>
    <row r="33" spans="1:26" ht="21" customHeight="1">
      <c r="A33" s="134" t="s">
        <v>18</v>
      </c>
      <c r="B33" s="135"/>
      <c r="C33" s="136"/>
      <c r="D33" s="7">
        <f t="shared" si="17" ref="D33:Z33">COUNTIF(D7:D28,"&gt;=8")</f>
        <v>17</v>
      </c>
      <c r="E33" s="7">
        <f t="shared" si="17"/>
        <v>14</v>
      </c>
      <c r="F33" s="7">
        <f t="shared" si="17"/>
        <v>14</v>
      </c>
      <c r="G33" s="7">
        <f t="shared" si="17"/>
        <v>15</v>
      </c>
      <c r="H33" s="7">
        <f t="shared" si="17"/>
        <v>18</v>
      </c>
      <c r="I33" s="7">
        <f>COUNTIF(I7:I28,"&gt;=40")</f>
        <v>13</v>
      </c>
      <c r="J33" s="7">
        <f>COUNTIF(J7:J28,"&gt;=6")</f>
        <v>13</v>
      </c>
      <c r="K33" s="7">
        <f>COUNTIF(K7:K28,"&gt;=2.4")</f>
        <v>15</v>
      </c>
      <c r="L33" s="7">
        <f t="shared" si="18" ref="L33:O33">COUNTIF(L7:L28,"&gt;=2.4")</f>
        <v>17</v>
      </c>
      <c r="M33" s="7">
        <f t="shared" si="18"/>
        <v>16</v>
      </c>
      <c r="N33" s="7">
        <f t="shared" si="18"/>
        <v>20</v>
      </c>
      <c r="O33" s="7">
        <f t="shared" si="18"/>
        <v>17</v>
      </c>
      <c r="P33" s="7">
        <f>COUNTIF(P7:P28,"&gt;=12")</f>
        <v>20</v>
      </c>
      <c r="Q33" s="7">
        <f>COUNTIF(Q7:Q28,"&gt;=.6")</f>
        <v>20</v>
      </c>
      <c r="R33" s="7">
        <f>COUNTIF(R7:R28,"&gt;=1.32")</f>
        <v>16</v>
      </c>
      <c r="S33" s="7">
        <f t="shared" si="19" ref="S33:V33">COUNTIF(S7:S28,"&gt;=1.32")</f>
        <v>14</v>
      </c>
      <c r="T33" s="7">
        <f t="shared" si="19"/>
        <v>14</v>
      </c>
      <c r="U33" s="7">
        <f t="shared" si="19"/>
        <v>15</v>
      </c>
      <c r="V33" s="7">
        <f t="shared" si="19"/>
        <v>17</v>
      </c>
      <c r="W33" s="7">
        <f>COUNTIF(W7:W28,"&gt;=52")</f>
        <v>17</v>
      </c>
      <c r="X33" s="7">
        <f>COUNTIF(X7:X28,"&gt;=10.4")</f>
        <v>17</v>
      </c>
      <c r="Y33" s="7">
        <f>COUNTIF(Y7:Y28,"&gt;=30")</f>
        <v>14</v>
      </c>
      <c r="Z33" s="7">
        <f>COUNTIF(Z7:Z28,"&gt;=24")</f>
        <v>14</v>
      </c>
    </row>
    <row r="34" spans="1:26" ht="20.25">
      <c r="A34" s="134" t="s">
        <v>19</v>
      </c>
      <c r="B34" s="135"/>
      <c r="C34" s="136"/>
      <c r="D34" s="75" t="str">
        <f t="shared" si="20" ref="D34:Z34">IF(((D33/COUNT(D7:D28))*100)&gt;=60,"3",IF(AND(((D33/COUNT(D7:D28))*100)&lt;60,((D33/COUNT(D7:D28))*100)&gt;=50),"2",IF(AND(((D33/COUNT(D7:D28))*100)&lt;50,((D33/COUNT(D7:D28))*100)&gt;=40),"1","0")))</f>
        <v>3</v>
      </c>
      <c r="E34" s="75" t="str">
        <f t="shared" si="20"/>
        <v>3</v>
      </c>
      <c r="F34" s="75" t="str">
        <f t="shared" si="20"/>
        <v>3</v>
      </c>
      <c r="G34" s="75" t="str">
        <f t="shared" si="20"/>
        <v>3</v>
      </c>
      <c r="H34" s="75" t="str">
        <f t="shared" si="20"/>
        <v>3</v>
      </c>
      <c r="I34" s="75" t="str">
        <f t="shared" si="20"/>
        <v>2</v>
      </c>
      <c r="J34" s="75" t="str">
        <f t="shared" si="20"/>
        <v>2</v>
      </c>
      <c r="K34" s="75" t="str">
        <f t="shared" si="20"/>
        <v>3</v>
      </c>
      <c r="L34" s="75" t="str">
        <f t="shared" si="20"/>
        <v>3</v>
      </c>
      <c r="M34" s="75" t="str">
        <f t="shared" si="20"/>
        <v>3</v>
      </c>
      <c r="N34" s="75" t="str">
        <f t="shared" si="20"/>
        <v>3</v>
      </c>
      <c r="O34" s="75" t="str">
        <f t="shared" si="20"/>
        <v>3</v>
      </c>
      <c r="P34" s="75" t="str">
        <f t="shared" si="20"/>
        <v>3</v>
      </c>
      <c r="Q34" s="75" t="str">
        <f t="shared" si="20"/>
        <v>3</v>
      </c>
      <c r="R34" s="75" t="str">
        <f t="shared" si="20"/>
        <v>3</v>
      </c>
      <c r="S34" s="75" t="str">
        <f t="shared" si="20"/>
        <v>3</v>
      </c>
      <c r="T34" s="75" t="str">
        <f t="shared" si="20"/>
        <v>3</v>
      </c>
      <c r="U34" s="75" t="str">
        <f t="shared" si="20"/>
        <v>3</v>
      </c>
      <c r="V34" s="75" t="str">
        <f t="shared" si="20"/>
        <v>3</v>
      </c>
      <c r="W34" s="75" t="str">
        <f t="shared" si="20"/>
        <v>3</v>
      </c>
      <c r="X34" s="75" t="str">
        <f t="shared" si="20"/>
        <v>3</v>
      </c>
      <c r="Y34" s="75" t="str">
        <f t="shared" si="20"/>
        <v>3</v>
      </c>
      <c r="Z34" s="75" t="str">
        <f t="shared" si="20"/>
        <v>3</v>
      </c>
    </row>
    <row r="35" spans="1:26" ht="21" thickBot="1">
      <c r="A35" s="137" t="s">
        <v>20</v>
      </c>
      <c r="B35" s="138"/>
      <c r="C35" s="139"/>
      <c r="D35" s="10">
        <f t="shared" si="21" ref="D35:Z35">((D33/COUNT(D7:D28))*D34)</f>
        <v>2.4285714285714288</v>
      </c>
      <c r="E35" s="10">
        <f t="shared" si="21"/>
        <v>2</v>
      </c>
      <c r="F35" s="10">
        <f t="shared" si="21"/>
        <v>2</v>
      </c>
      <c r="G35" s="10">
        <f t="shared" si="21"/>
        <v>2.1428571428571428</v>
      </c>
      <c r="H35" s="10">
        <f t="shared" si="21"/>
        <v>2.5714285714285712</v>
      </c>
      <c r="I35" s="10">
        <f t="shared" si="21"/>
        <v>1.1818181818181819</v>
      </c>
      <c r="J35" s="10">
        <f t="shared" si="21"/>
        <v>1.1818181818181819</v>
      </c>
      <c r="K35" s="10">
        <f t="shared" si="21"/>
        <v>2.1428571428571428</v>
      </c>
      <c r="L35" s="10">
        <f t="shared" si="21"/>
        <v>2.4285714285714288</v>
      </c>
      <c r="M35" s="10">
        <f t="shared" si="21"/>
        <v>2.2857142857142856</v>
      </c>
      <c r="N35" s="10">
        <f t="shared" si="21"/>
        <v>2.8571428571428568</v>
      </c>
      <c r="O35" s="10">
        <f t="shared" si="21"/>
        <v>2.4285714285714288</v>
      </c>
      <c r="P35" s="10">
        <f t="shared" si="21"/>
        <v>2.7272727272727271</v>
      </c>
      <c r="Q35" s="10">
        <f t="shared" si="21"/>
        <v>2.7272727272727271</v>
      </c>
      <c r="R35" s="10">
        <f t="shared" si="21"/>
        <v>2.1818181818181817</v>
      </c>
      <c r="S35" s="10">
        <f t="shared" si="21"/>
        <v>1.9090909090909092</v>
      </c>
      <c r="T35" s="10">
        <f t="shared" si="21"/>
        <v>1.9090909090909092</v>
      </c>
      <c r="U35" s="10">
        <f t="shared" si="21"/>
        <v>2.0454545454545454</v>
      </c>
      <c r="V35" s="10">
        <f t="shared" si="21"/>
        <v>2.3181818181818183</v>
      </c>
      <c r="W35" s="10">
        <f t="shared" si="21"/>
        <v>2.3181818181818183</v>
      </c>
      <c r="X35" s="10">
        <f t="shared" si="21"/>
        <v>2.3181818181818183</v>
      </c>
      <c r="Y35" s="10">
        <f t="shared" si="21"/>
        <v>2</v>
      </c>
      <c r="Z35" s="10">
        <f t="shared" si="21"/>
        <v>2</v>
      </c>
    </row>
    <row r="36" spans="1:4" ht="21" thickBot="1">
      <c r="A36" s="2"/>
      <c r="B36" s="2"/>
      <c r="C36" s="2"/>
      <c r="D36" s="2"/>
    </row>
    <row r="37" spans="1:19" ht="20.25">
      <c r="A37" s="140" t="s">
        <v>21</v>
      </c>
      <c r="B37" s="141"/>
      <c r="C37" s="142"/>
      <c r="D37" s="2"/>
      <c r="E37" s="143" t="s">
        <v>22</v>
      </c>
      <c r="F37" s="144"/>
      <c r="G37" s="144"/>
      <c r="H37" s="144"/>
      <c r="I37" s="144"/>
      <c r="J37" s="144"/>
      <c r="K37" s="144"/>
      <c r="L37" s="144"/>
      <c r="M37" s="144"/>
      <c r="N37" s="145"/>
      <c r="O37" s="70" t="s">
        <v>12</v>
      </c>
      <c r="P37" s="17" t="s">
        <v>3</v>
      </c>
      <c r="Q37" s="17" t="s">
        <v>4</v>
      </c>
      <c r="R37" s="17" t="s">
        <v>5</v>
      </c>
      <c r="S37" s="18" t="s">
        <v>6</v>
      </c>
    </row>
    <row r="38" spans="1:19" ht="21" thickBot="1">
      <c r="A38" s="19" t="s">
        <v>80</v>
      </c>
      <c r="B38" s="3"/>
      <c r="C38" s="20"/>
      <c r="D38" s="2"/>
      <c r="E38" s="146"/>
      <c r="F38" s="147"/>
      <c r="G38" s="147"/>
      <c r="H38" s="147"/>
      <c r="I38" s="147"/>
      <c r="J38" s="147"/>
      <c r="K38" s="147"/>
      <c r="L38" s="147"/>
      <c r="M38" s="147"/>
      <c r="N38" s="148"/>
      <c r="O38" s="4">
        <f>(R35*0.2+Z35*0.8)</f>
        <v>2.0363636363636366</v>
      </c>
      <c r="P38" s="4">
        <f>(S35*0.2+Z35*0.8)</f>
        <v>1.9818181818181819</v>
      </c>
      <c r="Q38" s="4">
        <f>(T35*0.2+Z35*0.8)</f>
        <v>1.9818181818181819</v>
      </c>
      <c r="R38" s="4">
        <f>(U35*0.2+Z35*0.8)</f>
        <v>2.0090909090909093</v>
      </c>
      <c r="S38" s="5">
        <f>(V35*0.2+Z35*0.8)</f>
        <v>2.0636363636363639</v>
      </c>
    </row>
    <row r="39" spans="1:4" ht="20.25">
      <c r="A39" s="19" t="s">
        <v>81</v>
      </c>
      <c r="B39" s="3"/>
      <c r="C39" s="20"/>
      <c r="D39" s="2"/>
    </row>
    <row r="40" spans="1:4" ht="21" thickBot="1">
      <c r="A40" s="21" t="s">
        <v>82</v>
      </c>
      <c r="B40" s="22"/>
      <c r="C40" s="23"/>
      <c r="D40" s="2"/>
    </row>
  </sheetData>
  <mergeCells count="22">
    <mergeCell ref="A32:C32"/>
    <mergeCell ref="A33:C33"/>
    <mergeCell ref="A34:C34"/>
    <mergeCell ref="A35:C35"/>
    <mergeCell ref="A37:C37"/>
    <mergeCell ref="E37:N38"/>
    <mergeCell ref="Y4:Y6"/>
    <mergeCell ref="Z4:Z6"/>
    <mergeCell ref="D5:J5"/>
    <mergeCell ref="K5:Q5"/>
    <mergeCell ref="A30:C30"/>
    <mergeCell ref="A31:C31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  <pageSetup orientation="portrait" paperSize="1"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8613053-e3ba-49c3-91f8-b4b23a70e7d5}">
  <dimension ref="A1:AR42"/>
  <sheetViews>
    <sheetView zoomScale="70" zoomScaleNormal="70" workbookViewId="0" topLeftCell="Q31">
      <selection pane="topLeft" activeCell="AB35" sqref="AB35"/>
    </sheetView>
  </sheetViews>
  <sheetFormatPr defaultColWidth="8.854285714285714" defaultRowHeight="20.25"/>
  <cols>
    <col min="1" max="1" width="8.571428571428571" style="1" bestFit="1" customWidth="1"/>
    <col min="2" max="2" width="19.714285714285715" style="1" bestFit="1" customWidth="1"/>
    <col min="3" max="3" width="49.142857142857146" style="1" customWidth="1"/>
    <col min="4" max="8" width="13.285714285714286" style="123" bestFit="1" customWidth="1"/>
    <col min="9" max="9" width="15.714285714285714" style="1" bestFit="1" customWidth="1"/>
    <col min="10" max="10" width="18.428571428571427" style="1" customWidth="1"/>
    <col min="11" max="15" width="13.714285714285714" style="1" customWidth="1"/>
    <col min="16" max="17" width="15.714285714285714" style="1" customWidth="1"/>
    <col min="18" max="18" width="19.142857142857142" style="1" customWidth="1"/>
    <col min="19" max="19" width="14.571428571428571" style="1" customWidth="1"/>
    <col min="20" max="20" width="14.714285714285714" style="1" customWidth="1"/>
    <col min="21" max="21" width="14.285714285714286" style="1" customWidth="1"/>
    <col min="22" max="22" width="17.428571428571427" style="1" customWidth="1"/>
    <col min="23" max="23" width="29.142857142857142" style="1" customWidth="1"/>
    <col min="24" max="24" width="17.857142857142858" style="1" customWidth="1"/>
    <col min="25" max="25" width="17.428571428571427" style="1" customWidth="1"/>
    <col min="26" max="26" width="12.714285714285714" style="1" customWidth="1"/>
    <col min="27" max="43" width="8.857142857142858" style="110"/>
    <col min="44" max="44" width="8.857142857142858" style="109"/>
    <col min="45" max="265" width="8.857142857142858" style="107"/>
    <col min="266" max="16384" width="8.857142857142858" style="1"/>
  </cols>
  <sheetData>
    <row r="1" spans="1:26" ht="20.25">
      <c r="A1" s="164" t="s">
        <v>103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spans="1:26" ht="21" thickBot="1">
      <c r="A2" s="164" t="str">
        <f>'1 (2)'!A2:Z2</f>
        <v xml:space="preserve"> DEPARTMENT OF ARTS (BA PART 1)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26" ht="20.25">
      <c r="A3" s="188" t="s">
        <v>85</v>
      </c>
      <c r="B3" s="189"/>
      <c r="C3" s="343" t="s">
        <v>556</v>
      </c>
      <c r="D3" s="188" t="s">
        <v>100</v>
      </c>
      <c r="E3" s="122"/>
      <c r="F3" s="190" t="s">
        <v>104</v>
      </c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</row>
    <row r="4" spans="1:28" ht="21" customHeight="1">
      <c r="A4" s="191" t="s">
        <v>0</v>
      </c>
      <c r="B4" s="192" t="s">
        <v>1</v>
      </c>
      <c r="C4" s="191" t="s">
        <v>2</v>
      </c>
      <c r="D4" s="191" t="s">
        <v>101</v>
      </c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3" t="s">
        <v>102</v>
      </c>
      <c r="S4" s="193"/>
      <c r="T4" s="193"/>
      <c r="U4" s="193"/>
      <c r="V4" s="193"/>
      <c r="W4" s="26" t="s">
        <v>15</v>
      </c>
      <c r="X4" s="194" t="s">
        <v>14</v>
      </c>
      <c r="Y4" s="195" t="s">
        <v>276</v>
      </c>
      <c r="Z4" s="195" t="s">
        <v>84</v>
      </c>
      <c r="AA4" s="107"/>
      <c r="AB4" s="107"/>
    </row>
    <row r="5" spans="1:28" ht="20.25">
      <c r="A5" s="191"/>
      <c r="B5" s="192"/>
      <c r="C5" s="191"/>
      <c r="D5" s="196" t="s">
        <v>11</v>
      </c>
      <c r="E5" s="196"/>
      <c r="F5" s="196"/>
      <c r="G5" s="196"/>
      <c r="H5" s="196"/>
      <c r="I5" s="196"/>
      <c r="J5" s="196"/>
      <c r="K5" s="197" t="s">
        <v>89</v>
      </c>
      <c r="L5" s="197"/>
      <c r="M5" s="197"/>
      <c r="N5" s="197"/>
      <c r="O5" s="197"/>
      <c r="P5" s="197"/>
      <c r="Q5" s="197"/>
      <c r="R5" s="193"/>
      <c r="S5" s="193"/>
      <c r="T5" s="193"/>
      <c r="U5" s="193"/>
      <c r="V5" s="193"/>
      <c r="W5" s="26" t="s">
        <v>13</v>
      </c>
      <c r="X5" s="194"/>
      <c r="Y5" s="195"/>
      <c r="Z5" s="195"/>
      <c r="AA5" s="107"/>
      <c r="AB5" s="107"/>
    </row>
    <row r="6" spans="1:28" ht="20.25">
      <c r="A6" s="191"/>
      <c r="B6" s="192"/>
      <c r="C6" s="191"/>
      <c r="D6" s="196" t="s">
        <v>9</v>
      </c>
      <c r="E6" s="196" t="s">
        <v>86</v>
      </c>
      <c r="F6" s="196" t="s">
        <v>8</v>
      </c>
      <c r="G6" s="196" t="s">
        <v>87</v>
      </c>
      <c r="H6" s="196" t="s">
        <v>88</v>
      </c>
      <c r="I6" s="196" t="s">
        <v>10</v>
      </c>
      <c r="J6" s="196" t="s">
        <v>97</v>
      </c>
      <c r="K6" s="197" t="s">
        <v>90</v>
      </c>
      <c r="L6" s="197" t="s">
        <v>91</v>
      </c>
      <c r="M6" s="197" t="s">
        <v>92</v>
      </c>
      <c r="N6" s="197" t="s">
        <v>93</v>
      </c>
      <c r="O6" s="197" t="s">
        <v>94</v>
      </c>
      <c r="P6" s="197" t="s">
        <v>95</v>
      </c>
      <c r="Q6" s="197" t="s">
        <v>98</v>
      </c>
      <c r="R6" s="104" t="s">
        <v>12</v>
      </c>
      <c r="S6" s="193" t="s">
        <v>3</v>
      </c>
      <c r="T6" s="193" t="s">
        <v>4</v>
      </c>
      <c r="U6" s="193" t="s">
        <v>5</v>
      </c>
      <c r="V6" s="193" t="s">
        <v>6</v>
      </c>
      <c r="W6" s="26" t="s">
        <v>96</v>
      </c>
      <c r="X6" s="194"/>
      <c r="Y6" s="195"/>
      <c r="Z6" s="195"/>
      <c r="AA6" s="107"/>
      <c r="AB6" s="107"/>
    </row>
    <row r="7" spans="1:44" s="107" customFormat="1" ht="20.25">
      <c r="A7" s="191">
        <v>1</v>
      </c>
      <c r="B7" s="125">
        <v>439758</v>
      </c>
      <c r="C7" s="126" t="s">
        <v>130</v>
      </c>
      <c r="D7" s="196"/>
      <c r="E7" s="196"/>
      <c r="F7" s="196"/>
      <c r="G7" s="196"/>
      <c r="H7" s="196"/>
      <c r="I7" s="196">
        <f>SUM(D7:H7)</f>
        <v>0</v>
      </c>
      <c r="J7" s="196">
        <f>I7*0.15</f>
        <v>0</v>
      </c>
      <c r="K7" s="197"/>
      <c r="L7" s="197"/>
      <c r="M7" s="197"/>
      <c r="N7" s="197"/>
      <c r="O7" s="197"/>
      <c r="P7" s="197">
        <f>SUM(K7:O7)</f>
        <v>0</v>
      </c>
      <c r="Q7" s="197">
        <f>P7*0.05</f>
        <v>0</v>
      </c>
      <c r="R7" s="104">
        <f>D7*0.15+K7:K7*0.05</f>
        <v>0</v>
      </c>
      <c r="S7" s="104">
        <f t="shared" si="0" ref="S7:V7">E7*0.15+L7:L7*0.05</f>
        <v>0</v>
      </c>
      <c r="T7" s="104">
        <f t="shared" si="0"/>
        <v>0</v>
      </c>
      <c r="U7" s="104">
        <f t="shared" si="0"/>
        <v>0</v>
      </c>
      <c r="V7" s="104">
        <f t="shared" si="0"/>
        <v>0</v>
      </c>
      <c r="W7" s="26">
        <f>I7+P7</f>
        <v>0</v>
      </c>
      <c r="X7" s="194">
        <f>W7*0.2</f>
        <v>0</v>
      </c>
      <c r="Y7" s="344" t="s">
        <v>147</v>
      </c>
      <c r="Z7" s="195" t="e">
        <f>Y7*0.8</f>
        <v>#VALUE!</v>
      </c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09"/>
    </row>
    <row r="8" spans="1:44" s="107" customFormat="1" ht="20.25">
      <c r="A8" s="191">
        <v>2</v>
      </c>
      <c r="B8" s="125">
        <v>439510</v>
      </c>
      <c r="C8" s="126" t="s">
        <v>300</v>
      </c>
      <c r="D8" s="196">
        <v>9</v>
      </c>
      <c r="E8" s="196">
        <v>11</v>
      </c>
      <c r="F8" s="196">
        <v>10</v>
      </c>
      <c r="G8" s="196">
        <v>12</v>
      </c>
      <c r="H8" s="196">
        <v>10</v>
      </c>
      <c r="I8" s="196">
        <f t="shared" si="1" ref="I8:I28">SUM(D8:H8)</f>
        <v>52</v>
      </c>
      <c r="J8" s="196">
        <f t="shared" si="2" ref="J8:J28">I8*0.15</f>
        <v>7.80</v>
      </c>
      <c r="K8" s="197">
        <v>2</v>
      </c>
      <c r="L8" s="197">
        <v>4</v>
      </c>
      <c r="M8" s="197">
        <v>3</v>
      </c>
      <c r="N8" s="197">
        <v>5</v>
      </c>
      <c r="O8" s="197">
        <v>1</v>
      </c>
      <c r="P8" s="197">
        <f t="shared" si="3" ref="P8:P28">SUM(K8:O8)</f>
        <v>15</v>
      </c>
      <c r="Q8" s="197">
        <f t="shared" si="4" ref="Q8:Q28">P8*0.05</f>
        <v>0.75</v>
      </c>
      <c r="R8" s="104">
        <f t="shared" si="5" ref="R8:R28">D8*0.15+K8:K8*0.05</f>
        <v>1.45</v>
      </c>
      <c r="S8" s="104">
        <f t="shared" si="6" ref="S8:S28">E8*0.15+L8:L8*0.05</f>
        <v>1.85</v>
      </c>
      <c r="T8" s="104">
        <f t="shared" si="7" ref="T8:T28">F8*0.15+M8:M8*0.05</f>
        <v>1.65</v>
      </c>
      <c r="U8" s="104">
        <f t="shared" si="8" ref="U8:U28">G8*0.15+N8:N8*0.05</f>
        <v>2.0499999999999998</v>
      </c>
      <c r="V8" s="104">
        <f t="shared" si="9" ref="V8:V28">H8*0.15+O8:O8*0.05</f>
        <v>1.55</v>
      </c>
      <c r="W8" s="26">
        <f t="shared" si="10" ref="W8:W28">I8+P8</f>
        <v>67</v>
      </c>
      <c r="X8" s="194">
        <f t="shared" si="11" ref="X8:X28">W8*0.2</f>
        <v>13.40</v>
      </c>
      <c r="Y8" s="114">
        <v>55</v>
      </c>
      <c r="Z8" s="195">
        <f t="shared" si="12" ref="Z8:Z28">Y8*0.8</f>
        <v>44</v>
      </c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09"/>
    </row>
    <row r="9" spans="1:44" s="107" customFormat="1" ht="20.25">
      <c r="A9" s="191">
        <v>3</v>
      </c>
      <c r="B9" s="125">
        <v>439566</v>
      </c>
      <c r="C9" s="126" t="s">
        <v>322</v>
      </c>
      <c r="D9" s="196"/>
      <c r="E9" s="196"/>
      <c r="F9" s="196"/>
      <c r="G9" s="196"/>
      <c r="H9" s="196"/>
      <c r="I9" s="196">
        <f t="shared" si="1"/>
        <v>0</v>
      </c>
      <c r="J9" s="196">
        <f t="shared" si="2"/>
        <v>0</v>
      </c>
      <c r="K9" s="197"/>
      <c r="L9" s="197"/>
      <c r="M9" s="197"/>
      <c r="N9" s="197"/>
      <c r="O9" s="197"/>
      <c r="P9" s="197">
        <f t="shared" si="3"/>
        <v>0</v>
      </c>
      <c r="Q9" s="197">
        <f t="shared" si="4"/>
        <v>0</v>
      </c>
      <c r="R9" s="104">
        <f t="shared" si="5"/>
        <v>0</v>
      </c>
      <c r="S9" s="104">
        <f t="shared" si="6"/>
        <v>0</v>
      </c>
      <c r="T9" s="104">
        <f t="shared" si="7"/>
        <v>0</v>
      </c>
      <c r="U9" s="104">
        <f t="shared" si="8"/>
        <v>0</v>
      </c>
      <c r="V9" s="104">
        <f t="shared" si="9"/>
        <v>0</v>
      </c>
      <c r="W9" s="26">
        <f t="shared" si="10"/>
        <v>0</v>
      </c>
      <c r="X9" s="194">
        <f t="shared" si="11"/>
        <v>0</v>
      </c>
      <c r="Y9" s="114" t="s">
        <v>147</v>
      </c>
      <c r="Z9" s="195" t="e">
        <f t="shared" si="12"/>
        <v>#VALUE!</v>
      </c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09"/>
    </row>
    <row r="10" spans="1:44" s="107" customFormat="1" ht="20.25">
      <c r="A10" s="191">
        <v>4</v>
      </c>
      <c r="B10" s="125">
        <v>439583</v>
      </c>
      <c r="C10" s="126" t="s">
        <v>334</v>
      </c>
      <c r="D10" s="196">
        <v>13</v>
      </c>
      <c r="E10" s="196">
        <v>14</v>
      </c>
      <c r="F10" s="196">
        <v>12</v>
      </c>
      <c r="G10" s="196">
        <v>10</v>
      </c>
      <c r="H10" s="196">
        <v>12</v>
      </c>
      <c r="I10" s="196">
        <f t="shared" si="1"/>
        <v>61</v>
      </c>
      <c r="J10" s="196">
        <f t="shared" si="2"/>
        <v>9.15</v>
      </c>
      <c r="K10" s="197">
        <v>5</v>
      </c>
      <c r="L10" s="197">
        <v>4.50</v>
      </c>
      <c r="M10" s="197">
        <v>4</v>
      </c>
      <c r="N10" s="197">
        <v>3.50</v>
      </c>
      <c r="O10" s="197">
        <v>2</v>
      </c>
      <c r="P10" s="197">
        <f t="shared" si="3"/>
        <v>19</v>
      </c>
      <c r="Q10" s="197">
        <f t="shared" si="4"/>
        <v>0.95</v>
      </c>
      <c r="R10" s="104">
        <f t="shared" si="5"/>
        <v>2.2000000000000002</v>
      </c>
      <c r="S10" s="104">
        <f t="shared" si="6"/>
        <v>2.3250000000000002</v>
      </c>
      <c r="T10" s="104">
        <f t="shared" si="7"/>
        <v>1.9999999999999998</v>
      </c>
      <c r="U10" s="104">
        <f t="shared" si="8"/>
        <v>1.675</v>
      </c>
      <c r="V10" s="104">
        <f t="shared" si="9"/>
        <v>1.90</v>
      </c>
      <c r="W10" s="26">
        <f t="shared" si="10"/>
        <v>80</v>
      </c>
      <c r="X10" s="194">
        <f t="shared" si="11"/>
        <v>16</v>
      </c>
      <c r="Y10" s="114">
        <v>62</v>
      </c>
      <c r="Z10" s="195">
        <f t="shared" si="12"/>
        <v>49.60</v>
      </c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09"/>
    </row>
    <row r="11" spans="1:44" s="107" customFormat="1" ht="20.25">
      <c r="A11" s="191">
        <v>5</v>
      </c>
      <c r="B11" s="125">
        <v>439723</v>
      </c>
      <c r="C11" s="126" t="s">
        <v>126</v>
      </c>
      <c r="D11" s="196">
        <v>6</v>
      </c>
      <c r="E11" s="196">
        <v>8</v>
      </c>
      <c r="F11" s="196">
        <v>5</v>
      </c>
      <c r="G11" s="196">
        <v>2</v>
      </c>
      <c r="H11" s="196">
        <v>3</v>
      </c>
      <c r="I11" s="196">
        <f t="shared" si="1"/>
        <v>24</v>
      </c>
      <c r="J11" s="196">
        <f t="shared" si="2"/>
        <v>3.5999999999999996</v>
      </c>
      <c r="K11" s="197">
        <v>2</v>
      </c>
      <c r="L11" s="197">
        <v>1</v>
      </c>
      <c r="M11" s="197">
        <v>3</v>
      </c>
      <c r="N11" s="197">
        <v>4</v>
      </c>
      <c r="O11" s="197">
        <v>2</v>
      </c>
      <c r="P11" s="197">
        <f t="shared" si="3"/>
        <v>12</v>
      </c>
      <c r="Q11" s="197">
        <f t="shared" si="4"/>
        <v>0.60000000000000009</v>
      </c>
      <c r="R11" s="104">
        <f t="shared" si="5"/>
        <v>0.99999999999999989</v>
      </c>
      <c r="S11" s="104">
        <f t="shared" si="6"/>
        <v>1.25</v>
      </c>
      <c r="T11" s="104">
        <f t="shared" si="7"/>
        <v>0.90</v>
      </c>
      <c r="U11" s="104">
        <f t="shared" si="8"/>
        <v>0.50</v>
      </c>
      <c r="V11" s="104">
        <f t="shared" si="9"/>
        <v>0.54999999999999993</v>
      </c>
      <c r="W11" s="26">
        <f t="shared" si="10"/>
        <v>36</v>
      </c>
      <c r="X11" s="194">
        <f t="shared" si="11"/>
        <v>7.20</v>
      </c>
      <c r="Y11" s="114">
        <v>25</v>
      </c>
      <c r="Z11" s="195">
        <f t="shared" si="12"/>
        <v>20</v>
      </c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09"/>
    </row>
    <row r="12" spans="1:44" s="107" customFormat="1" ht="20.25">
      <c r="A12" s="191">
        <v>6</v>
      </c>
      <c r="B12" s="125">
        <v>439747</v>
      </c>
      <c r="C12" s="126" t="s">
        <v>229</v>
      </c>
      <c r="D12" s="196">
        <v>0</v>
      </c>
      <c r="E12" s="196">
        <v>2</v>
      </c>
      <c r="F12" s="196">
        <v>3</v>
      </c>
      <c r="G12" s="196">
        <v>2</v>
      </c>
      <c r="H12" s="196">
        <v>0</v>
      </c>
      <c r="I12" s="196">
        <f t="shared" si="1"/>
        <v>7</v>
      </c>
      <c r="J12" s="196">
        <f t="shared" si="2"/>
        <v>1.05</v>
      </c>
      <c r="K12" s="197">
        <v>0</v>
      </c>
      <c r="L12" s="197">
        <v>2</v>
      </c>
      <c r="M12" s="197">
        <v>1</v>
      </c>
      <c r="N12" s="197">
        <v>0</v>
      </c>
      <c r="O12" s="197">
        <v>2</v>
      </c>
      <c r="P12" s="197">
        <f t="shared" si="3"/>
        <v>5</v>
      </c>
      <c r="Q12" s="197">
        <f t="shared" si="4"/>
        <v>0.25</v>
      </c>
      <c r="R12" s="104">
        <f t="shared" si="5"/>
        <v>0</v>
      </c>
      <c r="S12" s="104">
        <f t="shared" si="6"/>
        <v>0.40</v>
      </c>
      <c r="T12" s="104">
        <f t="shared" si="7"/>
        <v>0.49999999999999994</v>
      </c>
      <c r="U12" s="104">
        <f t="shared" si="8"/>
        <v>0.30</v>
      </c>
      <c r="V12" s="104">
        <f t="shared" si="9"/>
        <v>0.10</v>
      </c>
      <c r="W12" s="26">
        <f t="shared" si="10"/>
        <v>12</v>
      </c>
      <c r="X12" s="194">
        <f t="shared" si="11"/>
        <v>2.4000000000000004</v>
      </c>
      <c r="Y12" s="114">
        <v>9</v>
      </c>
      <c r="Z12" s="195">
        <f t="shared" si="12"/>
        <v>7.20</v>
      </c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09"/>
    </row>
    <row r="13" spans="1:44" s="107" customFormat="1" ht="20.25">
      <c r="A13" s="191">
        <v>7</v>
      </c>
      <c r="B13" s="125">
        <v>439849</v>
      </c>
      <c r="C13" s="126" t="s">
        <v>464</v>
      </c>
      <c r="D13" s="196">
        <v>1</v>
      </c>
      <c r="E13" s="196">
        <v>3</v>
      </c>
      <c r="F13" s="196">
        <v>2</v>
      </c>
      <c r="G13" s="196">
        <v>2</v>
      </c>
      <c r="H13" s="196">
        <v>0</v>
      </c>
      <c r="I13" s="196">
        <f t="shared" si="1"/>
        <v>8</v>
      </c>
      <c r="J13" s="196">
        <f t="shared" si="2"/>
        <v>1.20</v>
      </c>
      <c r="K13" s="197">
        <v>1</v>
      </c>
      <c r="L13" s="197">
        <v>0</v>
      </c>
      <c r="M13" s="197">
        <v>2</v>
      </c>
      <c r="N13" s="197">
        <v>0</v>
      </c>
      <c r="O13" s="197">
        <v>3</v>
      </c>
      <c r="P13" s="197">
        <f t="shared" si="3"/>
        <v>6</v>
      </c>
      <c r="Q13" s="197">
        <f t="shared" si="4"/>
        <v>0.30000000000000004</v>
      </c>
      <c r="R13" s="104">
        <f t="shared" si="5"/>
        <v>0.20</v>
      </c>
      <c r="S13" s="104">
        <f t="shared" si="6"/>
        <v>0.44999999999999996</v>
      </c>
      <c r="T13" s="104">
        <f t="shared" si="7"/>
        <v>0.40</v>
      </c>
      <c r="U13" s="104">
        <f t="shared" si="8"/>
        <v>0.30</v>
      </c>
      <c r="V13" s="104">
        <f t="shared" si="9"/>
        <v>0.15000000000000002</v>
      </c>
      <c r="W13" s="26">
        <f t="shared" si="10"/>
        <v>14</v>
      </c>
      <c r="X13" s="194">
        <f t="shared" si="11"/>
        <v>2.8000000000000003</v>
      </c>
      <c r="Y13" s="114">
        <v>8</v>
      </c>
      <c r="Z13" s="195">
        <f t="shared" si="12"/>
        <v>6.40</v>
      </c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09"/>
    </row>
    <row r="14" spans="1:44" s="107" customFormat="1" ht="20.25">
      <c r="A14" s="191">
        <v>8</v>
      </c>
      <c r="B14" s="125">
        <v>439859</v>
      </c>
      <c r="C14" s="126" t="s">
        <v>471</v>
      </c>
      <c r="D14" s="196">
        <v>2</v>
      </c>
      <c r="E14" s="196">
        <v>3</v>
      </c>
      <c r="F14" s="196">
        <v>4</v>
      </c>
      <c r="G14" s="196">
        <v>3</v>
      </c>
      <c r="H14" s="196">
        <v>2</v>
      </c>
      <c r="I14" s="196">
        <f t="shared" si="1"/>
        <v>14</v>
      </c>
      <c r="J14" s="196">
        <f t="shared" si="2"/>
        <v>2.10</v>
      </c>
      <c r="K14" s="197">
        <v>3</v>
      </c>
      <c r="L14" s="197">
        <v>2</v>
      </c>
      <c r="M14" s="197">
        <v>4</v>
      </c>
      <c r="N14" s="197">
        <v>1</v>
      </c>
      <c r="O14" s="197">
        <v>2</v>
      </c>
      <c r="P14" s="197">
        <f t="shared" si="3"/>
        <v>12</v>
      </c>
      <c r="Q14" s="197">
        <f t="shared" si="4"/>
        <v>0.60000000000000009</v>
      </c>
      <c r="R14" s="104">
        <f t="shared" si="5"/>
        <v>0.45</v>
      </c>
      <c r="S14" s="104">
        <f t="shared" si="6"/>
        <v>0.54999999999999993</v>
      </c>
      <c r="T14" s="104">
        <f t="shared" si="7"/>
        <v>0.80</v>
      </c>
      <c r="U14" s="104">
        <f t="shared" si="8"/>
        <v>0.49999999999999994</v>
      </c>
      <c r="V14" s="104">
        <f t="shared" si="9"/>
        <v>0.40</v>
      </c>
      <c r="W14" s="26">
        <f t="shared" si="10"/>
        <v>26</v>
      </c>
      <c r="X14" s="194">
        <f t="shared" si="11"/>
        <v>5.20</v>
      </c>
      <c r="Y14" s="114">
        <v>14</v>
      </c>
      <c r="Z14" s="195">
        <f t="shared" si="12"/>
        <v>11.20</v>
      </c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09"/>
    </row>
    <row r="15" spans="1:44" s="107" customFormat="1" ht="20.25">
      <c r="A15" s="191">
        <v>9</v>
      </c>
      <c r="B15" s="125">
        <v>439507</v>
      </c>
      <c r="C15" s="126" t="s">
        <v>161</v>
      </c>
      <c r="D15" s="196">
        <v>0</v>
      </c>
      <c r="E15" s="196">
        <v>2</v>
      </c>
      <c r="F15" s="196">
        <v>0</v>
      </c>
      <c r="G15" s="196">
        <v>2</v>
      </c>
      <c r="H15" s="196">
        <v>3</v>
      </c>
      <c r="I15" s="196">
        <f t="shared" si="1"/>
        <v>7</v>
      </c>
      <c r="J15" s="196">
        <f t="shared" si="2"/>
        <v>1.05</v>
      </c>
      <c r="K15" s="197">
        <v>2</v>
      </c>
      <c r="L15" s="197">
        <v>1</v>
      </c>
      <c r="M15" s="197">
        <v>0</v>
      </c>
      <c r="N15" s="197">
        <v>2</v>
      </c>
      <c r="O15" s="197">
        <v>1</v>
      </c>
      <c r="P15" s="197">
        <f t="shared" si="3"/>
        <v>6</v>
      </c>
      <c r="Q15" s="197">
        <f t="shared" si="4"/>
        <v>0.30000000000000004</v>
      </c>
      <c r="R15" s="104">
        <f t="shared" si="5"/>
        <v>0.10</v>
      </c>
      <c r="S15" s="104">
        <f t="shared" si="6"/>
        <v>0.35</v>
      </c>
      <c r="T15" s="104">
        <f t="shared" si="7"/>
        <v>0</v>
      </c>
      <c r="U15" s="104">
        <f t="shared" si="8"/>
        <v>0.40</v>
      </c>
      <c r="V15" s="104">
        <f t="shared" si="9"/>
        <v>0.49999999999999994</v>
      </c>
      <c r="W15" s="26">
        <f t="shared" si="10"/>
        <v>13</v>
      </c>
      <c r="X15" s="194">
        <f t="shared" si="11"/>
        <v>2.60</v>
      </c>
      <c r="Y15" s="114">
        <v>7</v>
      </c>
      <c r="Z15" s="195">
        <f t="shared" si="12"/>
        <v>5.60</v>
      </c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09"/>
    </row>
    <row r="16" spans="1:44" s="107" customFormat="1" ht="20.25">
      <c r="A16" s="191">
        <v>10</v>
      </c>
      <c r="B16" s="125">
        <v>439548</v>
      </c>
      <c r="C16" s="126" t="s">
        <v>173</v>
      </c>
      <c r="D16" s="196">
        <v>8</v>
      </c>
      <c r="E16" s="196">
        <v>9</v>
      </c>
      <c r="F16" s="196">
        <v>8</v>
      </c>
      <c r="G16" s="196">
        <v>12</v>
      </c>
      <c r="H16" s="196">
        <v>14</v>
      </c>
      <c r="I16" s="196">
        <f t="shared" si="1"/>
        <v>51</v>
      </c>
      <c r="J16" s="196">
        <f t="shared" si="2"/>
        <v>7.65</v>
      </c>
      <c r="K16" s="197">
        <v>4</v>
      </c>
      <c r="L16" s="197">
        <v>3</v>
      </c>
      <c r="M16" s="197">
        <v>2</v>
      </c>
      <c r="N16" s="197">
        <v>5</v>
      </c>
      <c r="O16" s="197">
        <v>3</v>
      </c>
      <c r="P16" s="197">
        <f t="shared" si="3"/>
        <v>17</v>
      </c>
      <c r="Q16" s="197">
        <f t="shared" si="4"/>
        <v>0.85000000000000009</v>
      </c>
      <c r="R16" s="104">
        <f t="shared" si="5"/>
        <v>1.40</v>
      </c>
      <c r="S16" s="104">
        <f t="shared" si="6"/>
        <v>1.50</v>
      </c>
      <c r="T16" s="104">
        <f t="shared" si="7"/>
        <v>1.30</v>
      </c>
      <c r="U16" s="104">
        <f t="shared" si="8"/>
        <v>2.0499999999999998</v>
      </c>
      <c r="V16" s="104">
        <f t="shared" si="9"/>
        <v>2.25</v>
      </c>
      <c r="W16" s="26">
        <f t="shared" si="10"/>
        <v>68</v>
      </c>
      <c r="X16" s="194">
        <f t="shared" si="11"/>
        <v>13.60</v>
      </c>
      <c r="Y16" s="114">
        <v>54</v>
      </c>
      <c r="Z16" s="195">
        <f t="shared" si="12"/>
        <v>43.20</v>
      </c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09"/>
    </row>
    <row r="17" spans="1:44" s="107" customFormat="1" ht="20.25">
      <c r="A17" s="191">
        <v>11</v>
      </c>
      <c r="B17" s="125">
        <v>439594</v>
      </c>
      <c r="C17" s="126" t="s">
        <v>185</v>
      </c>
      <c r="D17" s="196">
        <v>9</v>
      </c>
      <c r="E17" s="196">
        <v>8</v>
      </c>
      <c r="F17" s="196">
        <v>12</v>
      </c>
      <c r="G17" s="196">
        <v>13</v>
      </c>
      <c r="H17" s="196">
        <v>14</v>
      </c>
      <c r="I17" s="196">
        <f t="shared" si="1"/>
        <v>56</v>
      </c>
      <c r="J17" s="196">
        <f t="shared" si="2"/>
        <v>8.40</v>
      </c>
      <c r="K17" s="197">
        <v>3</v>
      </c>
      <c r="L17" s="197">
        <v>5</v>
      </c>
      <c r="M17" s="197">
        <v>4</v>
      </c>
      <c r="N17" s="197">
        <v>2</v>
      </c>
      <c r="O17" s="197">
        <v>4</v>
      </c>
      <c r="P17" s="197">
        <f t="shared" si="3"/>
        <v>18</v>
      </c>
      <c r="Q17" s="197">
        <f t="shared" si="4"/>
        <v>0.90</v>
      </c>
      <c r="R17" s="104">
        <f t="shared" si="5"/>
        <v>1.50</v>
      </c>
      <c r="S17" s="104">
        <f t="shared" si="6"/>
        <v>1.45</v>
      </c>
      <c r="T17" s="104">
        <f t="shared" si="7"/>
        <v>1.9999999999999998</v>
      </c>
      <c r="U17" s="104">
        <f t="shared" si="8"/>
        <v>2.0499999999999998</v>
      </c>
      <c r="V17" s="104">
        <f t="shared" si="9"/>
        <v>2.3000000000000003</v>
      </c>
      <c r="W17" s="26">
        <f t="shared" si="10"/>
        <v>74</v>
      </c>
      <c r="X17" s="194">
        <f t="shared" si="11"/>
        <v>14.80</v>
      </c>
      <c r="Y17" s="114">
        <v>59</v>
      </c>
      <c r="Z17" s="195">
        <f t="shared" si="12"/>
        <v>47.20</v>
      </c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09"/>
    </row>
    <row r="18" spans="1:44" s="107" customFormat="1" ht="20.25">
      <c r="A18" s="191">
        <v>12</v>
      </c>
      <c r="B18" s="125">
        <v>439606</v>
      </c>
      <c r="C18" s="126" t="s">
        <v>188</v>
      </c>
      <c r="D18" s="196">
        <v>12</v>
      </c>
      <c r="E18" s="196">
        <v>10</v>
      </c>
      <c r="F18" s="196">
        <v>12</v>
      </c>
      <c r="G18" s="196">
        <v>8</v>
      </c>
      <c r="H18" s="196">
        <v>9</v>
      </c>
      <c r="I18" s="196">
        <f t="shared" si="1"/>
        <v>51</v>
      </c>
      <c r="J18" s="196">
        <f t="shared" si="2"/>
        <v>7.65</v>
      </c>
      <c r="K18" s="197">
        <v>2.50</v>
      </c>
      <c r="L18" s="197">
        <v>3</v>
      </c>
      <c r="M18" s="197">
        <v>4</v>
      </c>
      <c r="N18" s="197">
        <v>2</v>
      </c>
      <c r="O18" s="197">
        <v>3</v>
      </c>
      <c r="P18" s="197">
        <f t="shared" si="3"/>
        <v>14.50</v>
      </c>
      <c r="Q18" s="197">
        <f t="shared" si="4"/>
        <v>0.72500000000000009</v>
      </c>
      <c r="R18" s="104">
        <f t="shared" si="5"/>
        <v>1.9249999999999998</v>
      </c>
      <c r="S18" s="104">
        <f t="shared" si="6"/>
        <v>1.65</v>
      </c>
      <c r="T18" s="104">
        <f t="shared" si="7"/>
        <v>1.9999999999999998</v>
      </c>
      <c r="U18" s="104">
        <f t="shared" si="8"/>
        <v>1.30</v>
      </c>
      <c r="V18" s="104">
        <f t="shared" si="9"/>
        <v>1.50</v>
      </c>
      <c r="W18" s="26">
        <f t="shared" si="10"/>
        <v>65.50</v>
      </c>
      <c r="X18" s="194">
        <f t="shared" si="11"/>
        <v>13.10</v>
      </c>
      <c r="Y18" s="114">
        <v>53</v>
      </c>
      <c r="Z18" s="195">
        <f t="shared" si="12"/>
        <v>42.400000000000006</v>
      </c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09"/>
    </row>
    <row r="19" spans="1:44" s="107" customFormat="1" ht="20.25">
      <c r="A19" s="191">
        <v>13</v>
      </c>
      <c r="B19" s="125">
        <v>439655</v>
      </c>
      <c r="C19" s="126" t="s">
        <v>200</v>
      </c>
      <c r="D19" s="196">
        <v>9</v>
      </c>
      <c r="E19" s="196">
        <v>8</v>
      </c>
      <c r="F19" s="196">
        <v>6</v>
      </c>
      <c r="G19" s="196">
        <v>5</v>
      </c>
      <c r="H19" s="196">
        <v>4</v>
      </c>
      <c r="I19" s="196">
        <f t="shared" si="1"/>
        <v>32</v>
      </c>
      <c r="J19" s="196">
        <f t="shared" si="2"/>
        <v>4.80</v>
      </c>
      <c r="K19" s="197">
        <v>2</v>
      </c>
      <c r="L19" s="197">
        <v>3.50</v>
      </c>
      <c r="M19" s="197">
        <v>2</v>
      </c>
      <c r="N19" s="197">
        <v>3</v>
      </c>
      <c r="O19" s="197">
        <v>1.50</v>
      </c>
      <c r="P19" s="197">
        <f t="shared" si="3"/>
        <v>12</v>
      </c>
      <c r="Q19" s="197">
        <f t="shared" si="4"/>
        <v>0.60000000000000009</v>
      </c>
      <c r="R19" s="104">
        <f t="shared" si="5"/>
        <v>1.45</v>
      </c>
      <c r="S19" s="104">
        <f t="shared" si="6"/>
        <v>1.375</v>
      </c>
      <c r="T19" s="104">
        <f t="shared" si="7"/>
        <v>0.99999999999999989</v>
      </c>
      <c r="U19" s="104">
        <f t="shared" si="8"/>
        <v>0.90</v>
      </c>
      <c r="V19" s="104">
        <f t="shared" si="9"/>
        <v>0.675</v>
      </c>
      <c r="W19" s="26">
        <f t="shared" si="10"/>
        <v>44</v>
      </c>
      <c r="X19" s="194">
        <f t="shared" si="11"/>
        <v>8.8000000000000007</v>
      </c>
      <c r="Y19" s="114">
        <v>31</v>
      </c>
      <c r="Z19" s="195">
        <f t="shared" si="12"/>
        <v>24.80</v>
      </c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09"/>
    </row>
    <row r="20" spans="1:44" s="107" customFormat="1" ht="20.25">
      <c r="A20" s="191">
        <v>14</v>
      </c>
      <c r="B20" s="125">
        <v>439661</v>
      </c>
      <c r="C20" s="126" t="s">
        <v>202</v>
      </c>
      <c r="D20" s="196">
        <v>2</v>
      </c>
      <c r="E20" s="196">
        <v>3</v>
      </c>
      <c r="F20" s="196">
        <v>2</v>
      </c>
      <c r="G20" s="196">
        <v>4</v>
      </c>
      <c r="H20" s="196">
        <v>3</v>
      </c>
      <c r="I20" s="196">
        <f t="shared" si="1"/>
        <v>14</v>
      </c>
      <c r="J20" s="196">
        <f t="shared" si="2"/>
        <v>2.10</v>
      </c>
      <c r="K20" s="197">
        <v>1.50</v>
      </c>
      <c r="L20" s="197">
        <v>2</v>
      </c>
      <c r="M20" s="197">
        <v>1</v>
      </c>
      <c r="N20" s="197">
        <v>3</v>
      </c>
      <c r="O20" s="197">
        <v>2</v>
      </c>
      <c r="P20" s="197">
        <f t="shared" si="3"/>
        <v>9.50</v>
      </c>
      <c r="Q20" s="197">
        <f t="shared" si="4"/>
        <v>0.475</v>
      </c>
      <c r="R20" s="104">
        <f t="shared" si="5"/>
        <v>0.375</v>
      </c>
      <c r="S20" s="104">
        <f t="shared" si="6"/>
        <v>0.54999999999999993</v>
      </c>
      <c r="T20" s="104">
        <f t="shared" si="7"/>
        <v>0.35</v>
      </c>
      <c r="U20" s="104">
        <f t="shared" si="8"/>
        <v>0.75</v>
      </c>
      <c r="V20" s="104">
        <f t="shared" si="9"/>
        <v>0.54999999999999993</v>
      </c>
      <c r="W20" s="26">
        <f t="shared" si="10"/>
        <v>23.50</v>
      </c>
      <c r="X20" s="194">
        <f t="shared" si="11"/>
        <v>4.70</v>
      </c>
      <c r="Y20" s="114">
        <v>14</v>
      </c>
      <c r="Z20" s="195">
        <f t="shared" si="12"/>
        <v>11.20</v>
      </c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09"/>
    </row>
    <row r="21" spans="1:44" s="107" customFormat="1" ht="20.25">
      <c r="A21" s="191">
        <v>15</v>
      </c>
      <c r="B21" s="125">
        <v>439674</v>
      </c>
      <c r="C21" s="126" t="s">
        <v>206</v>
      </c>
      <c r="D21" s="196">
        <v>11</v>
      </c>
      <c r="E21" s="196">
        <v>11.50</v>
      </c>
      <c r="F21" s="196">
        <v>13</v>
      </c>
      <c r="G21" s="196">
        <v>15</v>
      </c>
      <c r="H21" s="196">
        <v>14</v>
      </c>
      <c r="I21" s="196">
        <f t="shared" si="1"/>
        <v>64.50</v>
      </c>
      <c r="J21" s="196">
        <f t="shared" si="2"/>
        <v>9.6749999999999989</v>
      </c>
      <c r="K21" s="197">
        <v>3</v>
      </c>
      <c r="L21" s="197">
        <v>5</v>
      </c>
      <c r="M21" s="197">
        <v>4</v>
      </c>
      <c r="N21" s="197">
        <v>5</v>
      </c>
      <c r="O21" s="197">
        <v>4</v>
      </c>
      <c r="P21" s="197">
        <f t="shared" si="3"/>
        <v>21</v>
      </c>
      <c r="Q21" s="197">
        <f t="shared" si="4"/>
        <v>1.05</v>
      </c>
      <c r="R21" s="104">
        <f t="shared" si="5"/>
        <v>1.7999999999999998</v>
      </c>
      <c r="S21" s="104">
        <f t="shared" si="6"/>
        <v>1.975</v>
      </c>
      <c r="T21" s="104">
        <f t="shared" si="7"/>
        <v>2.15</v>
      </c>
      <c r="U21" s="104">
        <f t="shared" si="8"/>
        <v>2.50</v>
      </c>
      <c r="V21" s="104">
        <f t="shared" si="9"/>
        <v>2.3000000000000003</v>
      </c>
      <c r="W21" s="26">
        <f t="shared" si="10"/>
        <v>85.50</v>
      </c>
      <c r="X21" s="194">
        <f t="shared" si="11"/>
        <v>17.10</v>
      </c>
      <c r="Y21" s="114">
        <v>65</v>
      </c>
      <c r="Z21" s="195">
        <f t="shared" si="12"/>
        <v>52</v>
      </c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09"/>
    </row>
    <row r="22" spans="1:44" s="107" customFormat="1" ht="20.25">
      <c r="A22" s="191">
        <v>16</v>
      </c>
      <c r="B22" s="125">
        <v>439728</v>
      </c>
      <c r="C22" s="126" t="s">
        <v>220</v>
      </c>
      <c r="D22" s="196">
        <v>9</v>
      </c>
      <c r="E22" s="196">
        <v>10</v>
      </c>
      <c r="F22" s="196">
        <v>10.50</v>
      </c>
      <c r="G22" s="196">
        <v>11</v>
      </c>
      <c r="H22" s="196">
        <v>12</v>
      </c>
      <c r="I22" s="196">
        <f t="shared" si="1"/>
        <v>52.50</v>
      </c>
      <c r="J22" s="196">
        <f t="shared" si="2"/>
        <v>7.875</v>
      </c>
      <c r="K22" s="197">
        <v>3</v>
      </c>
      <c r="L22" s="197">
        <v>4</v>
      </c>
      <c r="M22" s="197">
        <v>2</v>
      </c>
      <c r="N22" s="197">
        <v>3.50</v>
      </c>
      <c r="O22" s="197">
        <v>2</v>
      </c>
      <c r="P22" s="197">
        <f t="shared" si="3"/>
        <v>14.50</v>
      </c>
      <c r="Q22" s="197">
        <f t="shared" si="4"/>
        <v>0.72500000000000009</v>
      </c>
      <c r="R22" s="104">
        <f t="shared" si="5"/>
        <v>1.50</v>
      </c>
      <c r="S22" s="104">
        <f t="shared" si="6"/>
        <v>1.70</v>
      </c>
      <c r="T22" s="104">
        <f t="shared" si="7"/>
        <v>1.675</v>
      </c>
      <c r="U22" s="104">
        <f t="shared" si="8"/>
        <v>1.825</v>
      </c>
      <c r="V22" s="104">
        <f t="shared" si="9"/>
        <v>1.90</v>
      </c>
      <c r="W22" s="26">
        <f t="shared" si="10"/>
        <v>67</v>
      </c>
      <c r="X22" s="194">
        <f t="shared" si="11"/>
        <v>13.40</v>
      </c>
      <c r="Y22" s="114">
        <v>54</v>
      </c>
      <c r="Z22" s="195">
        <f t="shared" si="12"/>
        <v>43.20</v>
      </c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09"/>
    </row>
    <row r="23" spans="1:44" s="107" customFormat="1" ht="20.25">
      <c r="A23" s="191">
        <v>17</v>
      </c>
      <c r="B23" s="125">
        <v>439737</v>
      </c>
      <c r="C23" s="126" t="s">
        <v>222</v>
      </c>
      <c r="D23" s="196"/>
      <c r="E23" s="196"/>
      <c r="F23" s="196"/>
      <c r="G23" s="196"/>
      <c r="H23" s="196"/>
      <c r="I23" s="196">
        <f t="shared" si="1"/>
        <v>0</v>
      </c>
      <c r="J23" s="196">
        <f t="shared" si="2"/>
        <v>0</v>
      </c>
      <c r="K23" s="197"/>
      <c r="L23" s="197"/>
      <c r="M23" s="197"/>
      <c r="N23" s="197"/>
      <c r="O23" s="197"/>
      <c r="P23" s="197">
        <f t="shared" si="3"/>
        <v>0</v>
      </c>
      <c r="Q23" s="197">
        <f t="shared" si="4"/>
        <v>0</v>
      </c>
      <c r="R23" s="104">
        <f t="shared" si="5"/>
        <v>0</v>
      </c>
      <c r="S23" s="104">
        <f t="shared" si="6"/>
        <v>0</v>
      </c>
      <c r="T23" s="104">
        <f t="shared" si="7"/>
        <v>0</v>
      </c>
      <c r="U23" s="104">
        <f t="shared" si="8"/>
        <v>0</v>
      </c>
      <c r="V23" s="104">
        <f t="shared" si="9"/>
        <v>0</v>
      </c>
      <c r="W23" s="26">
        <f t="shared" si="10"/>
        <v>0</v>
      </c>
      <c r="X23" s="194">
        <f t="shared" si="11"/>
        <v>0</v>
      </c>
      <c r="Y23" s="114" t="s">
        <v>147</v>
      </c>
      <c r="Z23" s="195" t="e">
        <f t="shared" si="12"/>
        <v>#VALUE!</v>
      </c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09"/>
    </row>
    <row r="24" spans="1:44" s="107" customFormat="1" ht="20.25">
      <c r="A24" s="191">
        <v>18</v>
      </c>
      <c r="B24" s="125">
        <v>439743</v>
      </c>
      <c r="C24" s="126" t="s">
        <v>228</v>
      </c>
      <c r="D24" s="196">
        <v>0</v>
      </c>
      <c r="E24" s="196">
        <v>1</v>
      </c>
      <c r="F24" s="196">
        <v>2</v>
      </c>
      <c r="G24" s="196">
        <v>0</v>
      </c>
      <c r="H24" s="196">
        <v>1</v>
      </c>
      <c r="I24" s="196">
        <f t="shared" si="1"/>
        <v>4</v>
      </c>
      <c r="J24" s="196">
        <f t="shared" si="2"/>
        <v>0.60</v>
      </c>
      <c r="K24" s="197">
        <v>2</v>
      </c>
      <c r="L24" s="197">
        <v>1</v>
      </c>
      <c r="M24" s="197">
        <v>2</v>
      </c>
      <c r="N24" s="197">
        <v>0</v>
      </c>
      <c r="O24" s="197">
        <v>0</v>
      </c>
      <c r="P24" s="197">
        <f t="shared" si="3"/>
        <v>5</v>
      </c>
      <c r="Q24" s="197">
        <f t="shared" si="4"/>
        <v>0.25</v>
      </c>
      <c r="R24" s="104">
        <f t="shared" si="5"/>
        <v>0.10</v>
      </c>
      <c r="S24" s="104">
        <f t="shared" si="6"/>
        <v>0.20</v>
      </c>
      <c r="T24" s="104">
        <f t="shared" si="7"/>
        <v>0.40</v>
      </c>
      <c r="U24" s="104">
        <f t="shared" si="8"/>
        <v>0</v>
      </c>
      <c r="V24" s="104">
        <f t="shared" si="9"/>
        <v>0.15</v>
      </c>
      <c r="W24" s="26">
        <f t="shared" si="10"/>
        <v>9</v>
      </c>
      <c r="X24" s="194">
        <f t="shared" si="11"/>
        <v>1.80</v>
      </c>
      <c r="Y24" s="114">
        <v>5</v>
      </c>
      <c r="Z24" s="195">
        <f t="shared" si="12"/>
        <v>4</v>
      </c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09"/>
    </row>
    <row r="25" spans="1:44" s="107" customFormat="1" ht="20.25">
      <c r="A25" s="191">
        <v>19</v>
      </c>
      <c r="B25" s="125">
        <v>439780</v>
      </c>
      <c r="C25" s="126" t="s">
        <v>238</v>
      </c>
      <c r="D25" s="196">
        <v>12</v>
      </c>
      <c r="E25" s="196">
        <v>10</v>
      </c>
      <c r="F25" s="196">
        <v>12</v>
      </c>
      <c r="G25" s="196">
        <v>8</v>
      </c>
      <c r="H25" s="196">
        <v>11</v>
      </c>
      <c r="I25" s="196">
        <f t="shared" si="1"/>
        <v>53</v>
      </c>
      <c r="J25" s="196">
        <f t="shared" si="2"/>
        <v>7.9499999999999993</v>
      </c>
      <c r="K25" s="197">
        <v>5</v>
      </c>
      <c r="L25" s="197">
        <v>4.50</v>
      </c>
      <c r="M25" s="197">
        <v>3</v>
      </c>
      <c r="N25" s="197">
        <v>2.50</v>
      </c>
      <c r="O25" s="197">
        <v>3</v>
      </c>
      <c r="P25" s="197">
        <f t="shared" si="3"/>
        <v>18</v>
      </c>
      <c r="Q25" s="197">
        <f t="shared" si="4"/>
        <v>0.90</v>
      </c>
      <c r="R25" s="104">
        <f t="shared" si="5"/>
        <v>2.0499999999999998</v>
      </c>
      <c r="S25" s="104">
        <f t="shared" si="6"/>
        <v>1.725</v>
      </c>
      <c r="T25" s="104">
        <f t="shared" si="7"/>
        <v>1.9499999999999997</v>
      </c>
      <c r="U25" s="104">
        <f t="shared" si="8"/>
        <v>1.325</v>
      </c>
      <c r="V25" s="104">
        <f t="shared" si="9"/>
        <v>1.7999999999999998</v>
      </c>
      <c r="W25" s="26">
        <f t="shared" si="10"/>
        <v>71</v>
      </c>
      <c r="X25" s="194">
        <f t="shared" si="11"/>
        <v>14.20</v>
      </c>
      <c r="Y25" s="114">
        <v>54</v>
      </c>
      <c r="Z25" s="195">
        <f t="shared" si="12"/>
        <v>43.20</v>
      </c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09"/>
    </row>
    <row r="26" spans="1:44" s="107" customFormat="1" ht="20.25">
      <c r="A26" s="191">
        <v>20</v>
      </c>
      <c r="B26" s="125">
        <v>439797</v>
      </c>
      <c r="C26" s="126" t="s">
        <v>241</v>
      </c>
      <c r="D26" s="196">
        <v>9</v>
      </c>
      <c r="E26" s="196">
        <v>12</v>
      </c>
      <c r="F26" s="196">
        <v>13</v>
      </c>
      <c r="G26" s="196">
        <v>15</v>
      </c>
      <c r="H26" s="196">
        <v>14</v>
      </c>
      <c r="I26" s="196">
        <f t="shared" si="1"/>
        <v>63</v>
      </c>
      <c r="J26" s="196">
        <f t="shared" si="2"/>
        <v>9.4499999999999993</v>
      </c>
      <c r="K26" s="197">
        <v>3</v>
      </c>
      <c r="L26" s="197">
        <v>4</v>
      </c>
      <c r="M26" s="197">
        <v>3.50</v>
      </c>
      <c r="N26" s="197">
        <v>4</v>
      </c>
      <c r="O26" s="197">
        <v>5</v>
      </c>
      <c r="P26" s="197">
        <f t="shared" si="3"/>
        <v>19.50</v>
      </c>
      <c r="Q26" s="197">
        <f t="shared" si="4"/>
        <v>0.97500000000000009</v>
      </c>
      <c r="R26" s="104">
        <f t="shared" si="5"/>
        <v>1.50</v>
      </c>
      <c r="S26" s="104">
        <f t="shared" si="6"/>
        <v>1.9999999999999998</v>
      </c>
      <c r="T26" s="104">
        <f t="shared" si="7"/>
        <v>2.125</v>
      </c>
      <c r="U26" s="104">
        <f t="shared" si="8"/>
        <v>2.4500000000000002</v>
      </c>
      <c r="V26" s="104">
        <f t="shared" si="9"/>
        <v>2.35</v>
      </c>
      <c r="W26" s="26">
        <f t="shared" si="10"/>
        <v>82.50</v>
      </c>
      <c r="X26" s="194">
        <f t="shared" si="11"/>
        <v>16.50</v>
      </c>
      <c r="Y26" s="114">
        <v>65</v>
      </c>
      <c r="Z26" s="195">
        <f t="shared" si="12"/>
        <v>52</v>
      </c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09"/>
    </row>
    <row r="27" spans="1:44" s="107" customFormat="1" ht="20.25">
      <c r="A27" s="191">
        <v>21</v>
      </c>
      <c r="B27" s="125">
        <v>439830</v>
      </c>
      <c r="C27" s="126" t="s">
        <v>253</v>
      </c>
      <c r="D27" s="196">
        <v>0</v>
      </c>
      <c r="E27" s="196">
        <v>4</v>
      </c>
      <c r="F27" s="196">
        <v>0</v>
      </c>
      <c r="G27" s="196">
        <v>3</v>
      </c>
      <c r="H27" s="196">
        <v>4</v>
      </c>
      <c r="I27" s="196">
        <f t="shared" si="1"/>
        <v>11</v>
      </c>
      <c r="J27" s="196">
        <f t="shared" si="2"/>
        <v>1.65</v>
      </c>
      <c r="K27" s="197">
        <v>4</v>
      </c>
      <c r="L27" s="197">
        <v>0</v>
      </c>
      <c r="M27" s="197">
        <v>3</v>
      </c>
      <c r="N27" s="197">
        <v>0</v>
      </c>
      <c r="O27" s="197">
        <v>2</v>
      </c>
      <c r="P27" s="197">
        <f t="shared" si="3"/>
        <v>9</v>
      </c>
      <c r="Q27" s="197">
        <f t="shared" si="4"/>
        <v>0.45</v>
      </c>
      <c r="R27" s="104">
        <f t="shared" si="5"/>
        <v>0.20</v>
      </c>
      <c r="S27" s="104">
        <f t="shared" si="6"/>
        <v>0.60</v>
      </c>
      <c r="T27" s="104">
        <f t="shared" si="7"/>
        <v>0.15000000000000002</v>
      </c>
      <c r="U27" s="104">
        <f t="shared" si="8"/>
        <v>0.44999999999999996</v>
      </c>
      <c r="V27" s="104">
        <f t="shared" si="9"/>
        <v>0.70</v>
      </c>
      <c r="W27" s="26">
        <f t="shared" si="10"/>
        <v>20</v>
      </c>
      <c r="X27" s="194">
        <f t="shared" si="11"/>
        <v>4</v>
      </c>
      <c r="Y27" s="114">
        <v>11</v>
      </c>
      <c r="Z27" s="195">
        <f t="shared" si="12"/>
        <v>8.8000000000000007</v>
      </c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09"/>
    </row>
    <row r="28" spans="1:44" s="107" customFormat="1" ht="20.25">
      <c r="A28" s="191">
        <v>22</v>
      </c>
      <c r="B28" s="125">
        <v>439866</v>
      </c>
      <c r="C28" s="126" t="s">
        <v>555</v>
      </c>
      <c r="D28" s="196">
        <v>12</v>
      </c>
      <c r="E28" s="196">
        <v>10</v>
      </c>
      <c r="F28" s="196">
        <v>8</v>
      </c>
      <c r="G28" s="196">
        <v>12</v>
      </c>
      <c r="H28" s="196">
        <v>8</v>
      </c>
      <c r="I28" s="196">
        <f t="shared" si="1"/>
        <v>50</v>
      </c>
      <c r="J28" s="196">
        <f t="shared" si="2"/>
        <v>7.50</v>
      </c>
      <c r="K28" s="197">
        <v>3.50</v>
      </c>
      <c r="L28" s="197">
        <v>4</v>
      </c>
      <c r="M28" s="197">
        <v>2.50</v>
      </c>
      <c r="N28" s="197">
        <v>2</v>
      </c>
      <c r="O28" s="197">
        <v>1.50</v>
      </c>
      <c r="P28" s="197">
        <f t="shared" si="3"/>
        <v>13.50</v>
      </c>
      <c r="Q28" s="197">
        <f t="shared" si="4"/>
        <v>0.675</v>
      </c>
      <c r="R28" s="104">
        <f t="shared" si="5"/>
        <v>1.975</v>
      </c>
      <c r="S28" s="104">
        <f t="shared" si="6"/>
        <v>1.70</v>
      </c>
      <c r="T28" s="104">
        <f t="shared" si="7"/>
        <v>1.325</v>
      </c>
      <c r="U28" s="104">
        <f t="shared" si="8"/>
        <v>1.90</v>
      </c>
      <c r="V28" s="104">
        <f t="shared" si="9"/>
        <v>1.2749999999999999</v>
      </c>
      <c r="W28" s="26">
        <f t="shared" si="10"/>
        <v>63.50</v>
      </c>
      <c r="X28" s="194">
        <f t="shared" si="11"/>
        <v>12.70</v>
      </c>
      <c r="Y28" s="114">
        <v>53</v>
      </c>
      <c r="Z28" s="195">
        <f t="shared" si="12"/>
        <v>42.400000000000006</v>
      </c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09"/>
    </row>
    <row r="31" ht="21" thickBot="1"/>
    <row r="32" spans="1:26" ht="20.25">
      <c r="A32" s="161" t="s">
        <v>16</v>
      </c>
      <c r="B32" s="162"/>
      <c r="C32" s="163"/>
      <c r="D32" s="6">
        <f t="shared" si="13" ref="D32:Z32">COUNT(D7:D30)</f>
        <v>19</v>
      </c>
      <c r="E32" s="6">
        <f t="shared" si="13"/>
        <v>19</v>
      </c>
      <c r="F32" s="6">
        <f t="shared" si="13"/>
        <v>19</v>
      </c>
      <c r="G32" s="6">
        <f t="shared" si="13"/>
        <v>19</v>
      </c>
      <c r="H32" s="6">
        <f t="shared" si="13"/>
        <v>19</v>
      </c>
      <c r="I32" s="6">
        <f t="shared" si="13"/>
        <v>22</v>
      </c>
      <c r="J32" s="6">
        <f t="shared" si="13"/>
        <v>22</v>
      </c>
      <c r="K32" s="6">
        <f t="shared" si="13"/>
        <v>19</v>
      </c>
      <c r="L32" s="6">
        <f t="shared" si="13"/>
        <v>19</v>
      </c>
      <c r="M32" s="6">
        <f t="shared" si="13"/>
        <v>19</v>
      </c>
      <c r="N32" s="6">
        <f t="shared" si="13"/>
        <v>19</v>
      </c>
      <c r="O32" s="6">
        <f t="shared" si="13"/>
        <v>19</v>
      </c>
      <c r="P32" s="6">
        <f t="shared" si="13"/>
        <v>22</v>
      </c>
      <c r="Q32" s="6">
        <f t="shared" si="13"/>
        <v>22</v>
      </c>
      <c r="R32" s="6">
        <f t="shared" si="13"/>
        <v>22</v>
      </c>
      <c r="S32" s="6">
        <f t="shared" si="13"/>
        <v>22</v>
      </c>
      <c r="T32" s="6">
        <f t="shared" si="13"/>
        <v>22</v>
      </c>
      <c r="U32" s="6">
        <f t="shared" si="13"/>
        <v>22</v>
      </c>
      <c r="V32" s="6">
        <f t="shared" si="13"/>
        <v>22</v>
      </c>
      <c r="W32" s="6">
        <f t="shared" si="13"/>
        <v>22</v>
      </c>
      <c r="X32" s="6">
        <f t="shared" si="13"/>
        <v>22</v>
      </c>
      <c r="Y32" s="6">
        <f t="shared" si="13"/>
        <v>19</v>
      </c>
      <c r="Z32" s="6">
        <f t="shared" si="13"/>
        <v>19</v>
      </c>
    </row>
    <row r="33" spans="1:26" ht="21" customHeight="1">
      <c r="A33" s="134" t="s">
        <v>17</v>
      </c>
      <c r="B33" s="135"/>
      <c r="C33" s="136"/>
      <c r="D33" s="7">
        <v>20</v>
      </c>
      <c r="E33" s="8">
        <v>20</v>
      </c>
      <c r="F33" s="8">
        <v>20</v>
      </c>
      <c r="G33" s="8">
        <v>20</v>
      </c>
      <c r="H33" s="73">
        <v>20</v>
      </c>
      <c r="I33" s="9">
        <f>SUM(D33:H33)</f>
        <v>100</v>
      </c>
      <c r="J33" s="74">
        <f>I33*0.15</f>
        <v>15</v>
      </c>
      <c r="K33" s="71">
        <v>6</v>
      </c>
      <c r="L33" s="11">
        <v>6</v>
      </c>
      <c r="M33" s="11">
        <v>6</v>
      </c>
      <c r="N33" s="11">
        <v>6</v>
      </c>
      <c r="O33" s="72">
        <v>6</v>
      </c>
      <c r="P33" s="69">
        <f>SUM(K33:O33)</f>
        <v>30</v>
      </c>
      <c r="Q33" s="79">
        <f>P33*0.05</f>
        <v>1.50</v>
      </c>
      <c r="R33" s="80">
        <f>(D33*0.15+K33*0.05)</f>
        <v>3.30</v>
      </c>
      <c r="S33" s="13">
        <f>((E33*0.15+L33*0.05))</f>
        <v>3.30</v>
      </c>
      <c r="T33" s="13">
        <f t="shared" si="14" ref="T33:U33">((F33*0.15+M33*0.05))</f>
        <v>3.30</v>
      </c>
      <c r="U33" s="13">
        <f t="shared" si="14"/>
        <v>3.30</v>
      </c>
      <c r="V33" s="14">
        <f>((H33*0.15+O33*0.05))</f>
        <v>3.30</v>
      </c>
      <c r="W33" s="82">
        <v>130</v>
      </c>
      <c r="X33" s="81">
        <f>W33*0.2</f>
        <v>26</v>
      </c>
      <c r="Y33" s="12">
        <v>75</v>
      </c>
      <c r="Z33" s="69">
        <f>Y33*0.8</f>
        <v>60</v>
      </c>
    </row>
    <row r="34" spans="1:26" ht="20.25">
      <c r="A34" s="134" t="s">
        <v>79</v>
      </c>
      <c r="B34" s="135"/>
      <c r="C34" s="136"/>
      <c r="D34" s="7">
        <f>D33*0.4</f>
        <v>8</v>
      </c>
      <c r="E34" s="8">
        <f>E33*0.4</f>
        <v>8</v>
      </c>
      <c r="F34" s="8">
        <f t="shared" si="15" ref="F34:J34">F33*0.4</f>
        <v>8</v>
      </c>
      <c r="G34" s="8">
        <f t="shared" si="15"/>
        <v>8</v>
      </c>
      <c r="H34" s="73">
        <f t="shared" si="15"/>
        <v>8</v>
      </c>
      <c r="I34" s="9">
        <f t="shared" si="15"/>
        <v>40</v>
      </c>
      <c r="J34" s="74">
        <f t="shared" si="15"/>
        <v>6</v>
      </c>
      <c r="K34" s="71">
        <f>K33*0.4</f>
        <v>2.4000000000000004</v>
      </c>
      <c r="L34" s="11">
        <f>L33*0.4</f>
        <v>2.4000000000000004</v>
      </c>
      <c r="M34" s="11">
        <f t="shared" si="16" ref="M34:Z34">M33*0.4</f>
        <v>2.4000000000000004</v>
      </c>
      <c r="N34" s="11">
        <f t="shared" si="16"/>
        <v>2.4000000000000004</v>
      </c>
      <c r="O34" s="72">
        <f t="shared" si="16"/>
        <v>2.4000000000000004</v>
      </c>
      <c r="P34" s="69">
        <f t="shared" si="16"/>
        <v>12</v>
      </c>
      <c r="Q34" s="79">
        <f t="shared" si="16"/>
        <v>0.60000000000000009</v>
      </c>
      <c r="R34" s="80">
        <f t="shared" si="16"/>
        <v>1.32</v>
      </c>
      <c r="S34" s="13">
        <f t="shared" si="16"/>
        <v>1.32</v>
      </c>
      <c r="T34" s="13">
        <f t="shared" si="16"/>
        <v>1.32</v>
      </c>
      <c r="U34" s="13">
        <f t="shared" si="16"/>
        <v>1.32</v>
      </c>
      <c r="V34" s="14">
        <f t="shared" si="16"/>
        <v>1.32</v>
      </c>
      <c r="W34" s="82">
        <f t="shared" si="16"/>
        <v>52</v>
      </c>
      <c r="X34" s="81">
        <f t="shared" si="16"/>
        <v>10.40</v>
      </c>
      <c r="Y34" s="12">
        <f t="shared" si="16"/>
        <v>30</v>
      </c>
      <c r="Z34" s="69">
        <f t="shared" si="16"/>
        <v>24</v>
      </c>
    </row>
    <row r="35" spans="1:26" ht="21" customHeight="1">
      <c r="A35" s="134" t="s">
        <v>18</v>
      </c>
      <c r="B35" s="135"/>
      <c r="C35" s="136"/>
      <c r="D35" s="7">
        <f>COUNTIF(D7:D30,"&gt;=8")</f>
        <v>11</v>
      </c>
      <c r="E35" s="7">
        <f>COUNTIF(E7:E30,"&gt;=8")</f>
        <v>12</v>
      </c>
      <c r="F35" s="7">
        <f>COUNTIF(F7:F30,"&gt;=8")</f>
        <v>10</v>
      </c>
      <c r="G35" s="7">
        <f>COUNTIF(G7:G30,"&gt;=8")</f>
        <v>10</v>
      </c>
      <c r="H35" s="7">
        <f>COUNTIF(H7:H30,"&gt;=8")</f>
        <v>10</v>
      </c>
      <c r="I35" s="7">
        <f>COUNTIF(I7:I30,"&gt;=40")</f>
        <v>10</v>
      </c>
      <c r="J35" s="7">
        <f>COUNTIF(J7:J30,"&gt;=6")</f>
        <v>10</v>
      </c>
      <c r="K35" s="7">
        <f>COUNTIF(K7:K30,"&gt;=2.4")</f>
        <v>11</v>
      </c>
      <c r="L35" s="7">
        <f>COUNTIF(L7:L30,"&gt;=2.4")</f>
        <v>11</v>
      </c>
      <c r="M35" s="7">
        <f>COUNTIF(M7:M30,"&gt;=2.4")</f>
        <v>11</v>
      </c>
      <c r="N35" s="7">
        <f>COUNTIF(N7:N30,"&gt;=2.4")</f>
        <v>10</v>
      </c>
      <c r="O35" s="7">
        <f>COUNTIF(O7:O30,"&gt;=2.4")</f>
        <v>7</v>
      </c>
      <c r="P35" s="7">
        <f>COUNTIF(P7:P30,"&gt;=12")</f>
        <v>13</v>
      </c>
      <c r="Q35" s="7">
        <f>COUNTIF(Q7:Q30,"&gt;=.6")</f>
        <v>13</v>
      </c>
      <c r="R35" s="7">
        <f>COUNTIF(R7:R30,"&gt;=1.32")</f>
        <v>11</v>
      </c>
      <c r="S35" s="7">
        <f>COUNTIF(S7:S30,"&gt;=1.32")</f>
        <v>11</v>
      </c>
      <c r="T35" s="7">
        <f>COUNTIF(T7:T30,"&gt;=1.32")</f>
        <v>9</v>
      </c>
      <c r="U35" s="7">
        <f>COUNTIF(U7:U30,"&gt;=1.32")</f>
        <v>9</v>
      </c>
      <c r="V35" s="7">
        <f>COUNTIF(V7:V30,"&gt;=1.32")</f>
        <v>9</v>
      </c>
      <c r="W35" s="7">
        <f>COUNTIF(W7:W30,"&gt;=52")</f>
        <v>10</v>
      </c>
      <c r="X35" s="7">
        <f>COUNTIF(X7:X30,"&gt;=10.4")</f>
        <v>10</v>
      </c>
      <c r="Y35" s="7">
        <f>COUNTIF(Y7:Y30,"&gt;=40")</f>
        <v>10</v>
      </c>
      <c r="Z35" s="7">
        <f>COUNTIF(Z7:Z30,"&gt;=32")</f>
        <v>10</v>
      </c>
    </row>
    <row r="36" spans="1:26" ht="20.25">
      <c r="A36" s="134" t="s">
        <v>19</v>
      </c>
      <c r="B36" s="135"/>
      <c r="C36" s="136"/>
      <c r="D36" s="75" t="str">
        <f t="shared" si="17" ref="D36:Z36">IF(((D35/COUNT(D7:D30))*100)&gt;=60,"3",IF(AND(((D35/COUNT(D7:D30))*100)&lt;60,((D35/COUNT(D7:D30))*100)&gt;=50),"2",IF(AND(((D35/COUNT(D7:D30))*100)&lt;50,((D35/COUNT(D7:D30))*100)&gt;=40),"1","0")))</f>
        <v>2</v>
      </c>
      <c r="E36" s="75" t="str">
        <f t="shared" si="17"/>
        <v>3</v>
      </c>
      <c r="F36" s="75" t="str">
        <f t="shared" si="17"/>
        <v>2</v>
      </c>
      <c r="G36" s="75" t="str">
        <f t="shared" si="17"/>
        <v>2</v>
      </c>
      <c r="H36" s="75" t="str">
        <f t="shared" si="17"/>
        <v>2</v>
      </c>
      <c r="I36" s="75" t="str">
        <f t="shared" si="17"/>
        <v>1</v>
      </c>
      <c r="J36" s="75" t="str">
        <f t="shared" si="17"/>
        <v>1</v>
      </c>
      <c r="K36" s="75" t="str">
        <f t="shared" si="17"/>
        <v>2</v>
      </c>
      <c r="L36" s="75" t="str">
        <f t="shared" si="17"/>
        <v>2</v>
      </c>
      <c r="M36" s="75" t="str">
        <f t="shared" si="17"/>
        <v>2</v>
      </c>
      <c r="N36" s="75" t="str">
        <f t="shared" si="17"/>
        <v>2</v>
      </c>
      <c r="O36" s="75" t="str">
        <f t="shared" si="17"/>
        <v>0</v>
      </c>
      <c r="P36" s="75" t="str">
        <f t="shared" si="17"/>
        <v>2</v>
      </c>
      <c r="Q36" s="75" t="str">
        <f t="shared" si="17"/>
        <v>2</v>
      </c>
      <c r="R36" s="75" t="str">
        <f t="shared" si="17"/>
        <v>2</v>
      </c>
      <c r="S36" s="75" t="str">
        <f t="shared" si="17"/>
        <v>2</v>
      </c>
      <c r="T36" s="75" t="str">
        <f t="shared" si="17"/>
        <v>1</v>
      </c>
      <c r="U36" s="75" t="str">
        <f t="shared" si="17"/>
        <v>1</v>
      </c>
      <c r="V36" s="75" t="str">
        <f t="shared" si="17"/>
        <v>1</v>
      </c>
      <c r="W36" s="75" t="str">
        <f t="shared" si="17"/>
        <v>1</v>
      </c>
      <c r="X36" s="75" t="str">
        <f t="shared" si="17"/>
        <v>1</v>
      </c>
      <c r="Y36" s="75" t="str">
        <f t="shared" si="17"/>
        <v>2</v>
      </c>
      <c r="Z36" s="75" t="str">
        <f t="shared" si="17"/>
        <v>2</v>
      </c>
    </row>
    <row r="37" spans="1:26" ht="21" thickBot="1">
      <c r="A37" s="137" t="s">
        <v>20</v>
      </c>
      <c r="B37" s="138"/>
      <c r="C37" s="139"/>
      <c r="D37" s="10">
        <f t="shared" si="18" ref="D37:Z37">((D35/COUNT(D7:D30))*D36)</f>
        <v>1.1578947368421053</v>
      </c>
      <c r="E37" s="10">
        <f t="shared" si="18"/>
        <v>1.8947368421052631</v>
      </c>
      <c r="F37" s="10">
        <f t="shared" si="18"/>
        <v>1.0526315789473684</v>
      </c>
      <c r="G37" s="10">
        <f t="shared" si="18"/>
        <v>1.0526315789473684</v>
      </c>
      <c r="H37" s="10">
        <f t="shared" si="18"/>
        <v>1.0526315789473684</v>
      </c>
      <c r="I37" s="10">
        <f t="shared" si="18"/>
        <v>0.45454545454545453</v>
      </c>
      <c r="J37" s="10">
        <f t="shared" si="18"/>
        <v>0.45454545454545453</v>
      </c>
      <c r="K37" s="10">
        <f t="shared" si="18"/>
        <v>1.1578947368421053</v>
      </c>
      <c r="L37" s="10">
        <f t="shared" si="18"/>
        <v>1.1578947368421053</v>
      </c>
      <c r="M37" s="10">
        <f t="shared" si="18"/>
        <v>1.1578947368421053</v>
      </c>
      <c r="N37" s="10">
        <f t="shared" si="18"/>
        <v>1.0526315789473684</v>
      </c>
      <c r="O37" s="10">
        <f t="shared" si="18"/>
        <v>0</v>
      </c>
      <c r="P37" s="10">
        <f t="shared" si="18"/>
        <v>1.1818181818181819</v>
      </c>
      <c r="Q37" s="10">
        <f t="shared" si="18"/>
        <v>1.1818181818181819</v>
      </c>
      <c r="R37" s="10">
        <f t="shared" si="18"/>
        <v>1</v>
      </c>
      <c r="S37" s="10">
        <f t="shared" si="18"/>
        <v>1</v>
      </c>
      <c r="T37" s="10">
        <f t="shared" si="18"/>
        <v>0.40909090909090912</v>
      </c>
      <c r="U37" s="10">
        <f t="shared" si="18"/>
        <v>0.40909090909090912</v>
      </c>
      <c r="V37" s="10">
        <f t="shared" si="18"/>
        <v>0.40909090909090912</v>
      </c>
      <c r="W37" s="10">
        <f t="shared" si="18"/>
        <v>0.45454545454545453</v>
      </c>
      <c r="X37" s="10">
        <f t="shared" si="18"/>
        <v>0.45454545454545453</v>
      </c>
      <c r="Y37" s="10">
        <f t="shared" si="18"/>
        <v>1.0526315789473684</v>
      </c>
      <c r="Z37" s="10">
        <f t="shared" si="18"/>
        <v>1.0526315789473684</v>
      </c>
    </row>
    <row r="38" spans="1:8" ht="21" thickBot="1">
      <c r="A38" s="2"/>
      <c r="B38" s="2"/>
      <c r="C38" s="2"/>
      <c r="D38" s="2"/>
      <c r="E38" s="1"/>
      <c r="F38" s="1"/>
      <c r="G38" s="1"/>
      <c r="H38" s="1"/>
    </row>
    <row r="39" spans="1:19" ht="20.25">
      <c r="A39" s="140" t="s">
        <v>21</v>
      </c>
      <c r="B39" s="141"/>
      <c r="C39" s="142"/>
      <c r="D39" s="2"/>
      <c r="E39" s="143" t="s">
        <v>22</v>
      </c>
      <c r="F39" s="144"/>
      <c r="G39" s="144"/>
      <c r="H39" s="144"/>
      <c r="I39" s="144"/>
      <c r="J39" s="144"/>
      <c r="K39" s="144"/>
      <c r="L39" s="144"/>
      <c r="M39" s="144"/>
      <c r="N39" s="145"/>
      <c r="O39" s="70" t="s">
        <v>12</v>
      </c>
      <c r="P39" s="17" t="s">
        <v>3</v>
      </c>
      <c r="Q39" s="17" t="s">
        <v>4</v>
      </c>
      <c r="R39" s="17" t="s">
        <v>5</v>
      </c>
      <c r="S39" s="18" t="s">
        <v>6</v>
      </c>
    </row>
    <row r="40" spans="1:19" ht="21" thickBot="1">
      <c r="A40" s="19" t="s">
        <v>80</v>
      </c>
      <c r="B40" s="3"/>
      <c r="C40" s="20"/>
      <c r="D40" s="2"/>
      <c r="E40" s="146"/>
      <c r="F40" s="147"/>
      <c r="G40" s="147"/>
      <c r="H40" s="147"/>
      <c r="I40" s="147"/>
      <c r="J40" s="147"/>
      <c r="K40" s="147"/>
      <c r="L40" s="147"/>
      <c r="M40" s="147"/>
      <c r="N40" s="148"/>
      <c r="O40" s="4">
        <f>(R37*0.2+Z37*0.8)</f>
        <v>1.0421052631578946</v>
      </c>
      <c r="P40" s="4">
        <f>(S37*0.2+Z37*0.8)</f>
        <v>1.0421052631578946</v>
      </c>
      <c r="Q40" s="4">
        <f>(T37*0.2+Z37*0.8)</f>
        <v>0.92392344497607648</v>
      </c>
      <c r="R40" s="4">
        <f>(U37*0.2+Z37*0.8)</f>
        <v>0.92392344497607648</v>
      </c>
      <c r="S40" s="5">
        <f>(V37*0.2+Z37*0.8)</f>
        <v>0.92392344497607648</v>
      </c>
    </row>
    <row r="41" spans="1:8" ht="20.25">
      <c r="A41" s="19" t="s">
        <v>81</v>
      </c>
      <c r="B41" s="3"/>
      <c r="C41" s="20"/>
      <c r="D41" s="2"/>
      <c r="E41" s="1"/>
      <c r="F41" s="1"/>
      <c r="G41" s="1"/>
      <c r="H41" s="1"/>
    </row>
    <row r="42" spans="1:8" ht="21" thickBot="1">
      <c r="A42" s="21" t="s">
        <v>82</v>
      </c>
      <c r="B42" s="22"/>
      <c r="C42" s="23"/>
      <c r="D42" s="2"/>
      <c r="E42" s="1"/>
      <c r="F42" s="1"/>
      <c r="G42" s="1"/>
      <c r="H42" s="1"/>
    </row>
  </sheetData>
  <mergeCells count="22">
    <mergeCell ref="A37:C37"/>
    <mergeCell ref="A39:C39"/>
    <mergeCell ref="E39:N40"/>
    <mergeCell ref="A32:C32"/>
    <mergeCell ref="A33:C33"/>
    <mergeCell ref="A34:C34"/>
    <mergeCell ref="A35:C35"/>
    <mergeCell ref="A36:C36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Y4:Y6"/>
    <mergeCell ref="Z4:Z6"/>
    <mergeCell ref="D5:J5"/>
    <mergeCell ref="K5:Q5"/>
  </mergeCells>
  <pageMargins left="0.7" right="0.7" top="0.75" bottom="0.75" header="0.3" footer="0.3"/>
  <pageSetup orientation="portrait" paperSize="1"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80d4868-785d-4d92-b627-c6cc0792b457}">
  <dimension ref="A1:J6"/>
  <sheetViews>
    <sheetView workbookViewId="0" topLeftCell="A1">
      <selection pane="topLeft" activeCell="J6" sqref="J6"/>
    </sheetView>
  </sheetViews>
  <sheetFormatPr defaultColWidth="8.854285714285714" defaultRowHeight="15.75"/>
  <cols>
    <col min="1" max="1" width="6.285714285714286" style="2" bestFit="1" customWidth="1"/>
    <col min="2" max="2" width="7.285714285714286" style="2" bestFit="1" customWidth="1"/>
    <col min="3" max="3" width="10.857142857142858" style="2" bestFit="1" customWidth="1"/>
    <col min="4" max="4" width="37.57142857142857" style="2" customWidth="1"/>
    <col min="5" max="16384" width="8.857142857142858" style="2"/>
  </cols>
  <sheetData>
    <row r="1" spans="1:10" ht="15.75">
      <c r="A1" s="199" t="s">
        <v>23</v>
      </c>
      <c r="B1" s="200"/>
      <c r="C1" s="200"/>
      <c r="D1" s="200"/>
      <c r="E1" s="200"/>
      <c r="F1" s="200"/>
      <c r="G1" s="200"/>
      <c r="H1" s="200"/>
      <c r="I1" s="200"/>
      <c r="J1" s="201"/>
    </row>
    <row r="2" spans="1:10" ht="15.75">
      <c r="A2" s="199"/>
      <c r="B2" s="200"/>
      <c r="C2" s="200"/>
      <c r="D2" s="200"/>
      <c r="E2" s="200"/>
      <c r="F2" s="200"/>
      <c r="G2" s="200"/>
      <c r="H2" s="200"/>
      <c r="I2" s="200"/>
      <c r="J2" s="201"/>
    </row>
    <row r="3" spans="1:10" ht="15.75">
      <c r="A3" s="26" t="s">
        <v>24</v>
      </c>
      <c r="B3" s="26" t="s">
        <v>25</v>
      </c>
      <c r="C3" s="26" t="s">
        <v>27</v>
      </c>
      <c r="D3" s="26" t="s">
        <v>28</v>
      </c>
      <c r="E3" s="26" t="s">
        <v>29</v>
      </c>
      <c r="F3" s="26" t="s">
        <v>30</v>
      </c>
      <c r="G3" s="26" t="s">
        <v>31</v>
      </c>
      <c r="H3" s="26" t="s">
        <v>32</v>
      </c>
      <c r="I3" s="26" t="s">
        <v>33</v>
      </c>
      <c r="J3" s="27" t="s">
        <v>34</v>
      </c>
    </row>
    <row r="4" spans="1:10" ht="29.25" customHeight="1" thickBot="1">
      <c r="A4" s="24"/>
      <c r="B4" s="24"/>
      <c r="C4" s="25"/>
      <c r="D4" s="25" t="str">
        <f>'1 (2)'!C3</f>
        <v>Basic Psychological process</v>
      </c>
      <c r="E4" s="4">
        <f>'1 (2)'!O38</f>
        <v>2.0363636363636366</v>
      </c>
      <c r="F4" s="4">
        <f>'1 (2)'!P38</f>
        <v>1.9818181818181819</v>
      </c>
      <c r="G4" s="4">
        <f>'1 (2)'!Q38</f>
        <v>1.9818181818181819</v>
      </c>
      <c r="H4" s="4">
        <f>'1 (2)'!R38</f>
        <v>2.0090909090909093</v>
      </c>
      <c r="I4" s="4">
        <f>'1 (2)'!S38</f>
        <v>2.0636363636363639</v>
      </c>
      <c r="J4" s="28">
        <f>AVERAGE(E4:I4)</f>
        <v>2.0145454545454546</v>
      </c>
    </row>
    <row r="5" spans="1:10" ht="29.25" customHeight="1">
      <c r="A5" s="24"/>
      <c r="B5" s="24"/>
      <c r="C5" s="25"/>
      <c r="D5" s="25" t="str">
        <f>'2 (2)'!C3</f>
        <v>Social Psychology</v>
      </c>
      <c r="E5" s="124">
        <f>'2 (2)'!O40</f>
        <v>1.0421052631578946</v>
      </c>
      <c r="F5" s="124">
        <f>'2 (2)'!P40</f>
        <v>1.0421052631578946</v>
      </c>
      <c r="G5" s="124">
        <f>'2 (2)'!Q40</f>
        <v>0.92392344497607648</v>
      </c>
      <c r="H5" s="124">
        <f>'2 (2)'!R40</f>
        <v>0.92392344497607648</v>
      </c>
      <c r="I5" s="124">
        <f>'2 (2)'!S40</f>
        <v>0.92392344497607648</v>
      </c>
      <c r="J5" s="28">
        <f t="shared" si="0" ref="J5">AVERAGE(E5:I5)</f>
        <v>0.97119617224880384</v>
      </c>
    </row>
    <row r="6" spans="1:10" ht="30.6" customHeight="1">
      <c r="A6" s="198" t="s">
        <v>34</v>
      </c>
      <c r="B6" s="198"/>
      <c r="C6" s="198"/>
      <c r="D6" s="198"/>
      <c r="E6" s="28">
        <f>AVERAGE(E4:E5)</f>
        <v>1.5392344497607655</v>
      </c>
      <c r="F6" s="28">
        <f>AVERAGE(F4:F5)</f>
        <v>1.5119617224880382</v>
      </c>
      <c r="G6" s="28">
        <f t="shared" si="1" ref="G6:J6">AVERAGE(G4:G5)</f>
        <v>1.4528708133971291</v>
      </c>
      <c r="H6" s="28">
        <f t="shared" si="1"/>
        <v>1.4665071770334928</v>
      </c>
      <c r="I6" s="28">
        <f t="shared" si="1"/>
        <v>1.4937799043062201</v>
      </c>
      <c r="J6" s="28">
        <f>AVERAGE(E6:I6)</f>
        <v>1.4928708133971291</v>
      </c>
    </row>
  </sheetData>
  <mergeCells count="3">
    <mergeCell ref="A6:D6"/>
    <mergeCell ref="A1:J1"/>
    <mergeCell ref="A2:J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7ac87d7-9b54-4947-b525-09cf83370cfb}">
  <dimension ref="A1:U71"/>
  <sheetViews>
    <sheetView zoomScale="79" zoomScaleNormal="79" workbookViewId="0" topLeftCell="A1">
      <selection pane="topLeft" activeCell="P12" sqref="P12"/>
    </sheetView>
  </sheetViews>
  <sheetFormatPr defaultColWidth="8.854285714285714" defaultRowHeight="15.75"/>
  <cols>
    <col min="1" max="1" width="8.857142857142858" style="2"/>
    <col min="2" max="2" width="13.857142857142858" style="2" customWidth="1"/>
    <col min="3" max="19" width="8.857142857142858" style="2"/>
    <col min="20" max="20" width="9.714285714285714" style="2" customWidth="1"/>
    <col min="21" max="21" width="10.142857142857142" style="2" customWidth="1"/>
    <col min="22" max="16384" width="8.857142857142858" style="2"/>
  </cols>
  <sheetData>
    <row r="1" spans="1:16" ht="15.75">
      <c r="A1" s="31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21" ht="30.6" customHeight="1">
      <c r="A2" s="3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S2" s="41" t="s">
        <v>24</v>
      </c>
      <c r="T2" s="42" t="s">
        <v>35</v>
      </c>
      <c r="U2" s="42" t="s">
        <v>36</v>
      </c>
    </row>
    <row r="3" spans="1:21" ht="15.75">
      <c r="A3" s="31"/>
      <c r="B3" s="29"/>
      <c r="C3" s="30"/>
      <c r="D3" s="202" t="s">
        <v>59</v>
      </c>
      <c r="E3" s="202"/>
      <c r="F3" s="202"/>
      <c r="G3" s="202"/>
      <c r="H3" s="202"/>
      <c r="I3" s="202"/>
      <c r="J3" s="202"/>
      <c r="K3" s="202"/>
      <c r="L3" s="30"/>
      <c r="M3" s="30"/>
      <c r="N3" s="30"/>
      <c r="O3" s="30"/>
      <c r="P3" s="30"/>
      <c r="S3" s="38">
        <v>1</v>
      </c>
      <c r="T3" s="192" t="s">
        <v>12</v>
      </c>
      <c r="U3" s="43">
        <f>'CO (7)'!E6</f>
        <v>1.5392344497607655</v>
      </c>
    </row>
    <row r="4" spans="1:21" ht="15.75">
      <c r="A4" s="31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S4" s="38">
        <v>2</v>
      </c>
      <c r="T4" s="192" t="s">
        <v>3</v>
      </c>
      <c r="U4" s="43">
        <f>'CO (7)'!F6</f>
        <v>1.5119617224880382</v>
      </c>
    </row>
    <row r="5" spans="1:21" ht="15.75">
      <c r="A5" s="31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S5" s="38">
        <v>3</v>
      </c>
      <c r="T5" s="192" t="s">
        <v>4</v>
      </c>
      <c r="U5" s="43">
        <f>'CO (7)'!G6</f>
        <v>1.4528708133971291</v>
      </c>
    </row>
    <row r="6" spans="2:21" ht="15.75">
      <c r="B6" s="37" t="s">
        <v>99</v>
      </c>
      <c r="C6" s="37"/>
      <c r="D6" s="37" t="str">
        <f>'CO (7)'!D4</f>
        <v>Basic Psychological process</v>
      </c>
      <c r="E6" s="37"/>
      <c r="F6" s="37"/>
      <c r="G6" s="37"/>
      <c r="H6" s="37"/>
      <c r="I6" s="37"/>
      <c r="J6" s="37"/>
      <c r="K6" s="30"/>
      <c r="L6" s="30"/>
      <c r="M6" s="30"/>
      <c r="N6" s="30"/>
      <c r="O6" s="30"/>
      <c r="P6" s="30"/>
      <c r="S6" s="38">
        <v>4</v>
      </c>
      <c r="T6" s="192" t="s">
        <v>5</v>
      </c>
      <c r="U6" s="43">
        <f>'CO (7)'!H6</f>
        <v>1.4665071770334928</v>
      </c>
    </row>
    <row r="7" spans="1:21" ht="16.5" thickBot="1">
      <c r="A7" s="31"/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S7" s="38">
        <v>5</v>
      </c>
      <c r="T7" s="192" t="s">
        <v>6</v>
      </c>
      <c r="U7" s="43">
        <f>'CO (7)'!I6</f>
        <v>1.4937799043062201</v>
      </c>
    </row>
    <row r="8" spans="1:14" ht="16.5" thickBot="1">
      <c r="A8" s="31"/>
      <c r="B8" s="203" t="s">
        <v>37</v>
      </c>
      <c r="C8" s="208"/>
      <c r="D8" s="206" t="s">
        <v>38</v>
      </c>
      <c r="E8" s="207"/>
      <c r="F8" s="207"/>
      <c r="G8" s="207"/>
      <c r="H8" s="207"/>
      <c r="I8" s="207"/>
      <c r="J8" s="207"/>
      <c r="K8" s="207"/>
      <c r="L8" s="207"/>
      <c r="M8" s="207"/>
      <c r="N8" s="208"/>
    </row>
    <row r="9" spans="1:14" ht="15.75">
      <c r="A9" s="31"/>
      <c r="B9" s="204"/>
      <c r="C9" s="209" t="s">
        <v>39</v>
      </c>
      <c r="D9" s="211" t="s">
        <v>40</v>
      </c>
      <c r="E9" s="211" t="s">
        <v>41</v>
      </c>
      <c r="F9" s="211" t="s">
        <v>42</v>
      </c>
      <c r="G9" s="211" t="s">
        <v>43</v>
      </c>
      <c r="H9" s="211" t="s">
        <v>44</v>
      </c>
      <c r="I9" s="211" t="s">
        <v>45</v>
      </c>
      <c r="J9" s="211" t="s">
        <v>46</v>
      </c>
      <c r="K9" s="211" t="s">
        <v>47</v>
      </c>
      <c r="L9" s="211" t="s">
        <v>48</v>
      </c>
      <c r="M9" s="33"/>
      <c r="N9" s="33"/>
    </row>
    <row r="10" spans="1:14" ht="16.5" thickBot="1">
      <c r="A10" s="31"/>
      <c r="B10" s="205"/>
      <c r="C10" s="210"/>
      <c r="D10" s="212"/>
      <c r="E10" s="212"/>
      <c r="F10" s="212"/>
      <c r="G10" s="212"/>
      <c r="H10" s="212"/>
      <c r="I10" s="212"/>
      <c r="J10" s="212"/>
      <c r="K10" s="212"/>
      <c r="L10" s="212"/>
      <c r="M10" s="35" t="s">
        <v>49</v>
      </c>
      <c r="N10" s="35" t="s">
        <v>50</v>
      </c>
    </row>
    <row r="11" spans="1:14" ht="16.5" thickBot="1">
      <c r="A11" s="31"/>
      <c r="B11" s="212" t="s">
        <v>51</v>
      </c>
      <c r="C11" s="131">
        <v>3</v>
      </c>
      <c r="D11" s="132">
        <v>2</v>
      </c>
      <c r="E11" s="132"/>
      <c r="F11" s="132"/>
      <c r="G11" s="132">
        <v>1</v>
      </c>
      <c r="H11" s="132"/>
      <c r="I11" s="132"/>
      <c r="J11" s="132"/>
      <c r="K11" s="132"/>
      <c r="L11" s="132"/>
      <c r="M11" s="132">
        <v>1</v>
      </c>
      <c r="N11" s="132"/>
    </row>
    <row r="12" spans="1:14" ht="16.5" thickBot="1">
      <c r="A12" s="31"/>
      <c r="B12" s="212" t="s">
        <v>52</v>
      </c>
      <c r="C12" s="133">
        <v>1</v>
      </c>
      <c r="D12" s="91">
        <v>3</v>
      </c>
      <c r="E12" s="91"/>
      <c r="F12" s="91">
        <v>2</v>
      </c>
      <c r="G12" s="91">
        <v>2</v>
      </c>
      <c r="H12" s="91"/>
      <c r="I12" s="91"/>
      <c r="J12" s="91">
        <v>2</v>
      </c>
      <c r="K12" s="91">
        <v>2</v>
      </c>
      <c r="L12" s="91">
        <v>2</v>
      </c>
      <c r="M12" s="91">
        <v>3</v>
      </c>
      <c r="N12" s="91"/>
    </row>
    <row r="13" spans="1:14" ht="16.5" thickBot="1">
      <c r="A13" s="31"/>
      <c r="B13" s="212" t="s">
        <v>53</v>
      </c>
      <c r="C13" s="133"/>
      <c r="D13" s="91"/>
      <c r="E13" s="91">
        <v>2</v>
      </c>
      <c r="F13" s="91">
        <v>1</v>
      </c>
      <c r="G13" s="91"/>
      <c r="H13" s="91">
        <v>2</v>
      </c>
      <c r="I13" s="91">
        <v>1</v>
      </c>
      <c r="J13" s="91"/>
      <c r="K13" s="91"/>
      <c r="L13" s="91">
        <v>1</v>
      </c>
      <c r="M13" s="91">
        <v>2</v>
      </c>
      <c r="N13" s="91">
        <v>2</v>
      </c>
    </row>
    <row r="14" spans="1:14" ht="16.5" thickBot="1">
      <c r="A14" s="31"/>
      <c r="B14" s="212" t="s">
        <v>54</v>
      </c>
      <c r="C14" s="133">
        <v>1</v>
      </c>
      <c r="D14" s="91"/>
      <c r="E14" s="91"/>
      <c r="F14" s="91"/>
      <c r="G14" s="91"/>
      <c r="H14" s="91">
        <v>3</v>
      </c>
      <c r="I14" s="91"/>
      <c r="J14" s="91"/>
      <c r="K14" s="91"/>
      <c r="L14" s="91"/>
      <c r="M14" s="91">
        <v>2</v>
      </c>
      <c r="N14" s="91"/>
    </row>
    <row r="15" spans="1:14" ht="16.5" thickBot="1">
      <c r="A15" s="31"/>
      <c r="B15" s="212" t="s">
        <v>55</v>
      </c>
      <c r="C15" s="133">
        <v>1</v>
      </c>
      <c r="D15" s="91"/>
      <c r="E15" s="91"/>
      <c r="F15" s="91"/>
      <c r="G15" s="91"/>
      <c r="H15" s="91">
        <v>2</v>
      </c>
      <c r="I15" s="91">
        <v>2</v>
      </c>
      <c r="J15" s="91"/>
      <c r="K15" s="91">
        <v>1</v>
      </c>
      <c r="L15" s="91">
        <v>2</v>
      </c>
      <c r="M15" s="91">
        <v>2</v>
      </c>
      <c r="N15" s="91">
        <v>3</v>
      </c>
    </row>
    <row r="16" spans="1:16" ht="16.5" thickBot="1">
      <c r="A16" s="31"/>
      <c r="B16" s="212" t="s">
        <v>56</v>
      </c>
      <c r="C16" s="40">
        <f>($U$3*C11+$U$4*C12+$U$5*C13+$U$6*C14+$U$7*C15)/(C11+C12+C13+C14+C15)</f>
        <v>1.5149920255183413</v>
      </c>
      <c r="D16" s="40">
        <f t="shared" si="0" ref="D16:N16">($U$3*D11+$U$4*D12+$U$5*D13+$U$6*D14+$U$7*D15)/(D11+D12+D13+D14+D15)</f>
        <v>1.5228708133971289</v>
      </c>
      <c r="E16" s="40">
        <f t="shared" si="0"/>
        <v>1.4528708133971291</v>
      </c>
      <c r="F16" s="40">
        <f t="shared" si="0"/>
        <v>1.4922647527910684</v>
      </c>
      <c r="G16" s="40">
        <f t="shared" si="0"/>
        <v>1.5210526315789472</v>
      </c>
      <c r="H16" s="40">
        <f t="shared" si="0"/>
        <v>1.4704032809295968</v>
      </c>
      <c r="I16" s="40">
        <f t="shared" si="0"/>
        <v>1.4801435406698564</v>
      </c>
      <c r="J16" s="40">
        <f t="shared" si="0"/>
        <v>1.5119617224880382</v>
      </c>
      <c r="K16" s="40">
        <f t="shared" si="0"/>
        <v>1.5059011164274321</v>
      </c>
      <c r="L16" s="40">
        <f t="shared" si="0"/>
        <v>1.4928708133971291</v>
      </c>
      <c r="M16" s="40">
        <f t="shared" si="0"/>
        <v>1.4901435406698564</v>
      </c>
      <c r="N16" s="40">
        <f t="shared" si="0"/>
        <v>1.4774162679425837</v>
      </c>
      <c r="O16" s="30"/>
      <c r="P16" s="30"/>
    </row>
    <row r="17" spans="1:16" ht="15.75">
      <c r="A17" s="31"/>
      <c r="B17" s="37" t="s">
        <v>57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4" ht="15.75">
      <c r="A18" s="31"/>
      <c r="B18" s="37" t="s">
        <v>58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20" spans="15:16" ht="15.75">
      <c r="O20" s="30"/>
      <c r="P20" s="30"/>
    </row>
    <row r="21" spans="2:16" ht="15.75">
      <c r="B21" s="37" t="s">
        <v>99</v>
      </c>
      <c r="C21" s="37"/>
      <c r="D21" s="37" t="str">
        <f>'CO (7)'!D5</f>
        <v>Social Psychology</v>
      </c>
      <c r="E21" s="37"/>
      <c r="F21" s="37"/>
      <c r="G21" s="37"/>
      <c r="H21" s="37"/>
      <c r="I21" s="37"/>
      <c r="J21" s="37"/>
      <c r="K21" s="30"/>
      <c r="L21" s="30"/>
      <c r="M21" s="30"/>
      <c r="N21" s="30"/>
      <c r="O21" s="30"/>
      <c r="P21" s="30"/>
    </row>
    <row r="22" spans="2:16" ht="16.5" thickBot="1"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3"/>
      <c r="P22" s="33"/>
    </row>
    <row r="23" spans="2:14" ht="16.5" thickBot="1">
      <c r="B23" s="203" t="s">
        <v>37</v>
      </c>
      <c r="C23" s="208"/>
      <c r="D23" s="206" t="s">
        <v>38</v>
      </c>
      <c r="E23" s="207"/>
      <c r="F23" s="207"/>
      <c r="G23" s="207"/>
      <c r="H23" s="207"/>
      <c r="I23" s="207"/>
      <c r="J23" s="207"/>
      <c r="K23" s="207"/>
      <c r="L23" s="207"/>
      <c r="M23" s="207"/>
      <c r="N23" s="208"/>
    </row>
    <row r="24" spans="2:14" ht="16.5" thickBot="1">
      <c r="B24" s="204"/>
      <c r="C24" s="209" t="s">
        <v>39</v>
      </c>
      <c r="D24" s="211" t="s">
        <v>40</v>
      </c>
      <c r="E24" s="211" t="s">
        <v>41</v>
      </c>
      <c r="F24" s="211" t="s">
        <v>42</v>
      </c>
      <c r="G24" s="211" t="s">
        <v>43</v>
      </c>
      <c r="H24" s="211" t="s">
        <v>44</v>
      </c>
      <c r="I24" s="211" t="s">
        <v>45</v>
      </c>
      <c r="J24" s="211" t="s">
        <v>46</v>
      </c>
      <c r="K24" s="211" t="s">
        <v>47</v>
      </c>
      <c r="L24" s="211" t="s">
        <v>48</v>
      </c>
      <c r="M24" s="35" t="s">
        <v>49</v>
      </c>
      <c r="N24" s="35" t="s">
        <v>50</v>
      </c>
    </row>
    <row r="25" spans="2:14" ht="16.5" thickBot="1">
      <c r="B25" s="205"/>
      <c r="C25" s="210"/>
      <c r="D25" s="212"/>
      <c r="E25" s="212"/>
      <c r="F25" s="212"/>
      <c r="G25" s="212"/>
      <c r="H25" s="212"/>
      <c r="I25" s="212"/>
      <c r="J25" s="212"/>
      <c r="K25" s="212"/>
      <c r="L25" s="212"/>
      <c r="M25" s="36"/>
      <c r="N25" s="36"/>
    </row>
    <row r="26" spans="2:14" ht="16.5" thickBot="1">
      <c r="B26" s="212" t="s">
        <v>51</v>
      </c>
      <c r="C26" s="131">
        <v>3</v>
      </c>
      <c r="D26" s="132"/>
      <c r="E26" s="132"/>
      <c r="F26" s="132">
        <v>1</v>
      </c>
      <c r="G26" s="132"/>
      <c r="H26" s="132"/>
      <c r="I26" s="132"/>
      <c r="J26" s="132"/>
      <c r="K26" s="132">
        <v>1</v>
      </c>
      <c r="L26" s="132"/>
      <c r="M26" s="132">
        <v>1</v>
      </c>
      <c r="N26" s="132"/>
    </row>
    <row r="27" spans="2:14" ht="16.5" thickBot="1">
      <c r="B27" s="212" t="s">
        <v>52</v>
      </c>
      <c r="C27" s="133">
        <v>2</v>
      </c>
      <c r="D27" s="91">
        <v>3</v>
      </c>
      <c r="E27" s="91">
        <v>2</v>
      </c>
      <c r="F27" s="91">
        <v>1</v>
      </c>
      <c r="G27" s="91"/>
      <c r="H27" s="91">
        <v>2</v>
      </c>
      <c r="I27" s="91"/>
      <c r="J27" s="91">
        <v>2</v>
      </c>
      <c r="K27" s="91">
        <v>2</v>
      </c>
      <c r="L27" s="91"/>
      <c r="M27" s="91">
        <v>2</v>
      </c>
      <c r="N27" s="91">
        <v>1</v>
      </c>
    </row>
    <row r="28" spans="2:14" ht="16.5" thickBot="1">
      <c r="B28" s="212" t="s">
        <v>53</v>
      </c>
      <c r="C28" s="133"/>
      <c r="D28" s="91"/>
      <c r="E28" s="91"/>
      <c r="F28" s="91">
        <v>2</v>
      </c>
      <c r="G28" s="91"/>
      <c r="H28" s="91"/>
      <c r="I28" s="91"/>
      <c r="J28" s="91">
        <v>2</v>
      </c>
      <c r="K28" s="91"/>
      <c r="L28" s="91">
        <v>1</v>
      </c>
      <c r="M28" s="91"/>
      <c r="N28" s="91"/>
    </row>
    <row r="29" spans="2:14" ht="16.5" thickBot="1">
      <c r="B29" s="212" t="s">
        <v>54</v>
      </c>
      <c r="C29" s="133">
        <v>1</v>
      </c>
      <c r="D29" s="91">
        <v>2</v>
      </c>
      <c r="E29" s="91">
        <v>2</v>
      </c>
      <c r="F29" s="91">
        <v>1</v>
      </c>
      <c r="G29" s="91"/>
      <c r="H29" s="91">
        <v>2</v>
      </c>
      <c r="I29" s="91">
        <v>2</v>
      </c>
      <c r="J29" s="91"/>
      <c r="K29" s="91"/>
      <c r="L29" s="91"/>
      <c r="M29" s="91">
        <v>3</v>
      </c>
      <c r="N29" s="91"/>
    </row>
    <row r="30" spans="2:14" ht="16.5" thickBot="1">
      <c r="B30" s="212" t="s">
        <v>55</v>
      </c>
      <c r="C30" s="133">
        <v>1</v>
      </c>
      <c r="D30" s="91">
        <v>2</v>
      </c>
      <c r="E30" s="91"/>
      <c r="F30" s="91">
        <v>1</v>
      </c>
      <c r="G30" s="91"/>
      <c r="H30" s="91"/>
      <c r="I30" s="91">
        <v>2</v>
      </c>
      <c r="J30" s="91">
        <v>1</v>
      </c>
      <c r="K30" s="91"/>
      <c r="L30" s="91"/>
      <c r="M30" s="91">
        <v>3</v>
      </c>
      <c r="N30" s="91"/>
    </row>
    <row r="31" spans="2:16" ht="16.5" thickBot="1">
      <c r="B31" s="212" t="s">
        <v>56</v>
      </c>
      <c r="C31" s="40">
        <f>($U$3*C26+$U$4*C27+$U$5*C28+$U$6*C29+$U$7*C30)/(C26+C27+C28+C29+C30)</f>
        <v>1.5145591250854409</v>
      </c>
      <c r="D31" s="40">
        <f t="shared" si="1" ref="D31:N31">($U$3*D26+$U$4*D27+$U$5*D28+$U$6*D29+$U$7*D30)/(D26+D27+D28+D29+D30)</f>
        <v>1.4937799043062199</v>
      </c>
      <c r="E31" s="40">
        <f t="shared" si="1"/>
        <v>1.4892344497607655</v>
      </c>
      <c r="F31" s="40">
        <f t="shared" si="1"/>
        <v>1.4862041467304625</v>
      </c>
      <c r="G31" s="40" t="e">
        <f t="shared" si="1"/>
        <v>#DIV/0!</v>
      </c>
      <c r="H31" s="40">
        <f t="shared" si="1"/>
        <v>1.4892344497607655</v>
      </c>
      <c r="I31" s="40">
        <f t="shared" si="1"/>
        <v>1.4801435406698564</v>
      </c>
      <c r="J31" s="40">
        <f t="shared" si="1"/>
        <v>1.4846889952153108</v>
      </c>
      <c r="K31" s="40">
        <f t="shared" si="1"/>
        <v>1.5210526315789472</v>
      </c>
      <c r="L31" s="40">
        <f t="shared" si="1"/>
        <v>1.4528708133971291</v>
      </c>
      <c r="M31" s="40">
        <f t="shared" si="1"/>
        <v>1.4937799043062201</v>
      </c>
      <c r="N31" s="40">
        <f t="shared" si="1"/>
        <v>1.5119617224880382</v>
      </c>
      <c r="O31" s="30"/>
      <c r="P31" s="30"/>
    </row>
    <row r="32" spans="2:14" ht="15.75">
      <c r="B32" s="37" t="s">
        <v>57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2:14" ht="15.75">
      <c r="B33" s="37" t="s">
        <v>58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15:16" ht="15.75">
      <c r="O34" s="30"/>
      <c r="P34" s="30"/>
    </row>
    <row r="35" spans="15:16" ht="15.75">
      <c r="O35" s="30"/>
      <c r="P35" s="30"/>
    </row>
    <row r="36" spans="2:14" ht="15.75">
      <c r="B36" s="37"/>
      <c r="C36" s="37"/>
      <c r="D36" s="37"/>
      <c r="E36" s="37"/>
      <c r="F36" s="37"/>
      <c r="G36" s="37"/>
      <c r="H36" s="37"/>
      <c r="I36" s="37"/>
      <c r="J36" s="37"/>
      <c r="K36" s="30"/>
      <c r="L36" s="30"/>
      <c r="M36" s="30"/>
      <c r="N36" s="30"/>
    </row>
    <row r="47" spans="2:2" ht="15.75">
      <c r="B47" s="30"/>
    </row>
    <row r="48" spans="1:2" ht="15.75">
      <c r="A48" s="30"/>
      <c r="B48" s="30"/>
    </row>
    <row r="49" spans="1:1" ht="15.75">
      <c r="A49" s="30"/>
    </row>
    <row r="53" ht="16.5" customHeight="1"/>
    <row r="59" spans="2:2" ht="15.75">
      <c r="B59" s="30"/>
    </row>
    <row r="60" spans="1:1" ht="15.75">
      <c r="A60" s="30"/>
    </row>
    <row r="61" spans="2:2" ht="15.75">
      <c r="B61" s="30"/>
    </row>
    <row r="62" spans="1:2" ht="15.75">
      <c r="A62" s="30"/>
      <c r="B62" s="30"/>
    </row>
    <row r="63" spans="1:2" ht="15.75">
      <c r="A63" s="30"/>
      <c r="B63" s="30"/>
    </row>
    <row r="64" spans="1:2" ht="15.75">
      <c r="A64" s="30"/>
      <c r="B64" s="30"/>
    </row>
    <row r="65" spans="1:1" ht="15.75">
      <c r="A65" s="30"/>
    </row>
    <row r="67" spans="2:2" ht="15.75">
      <c r="B67" s="30"/>
    </row>
    <row r="68" spans="1:2" ht="15.75">
      <c r="A68" s="30"/>
      <c r="B68" s="30"/>
    </row>
    <row r="69" spans="1:2" ht="16.5" customHeight="1">
      <c r="A69" s="30"/>
      <c r="B69" s="30"/>
    </row>
    <row r="70" spans="1:2" ht="15.75">
      <c r="A70" s="30"/>
      <c r="B70" s="30"/>
    </row>
    <row r="71" spans="1:1" ht="15.75">
      <c r="A71" s="30"/>
    </row>
    <row r="84" ht="16.5" customHeight="1"/>
  </sheetData>
  <mergeCells count="25">
    <mergeCell ref="D3:K3"/>
    <mergeCell ref="B8:B10"/>
    <mergeCell ref="D8:N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23:B25"/>
    <mergeCell ref="D23:N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</mergeCells>
  <pageMargins left="0.7" right="0.7" top="0.75" bottom="0.75" header="0.3" footer="0.3"/>
  <pageSetup orientation="portrait" paperSize="1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5b13d9c-dc93-45dc-a7cd-832717397cba}">
  <dimension ref="A3:AC18"/>
  <sheetViews>
    <sheetView zoomScale="78" zoomScaleNormal="78" workbookViewId="0" topLeftCell="F1">
      <selection pane="topLeft" activeCell="Z14" sqref="Z14"/>
    </sheetView>
  </sheetViews>
  <sheetFormatPr defaultColWidth="8.854285714285714" defaultRowHeight="15"/>
  <cols>
    <col min="1" max="1" width="6.285714285714286" style="44" bestFit="1" customWidth="1"/>
    <col min="2" max="2" width="7.285714285714286" style="44" bestFit="1" customWidth="1"/>
    <col min="3" max="3" width="11.285714285714286" style="44" bestFit="1" customWidth="1"/>
    <col min="4" max="4" width="36.714285714285715" style="44" customWidth="1"/>
    <col min="5" max="5" width="6.285714285714286" style="44" bestFit="1" customWidth="1"/>
    <col min="6" max="6" width="8.714285714285714" style="44" bestFit="1" customWidth="1"/>
    <col min="7" max="7" width="6.285714285714286" style="44" bestFit="1" customWidth="1"/>
    <col min="8" max="8" width="8.714285714285714" style="44" bestFit="1" customWidth="1"/>
    <col min="9" max="9" width="6.285714285714286" style="44" bestFit="1" customWidth="1"/>
    <col min="10" max="10" width="8.714285714285714" style="44" bestFit="1" customWidth="1"/>
    <col min="11" max="11" width="6.285714285714286" style="44" bestFit="1" customWidth="1"/>
    <col min="12" max="12" width="8.714285714285714" style="44" bestFit="1" customWidth="1"/>
    <col min="13" max="13" width="6.285714285714286" style="44" bestFit="1" customWidth="1"/>
    <col min="14" max="14" width="8.714285714285714" style="44" bestFit="1" customWidth="1"/>
    <col min="15" max="15" width="6.285714285714286" style="44" bestFit="1" customWidth="1"/>
    <col min="16" max="16" width="8.714285714285714" style="44" bestFit="1" customWidth="1"/>
    <col min="17" max="17" width="6.285714285714286" style="44" bestFit="1" customWidth="1"/>
    <col min="18" max="18" width="8.714285714285714" style="44" bestFit="1" customWidth="1"/>
    <col min="19" max="19" width="6.285714285714286" style="44" bestFit="1" customWidth="1"/>
    <col min="20" max="20" width="8.714285714285714" style="44" bestFit="1" customWidth="1"/>
    <col min="21" max="21" width="6.285714285714286" style="44" bestFit="1" customWidth="1"/>
    <col min="22" max="22" width="8.714285714285714" style="44" bestFit="1" customWidth="1"/>
    <col min="23" max="23" width="6.285714285714286" style="44" bestFit="1" customWidth="1"/>
    <col min="24" max="24" width="8.714285714285714" style="44" bestFit="1" customWidth="1"/>
    <col min="25" max="25" width="6.285714285714286" style="44" bestFit="1" customWidth="1"/>
    <col min="26" max="26" width="8.714285714285714" style="44" bestFit="1" customWidth="1"/>
    <col min="27" max="27" width="6.285714285714286" style="44" bestFit="1" customWidth="1"/>
    <col min="28" max="28" width="8.714285714285714" style="44" bestFit="1" customWidth="1"/>
    <col min="29" max="29" width="6.285714285714286" style="44" bestFit="1" customWidth="1"/>
    <col min="30" max="30" width="8.714285714285714" style="44" bestFit="1" customWidth="1"/>
    <col min="31" max="31" width="6.285714285714286" style="44" bestFit="1" customWidth="1"/>
    <col min="32" max="32" width="8.714285714285714" style="44" bestFit="1" customWidth="1"/>
    <col min="33" max="16384" width="8.857142857142858" style="44"/>
  </cols>
  <sheetData>
    <row r="3" spans="1:28" ht="15">
      <c r="A3" s="215" t="s">
        <v>70</v>
      </c>
      <c r="B3" s="216"/>
      <c r="C3" s="216"/>
      <c r="D3" s="217"/>
      <c r="E3" s="214" t="s">
        <v>39</v>
      </c>
      <c r="F3" s="214"/>
      <c r="G3" s="214" t="s">
        <v>40</v>
      </c>
      <c r="H3" s="214"/>
      <c r="I3" s="214" t="s">
        <v>41</v>
      </c>
      <c r="J3" s="214"/>
      <c r="K3" s="214" t="s">
        <v>42</v>
      </c>
      <c r="L3" s="214"/>
      <c r="M3" s="214" t="s">
        <v>43</v>
      </c>
      <c r="N3" s="214"/>
      <c r="O3" s="214" t="s">
        <v>44</v>
      </c>
      <c r="P3" s="214"/>
      <c r="Q3" s="214" t="s">
        <v>45</v>
      </c>
      <c r="R3" s="214"/>
      <c r="S3" s="214" t="s">
        <v>46</v>
      </c>
      <c r="T3" s="214"/>
      <c r="U3" s="214" t="s">
        <v>47</v>
      </c>
      <c r="V3" s="214"/>
      <c r="W3" s="214" t="s">
        <v>48</v>
      </c>
      <c r="X3" s="214"/>
      <c r="Y3" s="214" t="s">
        <v>49</v>
      </c>
      <c r="Z3" s="214"/>
      <c r="AA3" s="214" t="s">
        <v>50</v>
      </c>
      <c r="AB3" s="214"/>
    </row>
    <row r="4" spans="1:28" ht="57">
      <c r="A4" s="218"/>
      <c r="B4" s="219"/>
      <c r="C4" s="219"/>
      <c r="D4" s="220"/>
      <c r="E4" s="46" t="s">
        <v>71</v>
      </c>
      <c r="F4" s="46" t="s">
        <v>72</v>
      </c>
      <c r="G4" s="46" t="s">
        <v>71</v>
      </c>
      <c r="H4" s="46" t="s">
        <v>72</v>
      </c>
      <c r="I4" s="46" t="s">
        <v>71</v>
      </c>
      <c r="J4" s="46" t="s">
        <v>72</v>
      </c>
      <c r="K4" s="46" t="s">
        <v>71</v>
      </c>
      <c r="L4" s="46" t="s">
        <v>72</v>
      </c>
      <c r="M4" s="46" t="s">
        <v>71</v>
      </c>
      <c r="N4" s="46" t="s">
        <v>72</v>
      </c>
      <c r="O4" s="46" t="s">
        <v>71</v>
      </c>
      <c r="P4" s="46" t="s">
        <v>72</v>
      </c>
      <c r="Q4" s="46" t="s">
        <v>71</v>
      </c>
      <c r="R4" s="46" t="s">
        <v>72</v>
      </c>
      <c r="S4" s="46" t="s">
        <v>71</v>
      </c>
      <c r="T4" s="46" t="s">
        <v>72</v>
      </c>
      <c r="U4" s="46" t="s">
        <v>71</v>
      </c>
      <c r="V4" s="46" t="s">
        <v>72</v>
      </c>
      <c r="W4" s="46" t="s">
        <v>71</v>
      </c>
      <c r="X4" s="46" t="s">
        <v>72</v>
      </c>
      <c r="Y4" s="46" t="s">
        <v>71</v>
      </c>
      <c r="Z4" s="46" t="s">
        <v>72</v>
      </c>
      <c r="AA4" s="46" t="s">
        <v>71</v>
      </c>
      <c r="AB4" s="46" t="s">
        <v>72</v>
      </c>
    </row>
    <row r="5" spans="1:29" ht="15">
      <c r="A5" s="55" t="s">
        <v>24</v>
      </c>
      <c r="B5" s="55" t="s">
        <v>25</v>
      </c>
      <c r="C5" s="55" t="s">
        <v>27</v>
      </c>
      <c r="D5" s="56" t="s">
        <v>7</v>
      </c>
      <c r="E5" s="55"/>
      <c r="F5" s="57" t="s">
        <v>60</v>
      </c>
      <c r="G5" s="55"/>
      <c r="H5" s="57" t="s">
        <v>61</v>
      </c>
      <c r="I5" s="55"/>
      <c r="J5" s="57" t="s">
        <v>62</v>
      </c>
      <c r="K5" s="55"/>
      <c r="L5" s="57" t="s">
        <v>63</v>
      </c>
      <c r="M5" s="55"/>
      <c r="N5" s="57" t="s">
        <v>64</v>
      </c>
      <c r="O5" s="55"/>
      <c r="P5" s="57" t="s">
        <v>65</v>
      </c>
      <c r="Q5" s="55"/>
      <c r="R5" s="57" t="s">
        <v>66</v>
      </c>
      <c r="S5" s="55"/>
      <c r="T5" s="57" t="s">
        <v>67</v>
      </c>
      <c r="U5" s="55"/>
      <c r="V5" s="57" t="s">
        <v>68</v>
      </c>
      <c r="W5" s="55"/>
      <c r="X5" s="57" t="s">
        <v>69</v>
      </c>
      <c r="Y5" s="55"/>
      <c r="Z5" s="58" t="s">
        <v>73</v>
      </c>
      <c r="AA5" s="55"/>
      <c r="AB5" s="58" t="s">
        <v>74</v>
      </c>
      <c r="AC5" s="59"/>
    </row>
    <row r="6" spans="1:29" ht="16.5" thickBot="1">
      <c r="A6" s="45">
        <v>1</v>
      </c>
      <c r="B6" s="45"/>
      <c r="C6" s="60"/>
      <c r="D6" s="60" t="str">
        <f>'CO (7)'!D4</f>
        <v>Basic Psychological process</v>
      </c>
      <c r="E6" s="60">
        <v>2</v>
      </c>
      <c r="F6" s="61">
        <f>'CO-PO Mapping (7)'!C16</f>
        <v>1.5149920255183413</v>
      </c>
      <c r="G6" s="45">
        <v>1.50</v>
      </c>
      <c r="H6" s="61">
        <f>'CO-PO Mapping (7)'!D16</f>
        <v>1.5228708133971289</v>
      </c>
      <c r="I6" s="45">
        <v>2.10</v>
      </c>
      <c r="J6" s="61">
        <f>'CO-PO Mapping (7)'!E16</f>
        <v>1.4528708133971291</v>
      </c>
      <c r="K6" s="45">
        <v>2</v>
      </c>
      <c r="L6" s="40">
        <f>'CO-PO Mapping (7)'!F16</f>
        <v>1.4922647527910684</v>
      </c>
      <c r="M6" s="45">
        <v>2</v>
      </c>
      <c r="N6" s="61">
        <f>'CO-PO Mapping (7)'!G16</f>
        <v>1.5210526315789472</v>
      </c>
      <c r="O6" s="45">
        <v>1.90</v>
      </c>
      <c r="P6" s="61">
        <f>'CO-PO Mapping (7)'!H16</f>
        <v>1.4704032809295968</v>
      </c>
      <c r="Q6" s="45">
        <v>2.10</v>
      </c>
      <c r="R6" s="61">
        <f>'CO-PO Mapping (7)'!I16</f>
        <v>1.4801435406698564</v>
      </c>
      <c r="S6" s="45">
        <v>1.80</v>
      </c>
      <c r="T6" s="61">
        <f>'CO-PO Mapping (7)'!J16</f>
        <v>1.5119617224880382</v>
      </c>
      <c r="U6" s="45">
        <v>1.50</v>
      </c>
      <c r="V6" s="61">
        <f>'CO-PO Mapping (7)'!K16</f>
        <v>1.5059011164274321</v>
      </c>
      <c r="W6" s="45">
        <v>1.80</v>
      </c>
      <c r="X6" s="61">
        <f>'CO-PO Mapping (7)'!L16</f>
        <v>1.4928708133971291</v>
      </c>
      <c r="Y6" s="45">
        <v>2</v>
      </c>
      <c r="Z6" s="61">
        <f>'CO-PO Mapping (7)'!M16</f>
        <v>1.4901435406698564</v>
      </c>
      <c r="AA6" s="45">
        <v>2.50</v>
      </c>
      <c r="AB6" s="62">
        <f>'CO-PO Mapping (7)'!N16</f>
        <v>1.4774162679425837</v>
      </c>
      <c r="AC6" s="63"/>
    </row>
    <row r="7" spans="1:29" ht="15">
      <c r="A7" s="45">
        <v>2</v>
      </c>
      <c r="B7" s="45"/>
      <c r="C7" s="60"/>
      <c r="D7" s="60" t="str">
        <f>'CO (7)'!D5</f>
        <v>Social Psychology</v>
      </c>
      <c r="E7" s="60">
        <v>1.90</v>
      </c>
      <c r="F7" s="92">
        <f>'CO-PO Mapping (7)'!C31</f>
        <v>1.5145591250854409</v>
      </c>
      <c r="G7" s="45">
        <v>1.90</v>
      </c>
      <c r="H7" s="92">
        <f>'CO-PO Mapping (7)'!D31</f>
        <v>1.4937799043062199</v>
      </c>
      <c r="I7" s="45">
        <v>2.40</v>
      </c>
      <c r="J7" s="92">
        <f>'CO-PO Mapping (7)'!E31</f>
        <v>1.4892344497607655</v>
      </c>
      <c r="K7" s="45">
        <v>1.80</v>
      </c>
      <c r="L7" s="92">
        <f>'CO-PO Mapping (7)'!F31</f>
        <v>1.4862041467304625</v>
      </c>
      <c r="M7" s="45"/>
      <c r="N7" s="92"/>
      <c r="O7" s="45">
        <v>2.2000000000000002</v>
      </c>
      <c r="P7" s="92">
        <f>'CO-PO Mapping (7)'!H31</f>
        <v>1.4892344497607655</v>
      </c>
      <c r="Q7" s="45">
        <v>2</v>
      </c>
      <c r="R7" s="92">
        <f>'CO-PO Mapping (7)'!I31</f>
        <v>1.4801435406698564</v>
      </c>
      <c r="S7" s="45">
        <v>2.90</v>
      </c>
      <c r="T7" s="92">
        <f>'CO-PO Mapping (7)'!J31</f>
        <v>1.4846889952153108</v>
      </c>
      <c r="U7" s="45">
        <v>1.70</v>
      </c>
      <c r="V7" s="92">
        <f>'CO-PO Mapping (7)'!K31</f>
        <v>1.5210526315789472</v>
      </c>
      <c r="W7" s="45">
        <v>2.10</v>
      </c>
      <c r="X7" s="92">
        <f>'CO-PO Mapping (7)'!L31</f>
        <v>1.4528708133971291</v>
      </c>
      <c r="Y7" s="45">
        <v>2</v>
      </c>
      <c r="Z7" s="92">
        <f>'CO-PO Mapping (7)'!M31</f>
        <v>1.4937799043062201</v>
      </c>
      <c r="AA7" s="45">
        <v>2.2999999999999998</v>
      </c>
      <c r="AB7" s="92">
        <f>'CO-PO Mapping (7)'!N31</f>
        <v>1.5119617224880382</v>
      </c>
      <c r="AC7" s="63"/>
    </row>
    <row r="9" spans="4:28" ht="15">
      <c r="D9" s="44" t="s">
        <v>75</v>
      </c>
      <c r="E9" s="47">
        <f>AVERAGE(E6:E7)</f>
        <v>1.95</v>
      </c>
      <c r="F9" s="48"/>
      <c r="G9" s="49">
        <f>AVERAGE(G6:G7)</f>
        <v>1.70</v>
      </c>
      <c r="H9" s="48"/>
      <c r="I9" s="49">
        <f>AVERAGE(I6:I7)</f>
        <v>2.25</v>
      </c>
      <c r="J9" s="48"/>
      <c r="K9" s="49">
        <f>AVERAGE(K6:K7)</f>
        <v>1.90</v>
      </c>
      <c r="L9" s="48"/>
      <c r="M9" s="49">
        <f>AVERAGE(M6:M7)</f>
        <v>2</v>
      </c>
      <c r="N9" s="48"/>
      <c r="O9" s="49">
        <f>AVERAGE(O6:O7)</f>
        <v>2.0499999999999998</v>
      </c>
      <c r="P9" s="48"/>
      <c r="Q9" s="49">
        <f>AVERAGE(Q6:Q7)</f>
        <v>2.0499999999999998</v>
      </c>
      <c r="R9" s="48"/>
      <c r="S9" s="49">
        <f>AVERAGE(S6:S7)</f>
        <v>2.35</v>
      </c>
      <c r="T9" s="48"/>
      <c r="U9" s="49">
        <f>AVERAGE(U6:U7)</f>
        <v>1.60</v>
      </c>
      <c r="V9" s="48"/>
      <c r="W9" s="49">
        <f>AVERAGE(W6:W7)</f>
        <v>1.9500000000000002</v>
      </c>
      <c r="X9" s="48"/>
      <c r="Y9" s="49">
        <f>AVERAGE(Y6:Y7)</f>
        <v>2</v>
      </c>
      <c r="Z9" s="48"/>
      <c r="AA9" s="49">
        <f>AVERAGE(AA6:AA7)</f>
        <v>2.40</v>
      </c>
      <c r="AB9" s="50"/>
    </row>
    <row r="10" spans="5:28" ht="15">
      <c r="E10" s="51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52"/>
    </row>
    <row r="11" spans="4:28" ht="15">
      <c r="D11" s="44" t="s">
        <v>76</v>
      </c>
      <c r="E11" s="51"/>
      <c r="F11" s="85">
        <f>AVERAGE(F6:F7)</f>
        <v>1.5147755753018912</v>
      </c>
      <c r="G11" s="64"/>
      <c r="H11" s="85">
        <f>AVERAGE(H6:H7)</f>
        <v>1.5083253588516743</v>
      </c>
      <c r="I11" s="64"/>
      <c r="J11" s="85">
        <f>AVERAGE(J6:J7)</f>
        <v>1.4710526315789472</v>
      </c>
      <c r="K11" s="64"/>
      <c r="L11" s="85">
        <f>AVERAGE(L6:L7)</f>
        <v>1.4892344497607655</v>
      </c>
      <c r="M11" s="64"/>
      <c r="N11" s="85">
        <f>AVERAGE(N6:N7)</f>
        <v>1.5210526315789472</v>
      </c>
      <c r="O11" s="64"/>
      <c r="P11" s="85">
        <f>AVERAGE(P6:P7)</f>
        <v>1.4798188653451811</v>
      </c>
      <c r="Q11" s="64"/>
      <c r="R11" s="85">
        <f>AVERAGE(R6:R7)</f>
        <v>1.4801435406698564</v>
      </c>
      <c r="S11" s="64"/>
      <c r="T11" s="85">
        <f>AVERAGE(T6:T7)</f>
        <v>1.4983253588516745</v>
      </c>
      <c r="U11" s="64"/>
      <c r="V11" s="85">
        <f>AVERAGE(V6:V7)</f>
        <v>1.5134768740031896</v>
      </c>
      <c r="W11" s="64"/>
      <c r="X11" s="85">
        <f>AVERAGE(X6:X7)</f>
        <v>1.4728708133971291</v>
      </c>
      <c r="Y11" s="64"/>
      <c r="Z11" s="85">
        <f>AVERAGE(Z6:Z7)</f>
        <v>1.4919617224880382</v>
      </c>
      <c r="AA11" s="64"/>
      <c r="AB11" s="86">
        <f>AVERAGE(AB6:AB7)</f>
        <v>1.4946889952153111</v>
      </c>
    </row>
    <row r="12" spans="5:28" ht="15">
      <c r="E12" s="51"/>
      <c r="F12" s="65"/>
      <c r="G12" s="64"/>
      <c r="H12" s="65"/>
      <c r="I12" s="64"/>
      <c r="J12" s="65"/>
      <c r="K12" s="64"/>
      <c r="L12" s="65"/>
      <c r="M12" s="64"/>
      <c r="N12" s="65"/>
      <c r="O12" s="64"/>
      <c r="P12" s="65"/>
      <c r="Q12" s="64"/>
      <c r="R12" s="65"/>
      <c r="S12" s="64"/>
      <c r="T12" s="65"/>
      <c r="U12" s="64"/>
      <c r="V12" s="65"/>
      <c r="W12" s="64"/>
      <c r="X12" s="65"/>
      <c r="Y12" s="64"/>
      <c r="Z12" s="65"/>
      <c r="AA12" s="64"/>
      <c r="AB12" s="53"/>
    </row>
    <row r="13" spans="4:28" ht="15">
      <c r="D13" s="44" t="s">
        <v>77</v>
      </c>
      <c r="E13" s="51"/>
      <c r="F13" s="87">
        <v>2.50</v>
      </c>
      <c r="G13" s="64"/>
      <c r="H13" s="87">
        <v>3</v>
      </c>
      <c r="I13" s="64"/>
      <c r="J13" s="87">
        <v>1.80</v>
      </c>
      <c r="K13" s="64"/>
      <c r="L13" s="87">
        <v>2.50</v>
      </c>
      <c r="M13" s="64"/>
      <c r="N13" s="87">
        <v>2.10</v>
      </c>
      <c r="O13" s="64"/>
      <c r="P13" s="87">
        <v>2.80</v>
      </c>
      <c r="Q13" s="64"/>
      <c r="R13" s="87">
        <v>2.60</v>
      </c>
      <c r="S13" s="64"/>
      <c r="T13" s="87">
        <v>2</v>
      </c>
      <c r="U13" s="64"/>
      <c r="V13" s="87">
        <v>2.10</v>
      </c>
      <c r="W13" s="64"/>
      <c r="X13" s="87">
        <v>2.50</v>
      </c>
      <c r="Y13" s="64"/>
      <c r="Z13" s="87">
        <v>2.60</v>
      </c>
      <c r="AA13" s="64"/>
      <c r="AB13" s="88">
        <v>2.25</v>
      </c>
    </row>
    <row r="14" spans="5:28" ht="15">
      <c r="E14" s="51"/>
      <c r="F14" s="65"/>
      <c r="G14" s="64"/>
      <c r="H14" s="65"/>
      <c r="I14" s="64"/>
      <c r="J14" s="65"/>
      <c r="K14" s="64"/>
      <c r="L14" s="65"/>
      <c r="M14" s="64"/>
      <c r="N14" s="65"/>
      <c r="O14" s="64"/>
      <c r="P14" s="65"/>
      <c r="Q14" s="64"/>
      <c r="R14" s="65"/>
      <c r="S14" s="64"/>
      <c r="T14" s="65"/>
      <c r="U14" s="64"/>
      <c r="V14" s="65"/>
      <c r="W14" s="64"/>
      <c r="X14" s="65"/>
      <c r="Y14" s="64"/>
      <c r="Z14" s="65"/>
      <c r="AA14" s="64"/>
      <c r="AB14" s="53"/>
    </row>
    <row r="15" spans="4:28" ht="15">
      <c r="D15" s="44" t="s">
        <v>78</v>
      </c>
      <c r="E15" s="51"/>
      <c r="F15" s="89">
        <f>(F11+F13)/2</f>
        <v>2.0073877876509458</v>
      </c>
      <c r="G15" s="64"/>
      <c r="H15" s="89">
        <f>(H11+H13)/2</f>
        <v>2.2541626794258374</v>
      </c>
      <c r="I15" s="64"/>
      <c r="J15" s="89">
        <f>(J11+J13)/2</f>
        <v>1.6355263157894737</v>
      </c>
      <c r="K15" s="64"/>
      <c r="L15" s="89">
        <f>(L11+L13)/2</f>
        <v>1.9946172248803826</v>
      </c>
      <c r="M15" s="64"/>
      <c r="N15" s="89">
        <f>(N11+N13)/2</f>
        <v>1.8105263157894735</v>
      </c>
      <c r="O15" s="64"/>
      <c r="P15" s="89">
        <f>(P11+P13)/2</f>
        <v>2.1399094326725905</v>
      </c>
      <c r="Q15" s="64"/>
      <c r="R15" s="89">
        <f>(R11+R13)/2</f>
        <v>2.0400717703349285</v>
      </c>
      <c r="S15" s="64"/>
      <c r="T15" s="89">
        <f>(T11+T13)/2</f>
        <v>1.7491626794258373</v>
      </c>
      <c r="U15" s="64"/>
      <c r="V15" s="89">
        <f>(V11+V13)/2</f>
        <v>1.8067384370015949</v>
      </c>
      <c r="W15" s="64"/>
      <c r="X15" s="89">
        <f>(X11+X13)/2</f>
        <v>1.9864354066985646</v>
      </c>
      <c r="Y15" s="64"/>
      <c r="Z15" s="89">
        <f>(Z11+Z13)/2</f>
        <v>2.0459808612440193</v>
      </c>
      <c r="AA15" s="64"/>
      <c r="AB15" s="90">
        <f>(AB11+AB13)/2</f>
        <v>1.8723444976076555</v>
      </c>
    </row>
    <row r="16" spans="5:28" ht="15">
      <c r="E16" s="66"/>
      <c r="F16" s="67"/>
      <c r="G16" s="54"/>
      <c r="H16" s="67"/>
      <c r="I16" s="54"/>
      <c r="J16" s="67"/>
      <c r="K16" s="54"/>
      <c r="L16" s="67"/>
      <c r="M16" s="54"/>
      <c r="N16" s="67"/>
      <c r="O16" s="54"/>
      <c r="P16" s="67"/>
      <c r="Q16" s="54"/>
      <c r="R16" s="67"/>
      <c r="S16" s="54"/>
      <c r="T16" s="67"/>
      <c r="U16" s="54"/>
      <c r="V16" s="67"/>
      <c r="W16" s="54"/>
      <c r="X16" s="67"/>
      <c r="Y16" s="54"/>
      <c r="Z16" s="67"/>
      <c r="AA16" s="54"/>
      <c r="AB16" s="68"/>
    </row>
    <row r="17" spans="5:28" ht="15">
      <c r="E17" s="213" t="s">
        <v>39</v>
      </c>
      <c r="F17" s="213"/>
      <c r="G17" s="213" t="s">
        <v>40</v>
      </c>
      <c r="H17" s="213"/>
      <c r="I17" s="213" t="s">
        <v>41</v>
      </c>
      <c r="J17" s="213"/>
      <c r="K17" s="213" t="s">
        <v>42</v>
      </c>
      <c r="L17" s="213"/>
      <c r="M17" s="213" t="s">
        <v>43</v>
      </c>
      <c r="N17" s="213"/>
      <c r="O17" s="213" t="s">
        <v>44</v>
      </c>
      <c r="P17" s="213"/>
      <c r="Q17" s="213" t="s">
        <v>45</v>
      </c>
      <c r="R17" s="213"/>
      <c r="S17" s="213" t="s">
        <v>46</v>
      </c>
      <c r="T17" s="213"/>
      <c r="U17" s="213" t="s">
        <v>47</v>
      </c>
      <c r="V17" s="213"/>
      <c r="W17" s="213" t="s">
        <v>48</v>
      </c>
      <c r="X17" s="213"/>
      <c r="Y17" s="213" t="s">
        <v>49</v>
      </c>
      <c r="Z17" s="213"/>
      <c r="AA17" s="213" t="s">
        <v>50</v>
      </c>
      <c r="AB17" s="213"/>
    </row>
    <row r="18" spans="5:28" ht="15">
      <c r="E18" s="213" t="str">
        <f>IF(F15&gt;E9,"Achieve","Not Achive")</f>
        <v>Achieve</v>
      </c>
      <c r="F18" s="213"/>
      <c r="G18" s="213" t="str">
        <f t="shared" si="0" ref="G18">IF(H15&gt;G9,"Achieve","Not Achive")</f>
        <v>Achieve</v>
      </c>
      <c r="H18" s="213"/>
      <c r="I18" s="213" t="str">
        <f t="shared" si="1" ref="I18">IF(J15&gt;I9,"Achieve","Not Achive")</f>
        <v>Not Achive</v>
      </c>
      <c r="J18" s="213"/>
      <c r="K18" s="213" t="str">
        <f>IF(L15&gt;K9,"Achieve","Not Achieve")</f>
        <v>Achieve</v>
      </c>
      <c r="L18" s="213"/>
      <c r="M18" s="213" t="str">
        <f t="shared" si="2" ref="M18">IF(N15&gt;M9,"Achieve","Not Achive")</f>
        <v>Not Achive</v>
      </c>
      <c r="N18" s="213"/>
      <c r="O18" s="213" t="str">
        <f t="shared" si="3" ref="O18">IF(P15&gt;O9,"Achieve","Not Achive")</f>
        <v>Achieve</v>
      </c>
      <c r="P18" s="213"/>
      <c r="Q18" s="213" t="str">
        <f t="shared" si="4" ref="Q18">IF(R15&gt;Q9,"Achieve","Not Achive")</f>
        <v>Not Achive</v>
      </c>
      <c r="R18" s="213"/>
      <c r="S18" s="213" t="str">
        <f t="shared" si="5" ref="S18">IF(T15&gt;S9,"Achieve","Not Achive")</f>
        <v>Not Achive</v>
      </c>
      <c r="T18" s="213"/>
      <c r="U18" s="213" t="str">
        <f t="shared" si="6" ref="U18">IF(V15&gt;U9,"Achieve","Not Achive")</f>
        <v>Achieve</v>
      </c>
      <c r="V18" s="213"/>
      <c r="W18" s="213" t="str">
        <f t="shared" si="7" ref="W18">IF(X15&gt;W9,"Achieve","Not Achive")</f>
        <v>Achieve</v>
      </c>
      <c r="X18" s="213"/>
      <c r="Y18" s="213" t="str">
        <f t="shared" si="8" ref="Y18">IF(Z15&gt;Y9,"Achieve","Not Achive")</f>
        <v>Achieve</v>
      </c>
      <c r="Z18" s="213"/>
      <c r="AA18" s="213" t="str">
        <f>IF(AB15&gt;AA9,"Achieve","Not Achieve")</f>
        <v>Not Achieve</v>
      </c>
      <c r="AB18" s="213"/>
    </row>
  </sheetData>
  <mergeCells count="37">
    <mergeCell ref="G17:H17"/>
    <mergeCell ref="I17:J17"/>
    <mergeCell ref="K17:L17"/>
    <mergeCell ref="AA18:AB18"/>
    <mergeCell ref="W17:X17"/>
    <mergeCell ref="Y17:Z17"/>
    <mergeCell ref="AA17:AB17"/>
    <mergeCell ref="M17:N17"/>
    <mergeCell ref="O17:P17"/>
    <mergeCell ref="Q17:R17"/>
    <mergeCell ref="S17:T17"/>
    <mergeCell ref="U17:V17"/>
    <mergeCell ref="Q18:R18"/>
    <mergeCell ref="U18:V18"/>
    <mergeCell ref="Y18:Z18"/>
    <mergeCell ref="O3:P3"/>
    <mergeCell ref="S18:T18"/>
    <mergeCell ref="W18:X18"/>
    <mergeCell ref="A3:D4"/>
    <mergeCell ref="E18:F18"/>
    <mergeCell ref="I18:J18"/>
    <mergeCell ref="K18:L18"/>
    <mergeCell ref="O18:P18"/>
    <mergeCell ref="E3:F3"/>
    <mergeCell ref="G3:H3"/>
    <mergeCell ref="I3:J3"/>
    <mergeCell ref="K3:L3"/>
    <mergeCell ref="M3:N3"/>
    <mergeCell ref="E17:F17"/>
    <mergeCell ref="G18:H18"/>
    <mergeCell ref="M18:N18"/>
    <mergeCell ref="AA3:AB3"/>
    <mergeCell ref="Q3:R3"/>
    <mergeCell ref="S3:T3"/>
    <mergeCell ref="U3:V3"/>
    <mergeCell ref="W3:X3"/>
    <mergeCell ref="Y3:Z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1f5f58f-1a32-4174-a161-a573145d3e45}">
  <dimension ref="A1:AR80"/>
  <sheetViews>
    <sheetView zoomScale="70" zoomScaleNormal="70" workbookViewId="0" topLeftCell="A55">
      <selection pane="topLeft" activeCell="D75" sqref="D75"/>
    </sheetView>
  </sheetViews>
  <sheetFormatPr defaultColWidth="8.854285714285714" defaultRowHeight="20.25"/>
  <cols>
    <col min="1" max="1" width="8.571428571428571" style="1" bestFit="1" customWidth="1"/>
    <col min="2" max="2" width="19.714285714285715" style="1" bestFit="1" customWidth="1"/>
    <col min="3" max="3" width="56.57142857142857" style="1" customWidth="1"/>
    <col min="4" max="8" width="13.285714285714286" style="1" bestFit="1" customWidth="1"/>
    <col min="9" max="9" width="15.714285714285714" style="1" bestFit="1" customWidth="1"/>
    <col min="10" max="10" width="18.428571428571427" style="1" customWidth="1"/>
    <col min="11" max="11" width="14.142857142857142" style="1" customWidth="1"/>
    <col min="12" max="15" width="13.714285714285714" style="1" customWidth="1"/>
    <col min="16" max="17" width="15.714285714285714" style="1" customWidth="1"/>
    <col min="18" max="18" width="19.142857142857142" style="1" customWidth="1"/>
    <col min="19" max="19" width="14.571428571428571" style="1" customWidth="1"/>
    <col min="20" max="20" width="14.714285714285714" style="1" customWidth="1"/>
    <col min="21" max="21" width="14.285714285714286" style="1" customWidth="1"/>
    <col min="22" max="22" width="17.428571428571427" style="1" customWidth="1"/>
    <col min="23" max="23" width="29.142857142857142" style="1" customWidth="1"/>
    <col min="24" max="24" width="17.857142857142858" style="1" customWidth="1"/>
    <col min="25" max="25" width="17.428571428571427" style="1" customWidth="1"/>
    <col min="26" max="26" width="12.714285714285714" style="1" customWidth="1"/>
    <col min="27" max="43" width="8.857142857142858" style="110"/>
    <col min="44" max="44" width="8.857142857142858" style="109"/>
    <col min="45" max="265" width="8.857142857142858" style="107"/>
    <col min="266" max="16384" width="8.857142857142858" style="1"/>
  </cols>
  <sheetData>
    <row r="1" spans="1:26" ht="20.25">
      <c r="A1" s="164" t="s">
        <v>105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spans="1:26" ht="21" thickBot="1">
      <c r="A2" s="164" t="s">
        <v>106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26" ht="21" thickBot="1">
      <c r="A3" s="165" t="s">
        <v>85</v>
      </c>
      <c r="B3" s="166"/>
      <c r="C3" s="343" t="s">
        <v>557</v>
      </c>
      <c r="D3" s="84" t="s">
        <v>100</v>
      </c>
      <c r="E3" s="83"/>
      <c r="F3" s="167" t="s">
        <v>104</v>
      </c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</row>
    <row r="4" spans="1:26" ht="21" customHeight="1" thickBot="1">
      <c r="A4" s="168" t="s">
        <v>0</v>
      </c>
      <c r="B4" s="170" t="s">
        <v>1</v>
      </c>
      <c r="C4" s="173" t="s">
        <v>2</v>
      </c>
      <c r="D4" s="176" t="s">
        <v>101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8"/>
      <c r="R4" s="179" t="s">
        <v>102</v>
      </c>
      <c r="S4" s="180"/>
      <c r="T4" s="180"/>
      <c r="U4" s="180"/>
      <c r="V4" s="181"/>
      <c r="W4" s="15" t="s">
        <v>15</v>
      </c>
      <c r="X4" s="185" t="s">
        <v>14</v>
      </c>
      <c r="Y4" s="149" t="s">
        <v>83</v>
      </c>
      <c r="Z4" s="152" t="s">
        <v>84</v>
      </c>
    </row>
    <row r="5" spans="1:26" ht="20.25">
      <c r="A5" s="169"/>
      <c r="B5" s="171"/>
      <c r="C5" s="174"/>
      <c r="D5" s="155" t="s">
        <v>11</v>
      </c>
      <c r="E5" s="156"/>
      <c r="F5" s="156"/>
      <c r="G5" s="156"/>
      <c r="H5" s="156"/>
      <c r="I5" s="156"/>
      <c r="J5" s="157"/>
      <c r="K5" s="158" t="s">
        <v>89</v>
      </c>
      <c r="L5" s="159"/>
      <c r="M5" s="159"/>
      <c r="N5" s="159"/>
      <c r="O5" s="159"/>
      <c r="P5" s="159"/>
      <c r="Q5" s="160"/>
      <c r="R5" s="182"/>
      <c r="S5" s="183"/>
      <c r="T5" s="183"/>
      <c r="U5" s="183"/>
      <c r="V5" s="184"/>
      <c r="W5" s="16" t="s">
        <v>13</v>
      </c>
      <c r="X5" s="186"/>
      <c r="Y5" s="150"/>
      <c r="Z5" s="153"/>
    </row>
    <row r="6" spans="1:26" ht="21" thickBot="1">
      <c r="A6" s="169"/>
      <c r="B6" s="172"/>
      <c r="C6" s="175"/>
      <c r="D6" s="93" t="s">
        <v>9</v>
      </c>
      <c r="E6" s="94" t="s">
        <v>86</v>
      </c>
      <c r="F6" s="94" t="s">
        <v>8</v>
      </c>
      <c r="G6" s="94" t="s">
        <v>87</v>
      </c>
      <c r="H6" s="94" t="s">
        <v>88</v>
      </c>
      <c r="I6" s="95" t="s">
        <v>10</v>
      </c>
      <c r="J6" s="96" t="s">
        <v>97</v>
      </c>
      <c r="K6" s="97" t="s">
        <v>90</v>
      </c>
      <c r="L6" s="98" t="s">
        <v>91</v>
      </c>
      <c r="M6" s="98" t="s">
        <v>92</v>
      </c>
      <c r="N6" s="98" t="s">
        <v>93</v>
      </c>
      <c r="O6" s="98" t="s">
        <v>94</v>
      </c>
      <c r="P6" s="98" t="s">
        <v>95</v>
      </c>
      <c r="Q6" s="99" t="s">
        <v>98</v>
      </c>
      <c r="R6" s="77" t="s">
        <v>12</v>
      </c>
      <c r="S6" s="78" t="s">
        <v>3</v>
      </c>
      <c r="T6" s="78" t="s">
        <v>4</v>
      </c>
      <c r="U6" s="78" t="s">
        <v>5</v>
      </c>
      <c r="V6" s="76" t="s">
        <v>6</v>
      </c>
      <c r="W6" s="100" t="s">
        <v>96</v>
      </c>
      <c r="X6" s="187"/>
      <c r="Y6" s="151"/>
      <c r="Z6" s="154"/>
    </row>
    <row r="7" spans="1:44" s="107" customFormat="1" ht="20.25">
      <c r="A7" s="191">
        <v>1</v>
      </c>
      <c r="B7" s="125">
        <v>439676</v>
      </c>
      <c r="C7" s="126" t="s">
        <v>382</v>
      </c>
      <c r="D7" s="196">
        <v>6</v>
      </c>
      <c r="E7" s="196">
        <v>8</v>
      </c>
      <c r="F7" s="196">
        <v>9</v>
      </c>
      <c r="G7" s="196">
        <v>7</v>
      </c>
      <c r="H7" s="196">
        <v>9</v>
      </c>
      <c r="I7" s="196">
        <f>SUM(D7:H7)</f>
        <v>39</v>
      </c>
      <c r="J7" s="196">
        <f>I7*0.15</f>
        <v>5.85</v>
      </c>
      <c r="K7" s="197">
        <v>4</v>
      </c>
      <c r="L7" s="197">
        <v>3</v>
      </c>
      <c r="M7" s="197">
        <v>2</v>
      </c>
      <c r="N7" s="197">
        <v>3</v>
      </c>
      <c r="O7" s="197">
        <v>4</v>
      </c>
      <c r="P7" s="197">
        <f>SUM(K7:O7)</f>
        <v>16</v>
      </c>
      <c r="Q7" s="197">
        <f>P7*0.05</f>
        <v>0.80</v>
      </c>
      <c r="R7" s="104">
        <f>D7*0.15+K7*0.05</f>
        <v>1.0999999999999999</v>
      </c>
      <c r="S7" s="104">
        <f t="shared" si="0" ref="S7:V7">E7*0.15+L7*0.05</f>
        <v>1.35</v>
      </c>
      <c r="T7" s="104">
        <f t="shared" si="0"/>
        <v>1.45</v>
      </c>
      <c r="U7" s="104">
        <f t="shared" si="0"/>
        <v>1.2000000000000002</v>
      </c>
      <c r="V7" s="104">
        <f t="shared" si="0"/>
        <v>1.5499999999999998</v>
      </c>
      <c r="W7" s="26">
        <f>I7+P7</f>
        <v>55</v>
      </c>
      <c r="X7" s="194">
        <f>W7*0.2</f>
        <v>11</v>
      </c>
      <c r="Y7" s="344">
        <v>38</v>
      </c>
      <c r="Z7" s="108">
        <f>Y7*0.8</f>
        <v>30.40</v>
      </c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09"/>
    </row>
    <row r="8" spans="1:44" s="107" customFormat="1" ht="20.25">
      <c r="A8" s="191">
        <v>2</v>
      </c>
      <c r="B8" s="125">
        <v>439472</v>
      </c>
      <c r="C8" s="126" t="s">
        <v>151</v>
      </c>
      <c r="D8" s="196">
        <v>13</v>
      </c>
      <c r="E8" s="196">
        <v>14</v>
      </c>
      <c r="F8" s="196">
        <v>12</v>
      </c>
      <c r="G8" s="196">
        <v>10</v>
      </c>
      <c r="H8" s="196">
        <v>12</v>
      </c>
      <c r="I8" s="196">
        <f t="shared" si="1" ref="I8:I67">SUM(D8:H8)</f>
        <v>61</v>
      </c>
      <c r="J8" s="196">
        <f t="shared" si="2" ref="J8:J67">I8*0.15</f>
        <v>9.15</v>
      </c>
      <c r="K8" s="197">
        <v>6</v>
      </c>
      <c r="L8" s="197">
        <v>5</v>
      </c>
      <c r="M8" s="197">
        <v>6</v>
      </c>
      <c r="N8" s="197">
        <v>4</v>
      </c>
      <c r="O8" s="197">
        <v>5</v>
      </c>
      <c r="P8" s="197">
        <f t="shared" si="3" ref="P8:P67">SUM(K8:O8)</f>
        <v>26</v>
      </c>
      <c r="Q8" s="197">
        <f t="shared" si="4" ref="Q8:Q67">P8*0.05</f>
        <v>1.30</v>
      </c>
      <c r="R8" s="104">
        <f t="shared" si="5" ref="R8:R67">D8*0.15+K8*0.05</f>
        <v>2.25</v>
      </c>
      <c r="S8" s="104">
        <f t="shared" si="6" ref="S8:S67">E8*0.15+L8*0.05</f>
        <v>2.35</v>
      </c>
      <c r="T8" s="104">
        <f t="shared" si="7" ref="T8:T67">F8*0.15+M8*0.05</f>
        <v>2.0999999999999996</v>
      </c>
      <c r="U8" s="104">
        <f t="shared" si="8" ref="U8:U67">G8*0.15+N8*0.05</f>
        <v>1.70</v>
      </c>
      <c r="V8" s="104">
        <f t="shared" si="9" ref="V8:V67">H8*0.15+O8*0.05</f>
        <v>2.0499999999999998</v>
      </c>
      <c r="W8" s="26">
        <f t="shared" si="10" ref="W8:W67">I8+P8</f>
        <v>87</v>
      </c>
      <c r="X8" s="194">
        <f t="shared" si="11" ref="X8:X67">W8*0.2</f>
        <v>17.400000000000002</v>
      </c>
      <c r="Y8" s="114">
        <v>63</v>
      </c>
      <c r="Z8" s="108">
        <f t="shared" si="12" ref="Z8:Z68">Y8*0.8</f>
        <v>50.400000000000006</v>
      </c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09"/>
    </row>
    <row r="9" spans="1:44" s="107" customFormat="1" ht="20.25">
      <c r="A9" s="191">
        <v>3</v>
      </c>
      <c r="B9" s="125">
        <v>439484</v>
      </c>
      <c r="C9" s="126" t="s">
        <v>285</v>
      </c>
      <c r="D9" s="196">
        <v>11</v>
      </c>
      <c r="E9" s="196">
        <v>10.50</v>
      </c>
      <c r="F9" s="196">
        <v>11</v>
      </c>
      <c r="G9" s="196">
        <v>13</v>
      </c>
      <c r="H9" s="196">
        <v>14</v>
      </c>
      <c r="I9" s="196">
        <f t="shared" si="1"/>
        <v>59.50</v>
      </c>
      <c r="J9" s="196">
        <f t="shared" si="2"/>
        <v>8.9249999999999989</v>
      </c>
      <c r="K9" s="197">
        <v>5</v>
      </c>
      <c r="L9" s="197">
        <v>6</v>
      </c>
      <c r="M9" s="197">
        <v>5</v>
      </c>
      <c r="N9" s="197">
        <v>6</v>
      </c>
      <c r="O9" s="197">
        <v>5</v>
      </c>
      <c r="P9" s="197">
        <f t="shared" si="3"/>
        <v>27</v>
      </c>
      <c r="Q9" s="197">
        <f t="shared" si="4"/>
        <v>1.35</v>
      </c>
      <c r="R9" s="104">
        <f t="shared" si="5"/>
        <v>1.90</v>
      </c>
      <c r="S9" s="104">
        <f t="shared" si="6"/>
        <v>1.875</v>
      </c>
      <c r="T9" s="104">
        <f t="shared" si="7"/>
        <v>1.90</v>
      </c>
      <c r="U9" s="104">
        <f t="shared" si="8"/>
        <v>2.25</v>
      </c>
      <c r="V9" s="104">
        <f t="shared" si="9"/>
        <v>2.35</v>
      </c>
      <c r="W9" s="26">
        <f t="shared" si="10"/>
        <v>86.50</v>
      </c>
      <c r="X9" s="194">
        <f t="shared" si="11"/>
        <v>17.30</v>
      </c>
      <c r="Y9" s="114">
        <v>61</v>
      </c>
      <c r="Z9" s="108">
        <f t="shared" si="12"/>
        <v>48.80</v>
      </c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09"/>
    </row>
    <row r="10" spans="1:44" s="107" customFormat="1" ht="20.25">
      <c r="A10" s="191">
        <v>4</v>
      </c>
      <c r="B10" s="125">
        <v>439486</v>
      </c>
      <c r="C10" s="126" t="s">
        <v>287</v>
      </c>
      <c r="D10" s="196">
        <v>9</v>
      </c>
      <c r="E10" s="196">
        <v>8</v>
      </c>
      <c r="F10" s="196">
        <v>6</v>
      </c>
      <c r="G10" s="196">
        <v>12</v>
      </c>
      <c r="H10" s="196">
        <v>10</v>
      </c>
      <c r="I10" s="196">
        <f t="shared" si="1"/>
        <v>45</v>
      </c>
      <c r="J10" s="196">
        <f t="shared" si="2"/>
        <v>6.75</v>
      </c>
      <c r="K10" s="197">
        <v>2</v>
      </c>
      <c r="L10" s="197">
        <v>3</v>
      </c>
      <c r="M10" s="197">
        <v>4</v>
      </c>
      <c r="N10" s="197">
        <v>3</v>
      </c>
      <c r="O10" s="197">
        <v>2</v>
      </c>
      <c r="P10" s="197">
        <f t="shared" si="3"/>
        <v>14</v>
      </c>
      <c r="Q10" s="197">
        <f t="shared" si="4"/>
        <v>0.70</v>
      </c>
      <c r="R10" s="104">
        <f t="shared" si="5"/>
        <v>1.45</v>
      </c>
      <c r="S10" s="104">
        <f t="shared" si="6"/>
        <v>1.35</v>
      </c>
      <c r="T10" s="104">
        <f t="shared" si="7"/>
        <v>1.0999999999999999</v>
      </c>
      <c r="U10" s="104">
        <f t="shared" si="8"/>
        <v>1.9499999999999997</v>
      </c>
      <c r="V10" s="104">
        <f t="shared" si="9"/>
        <v>1.60</v>
      </c>
      <c r="W10" s="26">
        <f t="shared" si="10"/>
        <v>59</v>
      </c>
      <c r="X10" s="194">
        <f t="shared" si="11"/>
        <v>11.80</v>
      </c>
      <c r="Y10" s="114">
        <v>46</v>
      </c>
      <c r="Z10" s="108">
        <f t="shared" si="12"/>
        <v>36.800000000000004</v>
      </c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09"/>
    </row>
    <row r="11" spans="1:44" s="107" customFormat="1" ht="20.25">
      <c r="A11" s="191">
        <v>5</v>
      </c>
      <c r="B11" s="125">
        <v>439489</v>
      </c>
      <c r="C11" s="126" t="s">
        <v>155</v>
      </c>
      <c r="D11" s="196">
        <v>8</v>
      </c>
      <c r="E11" s="196">
        <v>9</v>
      </c>
      <c r="F11" s="196">
        <v>7</v>
      </c>
      <c r="G11" s="196">
        <v>8</v>
      </c>
      <c r="H11" s="196">
        <v>9</v>
      </c>
      <c r="I11" s="196">
        <f t="shared" si="1"/>
        <v>41</v>
      </c>
      <c r="J11" s="196">
        <f t="shared" si="2"/>
        <v>6.15</v>
      </c>
      <c r="K11" s="197">
        <v>4</v>
      </c>
      <c r="L11" s="197">
        <v>3</v>
      </c>
      <c r="M11" s="197">
        <v>5</v>
      </c>
      <c r="N11" s="197">
        <v>2</v>
      </c>
      <c r="O11" s="197">
        <v>3</v>
      </c>
      <c r="P11" s="197">
        <f t="shared" si="3"/>
        <v>17</v>
      </c>
      <c r="Q11" s="197">
        <f t="shared" si="4"/>
        <v>0.85000000000000009</v>
      </c>
      <c r="R11" s="104">
        <f t="shared" si="5"/>
        <v>1.40</v>
      </c>
      <c r="S11" s="104">
        <f t="shared" si="6"/>
        <v>1.50</v>
      </c>
      <c r="T11" s="104">
        <f t="shared" si="7"/>
        <v>1.30</v>
      </c>
      <c r="U11" s="104">
        <f t="shared" si="8"/>
        <v>1.30</v>
      </c>
      <c r="V11" s="104">
        <f t="shared" si="9"/>
        <v>1.50</v>
      </c>
      <c r="W11" s="26">
        <f t="shared" si="10"/>
        <v>58</v>
      </c>
      <c r="X11" s="194">
        <f t="shared" si="11"/>
        <v>11.60</v>
      </c>
      <c r="Y11" s="114">
        <v>42</v>
      </c>
      <c r="Z11" s="108">
        <f t="shared" si="12"/>
        <v>33.60</v>
      </c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09"/>
    </row>
    <row r="12" spans="1:44" s="107" customFormat="1" ht="20.25">
      <c r="A12" s="191">
        <v>6</v>
      </c>
      <c r="B12" s="125">
        <v>439493</v>
      </c>
      <c r="C12" s="126" t="s">
        <v>290</v>
      </c>
      <c r="D12" s="196">
        <v>13</v>
      </c>
      <c r="E12" s="196">
        <v>15</v>
      </c>
      <c r="F12" s="196">
        <v>14</v>
      </c>
      <c r="G12" s="196">
        <v>13</v>
      </c>
      <c r="H12" s="196">
        <v>12</v>
      </c>
      <c r="I12" s="196">
        <f t="shared" si="1"/>
        <v>67</v>
      </c>
      <c r="J12" s="196">
        <f t="shared" si="2"/>
        <v>10.049999999999999</v>
      </c>
      <c r="K12" s="197">
        <v>5</v>
      </c>
      <c r="L12" s="197">
        <v>4</v>
      </c>
      <c r="M12" s="197">
        <v>6</v>
      </c>
      <c r="N12" s="197">
        <v>4</v>
      </c>
      <c r="O12" s="197">
        <v>6</v>
      </c>
      <c r="P12" s="197">
        <f t="shared" si="3"/>
        <v>25</v>
      </c>
      <c r="Q12" s="197">
        <f t="shared" si="4"/>
        <v>1.25</v>
      </c>
      <c r="R12" s="104">
        <f t="shared" si="5"/>
        <v>2.2000000000000002</v>
      </c>
      <c r="S12" s="104">
        <f t="shared" si="6"/>
        <v>2.4500000000000002</v>
      </c>
      <c r="T12" s="104">
        <f t="shared" si="7"/>
        <v>2.4000000000000004</v>
      </c>
      <c r="U12" s="104">
        <f t="shared" si="8"/>
        <v>2.15</v>
      </c>
      <c r="V12" s="104">
        <f t="shared" si="9"/>
        <v>2.0999999999999996</v>
      </c>
      <c r="W12" s="26">
        <f t="shared" si="10"/>
        <v>92</v>
      </c>
      <c r="X12" s="194">
        <f t="shared" si="11"/>
        <v>18.400000000000002</v>
      </c>
      <c r="Y12" s="114">
        <v>67</v>
      </c>
      <c r="Z12" s="108">
        <f t="shared" si="12"/>
        <v>53.60</v>
      </c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09"/>
    </row>
    <row r="13" spans="1:44" s="107" customFormat="1" ht="20.25">
      <c r="A13" s="191">
        <v>7</v>
      </c>
      <c r="B13" s="125">
        <v>439527</v>
      </c>
      <c r="C13" s="126" t="s">
        <v>306</v>
      </c>
      <c r="I13" s="196"/>
      <c r="J13" s="196"/>
      <c r="K13" s="197"/>
      <c r="L13" s="197"/>
      <c r="M13" s="197"/>
      <c r="N13" s="197"/>
      <c r="O13" s="197"/>
      <c r="P13" s="197"/>
      <c r="Q13" s="197"/>
      <c r="R13" s="104"/>
      <c r="S13" s="104"/>
      <c r="T13" s="104"/>
      <c r="U13" s="104"/>
      <c r="V13" s="104"/>
      <c r="W13" s="26"/>
      <c r="X13" s="194"/>
      <c r="Y13" s="114">
        <v>0</v>
      </c>
      <c r="Z13" s="108">
        <f t="shared" si="12"/>
        <v>0</v>
      </c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09"/>
    </row>
    <row r="14" spans="1:44" s="107" customFormat="1" ht="20.25">
      <c r="A14" s="191">
        <v>8</v>
      </c>
      <c r="B14" s="125">
        <v>439541</v>
      </c>
      <c r="C14" s="126" t="s">
        <v>169</v>
      </c>
      <c r="D14" s="111"/>
      <c r="E14" s="111"/>
      <c r="F14" s="112"/>
      <c r="G14" s="196"/>
      <c r="H14" s="196"/>
      <c r="I14" s="196"/>
      <c r="J14" s="196"/>
      <c r="K14" s="197"/>
      <c r="L14" s="197"/>
      <c r="M14" s="197"/>
      <c r="N14" s="197"/>
      <c r="O14" s="197"/>
      <c r="P14" s="197"/>
      <c r="Q14" s="197"/>
      <c r="R14" s="104"/>
      <c r="S14" s="104"/>
      <c r="T14" s="104"/>
      <c r="U14" s="104"/>
      <c r="V14" s="104"/>
      <c r="W14" s="26"/>
      <c r="X14" s="194"/>
      <c r="Y14" s="114" t="s">
        <v>147</v>
      </c>
      <c r="Z14" s="108" t="e">
        <f t="shared" si="12"/>
        <v>#VALUE!</v>
      </c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09"/>
    </row>
    <row r="15" spans="1:44" s="107" customFormat="1" ht="20.25">
      <c r="A15" s="191">
        <v>9</v>
      </c>
      <c r="B15" s="125">
        <v>439557</v>
      </c>
      <c r="C15" s="126" t="s">
        <v>318</v>
      </c>
      <c r="D15" s="196">
        <v>9</v>
      </c>
      <c r="E15" s="196">
        <v>12</v>
      </c>
      <c r="F15" s="196">
        <v>9</v>
      </c>
      <c r="G15" s="196">
        <v>8</v>
      </c>
      <c r="H15" s="196">
        <v>9</v>
      </c>
      <c r="I15" s="196">
        <f t="shared" si="1"/>
        <v>47</v>
      </c>
      <c r="J15" s="196">
        <f t="shared" si="2"/>
        <v>7.05</v>
      </c>
      <c r="K15" s="197">
        <v>4</v>
      </c>
      <c r="L15" s="197">
        <v>3</v>
      </c>
      <c r="M15" s="197">
        <v>2</v>
      </c>
      <c r="N15" s="197">
        <v>5</v>
      </c>
      <c r="O15" s="197">
        <v>3</v>
      </c>
      <c r="P15" s="197">
        <f t="shared" si="3"/>
        <v>17</v>
      </c>
      <c r="Q15" s="197">
        <f t="shared" si="4"/>
        <v>0.85000000000000009</v>
      </c>
      <c r="R15" s="104" t="e">
        <f>#REF!*0.15+K15*0.05</f>
        <v>#REF!</v>
      </c>
      <c r="S15" s="104" t="e">
        <f>#REF!*0.15+L15*0.05</f>
        <v>#REF!</v>
      </c>
      <c r="T15" s="104" t="e">
        <f>#REF!*0.15+M15*0.05</f>
        <v>#REF!</v>
      </c>
      <c r="U15" s="104" t="e">
        <f>#REF!*0.15+N15*0.05</f>
        <v>#REF!</v>
      </c>
      <c r="V15" s="104" t="e">
        <f>#REF!*0.15+O15*0.05</f>
        <v>#REF!</v>
      </c>
      <c r="W15" s="26">
        <f t="shared" si="10"/>
        <v>64</v>
      </c>
      <c r="X15" s="194">
        <f t="shared" si="11"/>
        <v>12.80</v>
      </c>
      <c r="Y15" s="114">
        <v>48</v>
      </c>
      <c r="Z15" s="108">
        <f t="shared" si="12"/>
        <v>38.400000000000006</v>
      </c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09"/>
    </row>
    <row r="16" spans="1:44" s="107" customFormat="1" ht="20.25">
      <c r="A16" s="191">
        <v>10</v>
      </c>
      <c r="B16" s="125">
        <v>439563</v>
      </c>
      <c r="C16" s="126" t="s">
        <v>320</v>
      </c>
      <c r="D16" s="196">
        <v>9</v>
      </c>
      <c r="E16" s="196">
        <v>8</v>
      </c>
      <c r="F16" s="196">
        <v>6</v>
      </c>
      <c r="G16" s="196">
        <v>12</v>
      </c>
      <c r="H16" s="196">
        <v>10</v>
      </c>
      <c r="I16" s="196">
        <f t="shared" si="1"/>
        <v>45</v>
      </c>
      <c r="J16" s="196">
        <f t="shared" si="2"/>
        <v>6.75</v>
      </c>
      <c r="K16" s="197">
        <v>3</v>
      </c>
      <c r="L16" s="197">
        <v>4</v>
      </c>
      <c r="M16" s="197">
        <v>3</v>
      </c>
      <c r="N16" s="197">
        <v>4</v>
      </c>
      <c r="O16" s="197">
        <v>2</v>
      </c>
      <c r="P16" s="197">
        <f t="shared" si="3"/>
        <v>16</v>
      </c>
      <c r="Q16" s="197">
        <f t="shared" si="4"/>
        <v>0.80</v>
      </c>
      <c r="R16" s="104">
        <f t="shared" si="5"/>
        <v>1.50</v>
      </c>
      <c r="S16" s="104">
        <f t="shared" si="6"/>
        <v>1.40</v>
      </c>
      <c r="T16" s="104">
        <f t="shared" si="7"/>
        <v>1.0499999999999998</v>
      </c>
      <c r="U16" s="104">
        <f t="shared" si="8"/>
        <v>1.9999999999999998</v>
      </c>
      <c r="V16" s="104">
        <f t="shared" si="9"/>
        <v>1.60</v>
      </c>
      <c r="W16" s="26">
        <f t="shared" si="10"/>
        <v>61</v>
      </c>
      <c r="X16" s="194">
        <f t="shared" si="11"/>
        <v>12.20</v>
      </c>
      <c r="Y16" s="114">
        <v>47</v>
      </c>
      <c r="Z16" s="108">
        <f t="shared" si="12"/>
        <v>37.60</v>
      </c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09"/>
    </row>
    <row r="17" spans="1:44" s="107" customFormat="1" ht="20.25">
      <c r="A17" s="191">
        <v>11</v>
      </c>
      <c r="B17" s="125">
        <v>439568</v>
      </c>
      <c r="C17" s="126" t="s">
        <v>324</v>
      </c>
      <c r="D17" s="196">
        <v>3</v>
      </c>
      <c r="E17" s="196">
        <v>5</v>
      </c>
      <c r="F17" s="196">
        <v>8</v>
      </c>
      <c r="G17" s="196">
        <v>9</v>
      </c>
      <c r="H17" s="196">
        <v>12</v>
      </c>
      <c r="I17" s="196">
        <f t="shared" si="1"/>
        <v>37</v>
      </c>
      <c r="J17" s="196">
        <f t="shared" si="2"/>
        <v>5.55</v>
      </c>
      <c r="K17" s="197">
        <v>4</v>
      </c>
      <c r="L17" s="197">
        <v>3</v>
      </c>
      <c r="M17" s="197">
        <v>2</v>
      </c>
      <c r="N17" s="197">
        <v>3</v>
      </c>
      <c r="O17" s="197">
        <v>3</v>
      </c>
      <c r="P17" s="197">
        <f t="shared" si="3"/>
        <v>15</v>
      </c>
      <c r="Q17" s="197">
        <f t="shared" si="4"/>
        <v>0.75</v>
      </c>
      <c r="R17" s="104">
        <f t="shared" si="5"/>
        <v>0.64999999999999991</v>
      </c>
      <c r="S17" s="104">
        <f t="shared" si="6"/>
        <v>0.90</v>
      </c>
      <c r="T17" s="104">
        <f t="shared" si="7"/>
        <v>1.30</v>
      </c>
      <c r="U17" s="104">
        <f t="shared" si="8"/>
        <v>1.50</v>
      </c>
      <c r="V17" s="104">
        <f t="shared" si="9"/>
        <v>1.9499999999999997</v>
      </c>
      <c r="W17" s="26">
        <f t="shared" si="10"/>
        <v>52</v>
      </c>
      <c r="X17" s="194">
        <f t="shared" si="11"/>
        <v>10.40</v>
      </c>
      <c r="Y17" s="114">
        <v>40</v>
      </c>
      <c r="Z17" s="108">
        <f t="shared" si="12"/>
        <v>32</v>
      </c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09"/>
    </row>
    <row r="18" spans="1:44" s="107" customFormat="1" ht="20.25">
      <c r="A18" s="191">
        <v>12</v>
      </c>
      <c r="B18" s="125">
        <v>439584</v>
      </c>
      <c r="C18" s="126" t="s">
        <v>335</v>
      </c>
      <c r="D18" s="196">
        <v>6</v>
      </c>
      <c r="E18" s="196">
        <v>10</v>
      </c>
      <c r="F18" s="196">
        <v>6</v>
      </c>
      <c r="G18" s="196">
        <v>8</v>
      </c>
      <c r="H18" s="196">
        <v>6</v>
      </c>
      <c r="I18" s="196">
        <f t="shared" si="1"/>
        <v>36</v>
      </c>
      <c r="J18" s="196">
        <f t="shared" si="2"/>
        <v>5.40</v>
      </c>
      <c r="K18" s="197">
        <v>2</v>
      </c>
      <c r="L18" s="197">
        <v>3</v>
      </c>
      <c r="M18" s="197">
        <v>4</v>
      </c>
      <c r="N18" s="197">
        <v>3</v>
      </c>
      <c r="O18" s="197">
        <v>2</v>
      </c>
      <c r="P18" s="197">
        <f t="shared" si="3"/>
        <v>14</v>
      </c>
      <c r="Q18" s="197">
        <f t="shared" si="4"/>
        <v>0.70</v>
      </c>
      <c r="R18" s="104">
        <f t="shared" si="5"/>
        <v>0.99999999999999989</v>
      </c>
      <c r="S18" s="104">
        <f t="shared" si="6"/>
        <v>1.65</v>
      </c>
      <c r="T18" s="104">
        <f t="shared" si="7"/>
        <v>1.0999999999999999</v>
      </c>
      <c r="U18" s="104">
        <f t="shared" si="8"/>
        <v>1.35</v>
      </c>
      <c r="V18" s="104">
        <f t="shared" si="9"/>
        <v>0.99999999999999989</v>
      </c>
      <c r="W18" s="26">
        <f t="shared" si="10"/>
        <v>50</v>
      </c>
      <c r="X18" s="194">
        <f t="shared" si="11"/>
        <v>10</v>
      </c>
      <c r="Y18" s="114">
        <v>38</v>
      </c>
      <c r="Z18" s="108">
        <f t="shared" si="12"/>
        <v>30.40</v>
      </c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09"/>
    </row>
    <row r="19" spans="1:44" s="107" customFormat="1" ht="20.25">
      <c r="A19" s="191">
        <v>13</v>
      </c>
      <c r="B19" s="125">
        <v>439600</v>
      </c>
      <c r="C19" s="126" t="s">
        <v>345</v>
      </c>
      <c r="D19" s="111"/>
      <c r="E19" s="111"/>
      <c r="F19" s="112"/>
      <c r="G19" s="196"/>
      <c r="H19" s="196"/>
      <c r="I19" s="196"/>
      <c r="J19" s="196"/>
      <c r="K19" s="197"/>
      <c r="L19" s="197"/>
      <c r="M19" s="197"/>
      <c r="N19" s="197"/>
      <c r="O19" s="197"/>
      <c r="P19" s="197"/>
      <c r="Q19" s="197"/>
      <c r="R19" s="104"/>
      <c r="S19" s="104"/>
      <c r="T19" s="104"/>
      <c r="U19" s="104"/>
      <c r="V19" s="104"/>
      <c r="W19" s="26"/>
      <c r="X19" s="194"/>
      <c r="Y19" s="114" t="s">
        <v>147</v>
      </c>
      <c r="Z19" s="108" t="e">
        <f t="shared" si="12"/>
        <v>#VALUE!</v>
      </c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09"/>
    </row>
    <row r="20" spans="1:44" s="107" customFormat="1" ht="20.25">
      <c r="A20" s="191">
        <v>14</v>
      </c>
      <c r="B20" s="125">
        <v>439634</v>
      </c>
      <c r="C20" s="126" t="s">
        <v>116</v>
      </c>
      <c r="D20" s="196">
        <v>12</v>
      </c>
      <c r="E20" s="196">
        <v>10</v>
      </c>
      <c r="F20" s="196">
        <v>8</v>
      </c>
      <c r="G20" s="196">
        <v>6</v>
      </c>
      <c r="H20" s="196">
        <v>8</v>
      </c>
      <c r="I20" s="196">
        <f t="shared" si="1"/>
        <v>44</v>
      </c>
      <c r="J20" s="196">
        <f t="shared" si="2"/>
        <v>6.60</v>
      </c>
      <c r="K20" s="197">
        <v>5</v>
      </c>
      <c r="L20" s="197">
        <v>3</v>
      </c>
      <c r="M20" s="197">
        <v>4</v>
      </c>
      <c r="N20" s="197">
        <v>3</v>
      </c>
      <c r="O20" s="197">
        <v>5</v>
      </c>
      <c r="P20" s="197">
        <f t="shared" si="3"/>
        <v>20</v>
      </c>
      <c r="Q20" s="197">
        <f t="shared" si="4"/>
        <v>1</v>
      </c>
      <c r="R20" s="104">
        <f t="shared" si="5"/>
        <v>2.0499999999999998</v>
      </c>
      <c r="S20" s="104">
        <f t="shared" si="6"/>
        <v>1.65</v>
      </c>
      <c r="T20" s="104">
        <f t="shared" si="7"/>
        <v>1.40</v>
      </c>
      <c r="U20" s="104">
        <f t="shared" si="8"/>
        <v>1.0499999999999998</v>
      </c>
      <c r="V20" s="104">
        <f t="shared" si="9"/>
        <v>1.45</v>
      </c>
      <c r="W20" s="26">
        <f t="shared" si="10"/>
        <v>64</v>
      </c>
      <c r="X20" s="194">
        <f t="shared" si="11"/>
        <v>12.80</v>
      </c>
      <c r="Y20" s="114">
        <v>45</v>
      </c>
      <c r="Z20" s="108">
        <f t="shared" si="12"/>
        <v>36</v>
      </c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09"/>
    </row>
    <row r="21" spans="1:44" s="107" customFormat="1" ht="20.25">
      <c r="A21" s="191">
        <v>15</v>
      </c>
      <c r="B21" s="125">
        <v>439644</v>
      </c>
      <c r="C21" s="126" t="s">
        <v>367</v>
      </c>
      <c r="D21" s="196">
        <v>9</v>
      </c>
      <c r="E21" s="196">
        <v>6</v>
      </c>
      <c r="F21" s="196">
        <v>8</v>
      </c>
      <c r="G21" s="196">
        <v>9</v>
      </c>
      <c r="H21" s="196">
        <v>8</v>
      </c>
      <c r="I21" s="196">
        <f t="shared" si="1"/>
        <v>40</v>
      </c>
      <c r="J21" s="196">
        <f t="shared" si="2"/>
        <v>6</v>
      </c>
      <c r="K21" s="197">
        <v>2</v>
      </c>
      <c r="L21" s="197">
        <v>4</v>
      </c>
      <c r="M21" s="197">
        <v>3</v>
      </c>
      <c r="N21" s="197">
        <v>2</v>
      </c>
      <c r="O21" s="197">
        <v>5</v>
      </c>
      <c r="P21" s="197">
        <f t="shared" si="3"/>
        <v>16</v>
      </c>
      <c r="Q21" s="197">
        <f t="shared" si="4"/>
        <v>0.80</v>
      </c>
      <c r="R21" s="104">
        <f t="shared" si="5"/>
        <v>1.45</v>
      </c>
      <c r="S21" s="104">
        <f t="shared" si="6"/>
        <v>1.0999999999999999</v>
      </c>
      <c r="T21" s="104">
        <f t="shared" si="7"/>
        <v>1.35</v>
      </c>
      <c r="U21" s="104">
        <f t="shared" si="8"/>
        <v>1.45</v>
      </c>
      <c r="V21" s="104">
        <f t="shared" si="9"/>
        <v>1.45</v>
      </c>
      <c r="W21" s="26">
        <f t="shared" si="10"/>
        <v>56</v>
      </c>
      <c r="X21" s="194">
        <f t="shared" si="11"/>
        <v>11.20</v>
      </c>
      <c r="Y21" s="114">
        <v>41</v>
      </c>
      <c r="Z21" s="108">
        <f t="shared" si="12"/>
        <v>32.800000000000004</v>
      </c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09"/>
    </row>
    <row r="22" spans="1:44" s="107" customFormat="1" ht="20.25">
      <c r="A22" s="191">
        <v>16</v>
      </c>
      <c r="B22" s="125">
        <v>439649</v>
      </c>
      <c r="C22" s="126" t="s">
        <v>371</v>
      </c>
      <c r="D22" s="196">
        <v>2</v>
      </c>
      <c r="E22" s="196">
        <v>3</v>
      </c>
      <c r="F22" s="196">
        <v>2</v>
      </c>
      <c r="G22" s="196">
        <v>4</v>
      </c>
      <c r="H22" s="196">
        <v>3</v>
      </c>
      <c r="I22" s="196">
        <f t="shared" si="1"/>
        <v>14</v>
      </c>
      <c r="J22" s="196">
        <f t="shared" si="2"/>
        <v>2.10</v>
      </c>
      <c r="K22" s="197">
        <v>0</v>
      </c>
      <c r="L22" s="197">
        <v>0</v>
      </c>
      <c r="M22" s="197">
        <v>3</v>
      </c>
      <c r="N22" s="197">
        <v>2</v>
      </c>
      <c r="O22" s="197">
        <v>2</v>
      </c>
      <c r="P22" s="197">
        <f t="shared" si="3"/>
        <v>7</v>
      </c>
      <c r="Q22" s="197">
        <f t="shared" si="4"/>
        <v>0.35</v>
      </c>
      <c r="R22" s="104">
        <f t="shared" si="5"/>
        <v>0.30</v>
      </c>
      <c r="S22" s="104">
        <f t="shared" si="6"/>
        <v>0.44999999999999996</v>
      </c>
      <c r="T22" s="104">
        <f t="shared" si="7"/>
        <v>0.45</v>
      </c>
      <c r="U22" s="104">
        <f t="shared" si="8"/>
        <v>0.70</v>
      </c>
      <c r="V22" s="104">
        <f t="shared" si="9"/>
        <v>0.54999999999999993</v>
      </c>
      <c r="W22" s="26">
        <f t="shared" si="10"/>
        <v>21</v>
      </c>
      <c r="X22" s="194">
        <f t="shared" si="11"/>
        <v>4.20</v>
      </c>
      <c r="Y22" s="114">
        <v>16</v>
      </c>
      <c r="Z22" s="108">
        <f t="shared" si="12"/>
        <v>12.80</v>
      </c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09"/>
    </row>
    <row r="23" spans="1:44" s="107" customFormat="1" ht="20.25">
      <c r="A23" s="191">
        <v>17</v>
      </c>
      <c r="B23" s="125">
        <v>439660</v>
      </c>
      <c r="C23" s="126" t="s">
        <v>376</v>
      </c>
      <c r="D23" s="196">
        <v>8</v>
      </c>
      <c r="E23" s="196">
        <v>7</v>
      </c>
      <c r="F23" s="196">
        <v>6</v>
      </c>
      <c r="G23" s="196">
        <v>8</v>
      </c>
      <c r="H23" s="196">
        <v>7</v>
      </c>
      <c r="I23" s="196">
        <f t="shared" si="1"/>
        <v>36</v>
      </c>
      <c r="J23" s="196">
        <f t="shared" si="2"/>
        <v>5.40</v>
      </c>
      <c r="K23" s="197">
        <v>2</v>
      </c>
      <c r="L23" s="197">
        <v>3</v>
      </c>
      <c r="M23" s="197">
        <v>4</v>
      </c>
      <c r="N23" s="197">
        <v>3</v>
      </c>
      <c r="O23" s="197">
        <v>2</v>
      </c>
      <c r="P23" s="197">
        <f t="shared" si="3"/>
        <v>14</v>
      </c>
      <c r="Q23" s="197">
        <f t="shared" si="4"/>
        <v>0.70</v>
      </c>
      <c r="R23" s="104">
        <f t="shared" si="5"/>
        <v>1.30</v>
      </c>
      <c r="S23" s="104">
        <f t="shared" si="6"/>
        <v>1.2000000000000002</v>
      </c>
      <c r="T23" s="104">
        <f t="shared" si="7"/>
        <v>1.0999999999999999</v>
      </c>
      <c r="U23" s="104">
        <f t="shared" si="8"/>
        <v>1.35</v>
      </c>
      <c r="V23" s="104">
        <f t="shared" si="9"/>
        <v>1.1500000000000001</v>
      </c>
      <c r="W23" s="26">
        <f t="shared" si="10"/>
        <v>50</v>
      </c>
      <c r="X23" s="194">
        <f t="shared" si="11"/>
        <v>10</v>
      </c>
      <c r="Y23" s="114">
        <v>37</v>
      </c>
      <c r="Z23" s="108">
        <f t="shared" si="12"/>
        <v>29.60</v>
      </c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09"/>
    </row>
    <row r="24" spans="1:44" s="107" customFormat="1" ht="20.25">
      <c r="A24" s="191">
        <v>18</v>
      </c>
      <c r="B24" s="125">
        <v>439673</v>
      </c>
      <c r="C24" s="126" t="s">
        <v>205</v>
      </c>
      <c r="D24" s="196">
        <v>9</v>
      </c>
      <c r="E24" s="196">
        <v>8</v>
      </c>
      <c r="F24" s="196">
        <v>6</v>
      </c>
      <c r="G24" s="196">
        <v>5</v>
      </c>
      <c r="H24" s="196">
        <v>4</v>
      </c>
      <c r="I24" s="196">
        <f t="shared" si="1"/>
        <v>32</v>
      </c>
      <c r="J24" s="196">
        <f t="shared" si="2"/>
        <v>4.80</v>
      </c>
      <c r="K24" s="197">
        <v>3</v>
      </c>
      <c r="L24" s="197">
        <v>2</v>
      </c>
      <c r="M24" s="197">
        <v>5</v>
      </c>
      <c r="N24" s="197">
        <v>4</v>
      </c>
      <c r="O24" s="197">
        <v>3</v>
      </c>
      <c r="P24" s="197">
        <f t="shared" si="3"/>
        <v>17</v>
      </c>
      <c r="Q24" s="197">
        <f t="shared" si="4"/>
        <v>0.85000000000000009</v>
      </c>
      <c r="R24" s="104">
        <f t="shared" si="5"/>
        <v>1.50</v>
      </c>
      <c r="S24" s="104">
        <f t="shared" si="6"/>
        <v>1.30</v>
      </c>
      <c r="T24" s="104">
        <f t="shared" si="7"/>
        <v>1.1499999999999999</v>
      </c>
      <c r="U24" s="104">
        <f t="shared" si="8"/>
        <v>0.95</v>
      </c>
      <c r="V24" s="104">
        <f t="shared" si="9"/>
        <v>0.75</v>
      </c>
      <c r="W24" s="26">
        <f t="shared" si="10"/>
        <v>49</v>
      </c>
      <c r="X24" s="194">
        <f t="shared" si="11"/>
        <v>9.8000000000000007</v>
      </c>
      <c r="Y24" s="114">
        <v>36</v>
      </c>
      <c r="Z24" s="108">
        <f t="shared" si="12"/>
        <v>28.80</v>
      </c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09"/>
    </row>
    <row r="25" spans="1:44" s="107" customFormat="1" ht="20.25">
      <c r="A25" s="191">
        <v>19</v>
      </c>
      <c r="B25" s="125">
        <v>439691</v>
      </c>
      <c r="C25" s="126" t="s">
        <v>390</v>
      </c>
      <c r="D25" s="196">
        <v>9</v>
      </c>
      <c r="E25" s="196">
        <v>12</v>
      </c>
      <c r="F25" s="196">
        <v>11</v>
      </c>
      <c r="G25" s="196">
        <v>10</v>
      </c>
      <c r="H25" s="196">
        <v>10</v>
      </c>
      <c r="I25" s="196">
        <f t="shared" si="1"/>
        <v>52</v>
      </c>
      <c r="J25" s="196">
        <f t="shared" si="2"/>
        <v>7.80</v>
      </c>
      <c r="K25" s="197">
        <v>5</v>
      </c>
      <c r="L25" s="197">
        <v>4</v>
      </c>
      <c r="M25" s="197">
        <v>3</v>
      </c>
      <c r="N25" s="197">
        <v>6</v>
      </c>
      <c r="O25" s="197">
        <v>4</v>
      </c>
      <c r="P25" s="197">
        <f t="shared" si="3"/>
        <v>22</v>
      </c>
      <c r="Q25" s="197">
        <f t="shared" si="4"/>
        <v>1.1000000000000001</v>
      </c>
      <c r="R25" s="104">
        <f t="shared" si="5"/>
        <v>1.60</v>
      </c>
      <c r="S25" s="104">
        <f t="shared" si="6"/>
        <v>1.9999999999999998</v>
      </c>
      <c r="T25" s="104">
        <f t="shared" si="7"/>
        <v>1.7999999999999998</v>
      </c>
      <c r="U25" s="104">
        <f t="shared" si="8"/>
        <v>1.80</v>
      </c>
      <c r="V25" s="104">
        <f t="shared" si="9"/>
        <v>1.70</v>
      </c>
      <c r="W25" s="26">
        <f t="shared" si="10"/>
        <v>74</v>
      </c>
      <c r="X25" s="194">
        <f t="shared" si="11"/>
        <v>14.80</v>
      </c>
      <c r="Y25" s="114">
        <v>56</v>
      </c>
      <c r="Z25" s="108">
        <f t="shared" si="12"/>
        <v>44.80</v>
      </c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09"/>
    </row>
    <row r="26" spans="1:44" s="107" customFormat="1" ht="20.25">
      <c r="A26" s="191">
        <v>20</v>
      </c>
      <c r="B26" s="125">
        <v>439704</v>
      </c>
      <c r="C26" s="126" t="s">
        <v>395</v>
      </c>
      <c r="D26" s="196">
        <v>3</v>
      </c>
      <c r="E26" s="196">
        <v>4</v>
      </c>
      <c r="F26" s="196">
        <v>3</v>
      </c>
      <c r="G26" s="196">
        <v>2</v>
      </c>
      <c r="H26" s="196">
        <v>4</v>
      </c>
      <c r="I26" s="196">
        <f t="shared" si="1"/>
        <v>16</v>
      </c>
      <c r="J26" s="196">
        <f t="shared" si="2"/>
        <v>2.40</v>
      </c>
      <c r="K26" s="197">
        <v>2</v>
      </c>
      <c r="L26" s="197">
        <v>3</v>
      </c>
      <c r="M26" s="197">
        <v>3</v>
      </c>
      <c r="N26" s="197">
        <v>2</v>
      </c>
      <c r="O26" s="197">
        <v>4</v>
      </c>
      <c r="P26" s="197">
        <f t="shared" si="3"/>
        <v>14</v>
      </c>
      <c r="Q26" s="197">
        <f t="shared" si="4"/>
        <v>0.70</v>
      </c>
      <c r="R26" s="104">
        <f t="shared" si="5"/>
        <v>0.54999999999999993</v>
      </c>
      <c r="S26" s="104">
        <f t="shared" si="6"/>
        <v>0.75</v>
      </c>
      <c r="T26" s="104">
        <f t="shared" si="7"/>
        <v>0.60</v>
      </c>
      <c r="U26" s="104">
        <f t="shared" si="8"/>
        <v>0.40</v>
      </c>
      <c r="V26" s="104">
        <f t="shared" si="9"/>
        <v>0.80</v>
      </c>
      <c r="W26" s="26">
        <f t="shared" si="10"/>
        <v>30</v>
      </c>
      <c r="X26" s="194">
        <f t="shared" si="11"/>
        <v>6</v>
      </c>
      <c r="Y26" s="114">
        <v>18</v>
      </c>
      <c r="Z26" s="108">
        <f t="shared" si="12"/>
        <v>14.40</v>
      </c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09"/>
    </row>
    <row r="27" spans="1:44" s="107" customFormat="1" ht="20.25">
      <c r="A27" s="191">
        <v>21</v>
      </c>
      <c r="B27" s="125">
        <v>439728</v>
      </c>
      <c r="C27" s="126" t="s">
        <v>220</v>
      </c>
      <c r="D27" s="196">
        <v>13</v>
      </c>
      <c r="E27" s="196">
        <v>12</v>
      </c>
      <c r="F27" s="196">
        <v>10</v>
      </c>
      <c r="G27" s="196">
        <v>12</v>
      </c>
      <c r="H27" s="196">
        <v>10</v>
      </c>
      <c r="I27" s="196">
        <f t="shared" si="1"/>
        <v>57</v>
      </c>
      <c r="J27" s="196">
        <f t="shared" si="2"/>
        <v>8.5499999999999989</v>
      </c>
      <c r="K27" s="197">
        <v>5</v>
      </c>
      <c r="L27" s="197">
        <v>6</v>
      </c>
      <c r="M27" s="197">
        <v>5</v>
      </c>
      <c r="N27" s="197">
        <v>6</v>
      </c>
      <c r="O27" s="197">
        <v>5</v>
      </c>
      <c r="P27" s="197">
        <f t="shared" si="3"/>
        <v>27</v>
      </c>
      <c r="Q27" s="197">
        <f t="shared" si="4"/>
        <v>1.35</v>
      </c>
      <c r="R27" s="104">
        <f t="shared" si="5"/>
        <v>2.2000000000000002</v>
      </c>
      <c r="S27" s="104">
        <f t="shared" si="6"/>
        <v>2.0999999999999996</v>
      </c>
      <c r="T27" s="104">
        <f t="shared" si="7"/>
        <v>1.75</v>
      </c>
      <c r="U27" s="104">
        <f t="shared" si="8"/>
        <v>2.0999999999999996</v>
      </c>
      <c r="V27" s="104">
        <f t="shared" si="9"/>
        <v>1.75</v>
      </c>
      <c r="W27" s="26">
        <f t="shared" si="10"/>
        <v>84</v>
      </c>
      <c r="X27" s="194">
        <f t="shared" si="11"/>
        <v>16.80</v>
      </c>
      <c r="Y27" s="114">
        <v>60</v>
      </c>
      <c r="Z27" s="108">
        <f t="shared" si="12"/>
        <v>48</v>
      </c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09"/>
    </row>
    <row r="28" spans="1:44" s="107" customFormat="1" ht="20.25">
      <c r="A28" s="191">
        <v>22</v>
      </c>
      <c r="B28" s="125">
        <v>439735</v>
      </c>
      <c r="C28" s="126" t="s">
        <v>411</v>
      </c>
      <c r="D28" s="196">
        <v>8</v>
      </c>
      <c r="E28" s="196">
        <v>0</v>
      </c>
      <c r="F28" s="196">
        <v>8</v>
      </c>
      <c r="G28" s="196">
        <v>9</v>
      </c>
      <c r="H28" s="196">
        <v>8</v>
      </c>
      <c r="I28" s="196">
        <f t="shared" si="1"/>
        <v>33</v>
      </c>
      <c r="J28" s="196">
        <f t="shared" si="2"/>
        <v>4.95</v>
      </c>
      <c r="K28" s="197">
        <v>2</v>
      </c>
      <c r="L28" s="197">
        <v>3</v>
      </c>
      <c r="M28" s="197">
        <v>4</v>
      </c>
      <c r="N28" s="197">
        <v>3</v>
      </c>
      <c r="O28" s="197">
        <v>2</v>
      </c>
      <c r="P28" s="197">
        <f t="shared" si="3"/>
        <v>14</v>
      </c>
      <c r="Q28" s="197">
        <f t="shared" si="4"/>
        <v>0.70</v>
      </c>
      <c r="R28" s="104">
        <f t="shared" si="5"/>
        <v>1.30</v>
      </c>
      <c r="S28" s="104">
        <f t="shared" si="6"/>
        <v>0.15000000000000002</v>
      </c>
      <c r="T28" s="104">
        <f t="shared" si="7"/>
        <v>1.40</v>
      </c>
      <c r="U28" s="104">
        <f t="shared" si="8"/>
        <v>1.50</v>
      </c>
      <c r="V28" s="104">
        <f t="shared" si="9"/>
        <v>1.30</v>
      </c>
      <c r="W28" s="26">
        <f t="shared" si="10"/>
        <v>47</v>
      </c>
      <c r="X28" s="194">
        <f t="shared" si="11"/>
        <v>9.40</v>
      </c>
      <c r="Y28" s="114">
        <v>36</v>
      </c>
      <c r="Z28" s="108">
        <f t="shared" si="12"/>
        <v>28.80</v>
      </c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09"/>
    </row>
    <row r="29" spans="1:44" s="107" customFormat="1" ht="20.25">
      <c r="A29" s="191">
        <v>23</v>
      </c>
      <c r="B29" s="125">
        <v>439782</v>
      </c>
      <c r="C29" s="126" t="s">
        <v>431</v>
      </c>
      <c r="D29" s="196">
        <v>8</v>
      </c>
      <c r="E29" s="196">
        <v>9</v>
      </c>
      <c r="F29" s="196">
        <v>8</v>
      </c>
      <c r="G29" s="196">
        <v>7</v>
      </c>
      <c r="H29" s="196">
        <v>8</v>
      </c>
      <c r="I29" s="196">
        <f t="shared" si="1"/>
        <v>40</v>
      </c>
      <c r="J29" s="196">
        <f t="shared" si="2"/>
        <v>6</v>
      </c>
      <c r="K29" s="197">
        <v>2</v>
      </c>
      <c r="L29" s="197">
        <v>3</v>
      </c>
      <c r="M29" s="197">
        <v>5</v>
      </c>
      <c r="N29" s="197">
        <v>3</v>
      </c>
      <c r="O29" s="197">
        <v>4</v>
      </c>
      <c r="P29" s="197">
        <f t="shared" si="3"/>
        <v>17</v>
      </c>
      <c r="Q29" s="197">
        <f t="shared" si="4"/>
        <v>0.85000000000000009</v>
      </c>
      <c r="R29" s="104">
        <f t="shared" si="5"/>
        <v>1.30</v>
      </c>
      <c r="S29" s="104">
        <f t="shared" si="6"/>
        <v>1.50</v>
      </c>
      <c r="T29" s="104">
        <f t="shared" si="7"/>
        <v>1.45</v>
      </c>
      <c r="U29" s="104">
        <f t="shared" si="8"/>
        <v>1.2000000000000002</v>
      </c>
      <c r="V29" s="104">
        <f t="shared" si="9"/>
        <v>1.40</v>
      </c>
      <c r="W29" s="26">
        <f t="shared" si="10"/>
        <v>57</v>
      </c>
      <c r="X29" s="194">
        <f t="shared" si="11"/>
        <v>11.40</v>
      </c>
      <c r="Y29" s="114">
        <v>40</v>
      </c>
      <c r="Z29" s="108">
        <f t="shared" si="12"/>
        <v>32</v>
      </c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09"/>
    </row>
    <row r="30" spans="1:44" s="107" customFormat="1" ht="20.25">
      <c r="A30" s="191">
        <v>24</v>
      </c>
      <c r="B30" s="125">
        <v>439788</v>
      </c>
      <c r="C30" s="126" t="s">
        <v>434</v>
      </c>
      <c r="D30" s="196">
        <v>7</v>
      </c>
      <c r="E30" s="196">
        <v>6</v>
      </c>
      <c r="F30" s="196">
        <v>8</v>
      </c>
      <c r="G30" s="196">
        <v>8</v>
      </c>
      <c r="H30" s="196">
        <v>6</v>
      </c>
      <c r="I30" s="196">
        <f t="shared" si="1"/>
        <v>35</v>
      </c>
      <c r="J30" s="196">
        <f t="shared" si="2"/>
        <v>5.25</v>
      </c>
      <c r="K30" s="197">
        <v>2</v>
      </c>
      <c r="L30" s="197">
        <v>1</v>
      </c>
      <c r="M30" s="197">
        <v>4</v>
      </c>
      <c r="N30" s="197">
        <v>3</v>
      </c>
      <c r="O30" s="197">
        <v>2</v>
      </c>
      <c r="P30" s="197">
        <f t="shared" si="3"/>
        <v>12</v>
      </c>
      <c r="Q30" s="197">
        <f t="shared" si="4"/>
        <v>0.60000000000000009</v>
      </c>
      <c r="R30" s="104">
        <f t="shared" si="5"/>
        <v>1.1500000000000001</v>
      </c>
      <c r="S30" s="104">
        <f t="shared" si="6"/>
        <v>0.95</v>
      </c>
      <c r="T30" s="104">
        <f t="shared" si="7"/>
        <v>1.40</v>
      </c>
      <c r="U30" s="104">
        <f t="shared" si="8"/>
        <v>1.35</v>
      </c>
      <c r="V30" s="104">
        <f t="shared" si="9"/>
        <v>0.99999999999999989</v>
      </c>
      <c r="W30" s="26">
        <f t="shared" si="10"/>
        <v>47</v>
      </c>
      <c r="X30" s="194">
        <f t="shared" si="11"/>
        <v>9.40</v>
      </c>
      <c r="Y30" s="114">
        <v>36</v>
      </c>
      <c r="Z30" s="108">
        <f t="shared" si="12"/>
        <v>28.80</v>
      </c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09"/>
    </row>
    <row r="31" spans="1:44" s="107" customFormat="1" ht="20.25">
      <c r="A31" s="191">
        <v>25</v>
      </c>
      <c r="B31" s="125">
        <v>439807</v>
      </c>
      <c r="C31" s="126" t="s">
        <v>445</v>
      </c>
      <c r="D31" s="196">
        <v>9</v>
      </c>
      <c r="E31" s="196">
        <v>12</v>
      </c>
      <c r="F31" s="196">
        <v>10</v>
      </c>
      <c r="G31" s="196">
        <v>11</v>
      </c>
      <c r="H31" s="196">
        <v>8</v>
      </c>
      <c r="I31" s="196">
        <f t="shared" si="1"/>
        <v>50</v>
      </c>
      <c r="J31" s="196">
        <f t="shared" si="2"/>
        <v>7.50</v>
      </c>
      <c r="K31" s="197">
        <v>4</v>
      </c>
      <c r="L31" s="197">
        <v>3</v>
      </c>
      <c r="M31" s="197">
        <v>2</v>
      </c>
      <c r="N31" s="197">
        <v>5</v>
      </c>
      <c r="O31" s="197">
        <v>4</v>
      </c>
      <c r="P31" s="197">
        <f t="shared" si="3"/>
        <v>18</v>
      </c>
      <c r="Q31" s="197">
        <f t="shared" si="4"/>
        <v>0.90</v>
      </c>
      <c r="R31" s="104">
        <f t="shared" si="5"/>
        <v>1.5499999999999998</v>
      </c>
      <c r="S31" s="104">
        <f t="shared" si="6"/>
        <v>1.9499999999999997</v>
      </c>
      <c r="T31" s="104">
        <f t="shared" si="7"/>
        <v>1.60</v>
      </c>
      <c r="U31" s="104">
        <f t="shared" si="8"/>
        <v>1.90</v>
      </c>
      <c r="V31" s="104">
        <f t="shared" si="9"/>
        <v>1.40</v>
      </c>
      <c r="W31" s="26">
        <f t="shared" si="10"/>
        <v>68</v>
      </c>
      <c r="X31" s="194">
        <f t="shared" si="11"/>
        <v>13.60</v>
      </c>
      <c r="Y31" s="114">
        <v>52</v>
      </c>
      <c r="Z31" s="108">
        <f t="shared" si="12"/>
        <v>41.60</v>
      </c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09"/>
    </row>
    <row r="32" spans="1:44" s="107" customFormat="1" ht="20.25">
      <c r="A32" s="191">
        <v>26</v>
      </c>
      <c r="B32" s="125">
        <v>439828</v>
      </c>
      <c r="C32" s="126" t="s">
        <v>251</v>
      </c>
      <c r="D32" s="196">
        <v>8</v>
      </c>
      <c r="E32" s="196">
        <v>9</v>
      </c>
      <c r="F32" s="196">
        <v>12</v>
      </c>
      <c r="G32" s="196">
        <v>13</v>
      </c>
      <c r="H32" s="196">
        <v>14</v>
      </c>
      <c r="I32" s="196">
        <f t="shared" si="1"/>
        <v>56</v>
      </c>
      <c r="J32" s="196">
        <f t="shared" si="2"/>
        <v>8.40</v>
      </c>
      <c r="K32" s="197">
        <v>4</v>
      </c>
      <c r="L32" s="197">
        <v>4</v>
      </c>
      <c r="M32" s="197">
        <v>3</v>
      </c>
      <c r="N32" s="197">
        <v>2</v>
      </c>
      <c r="O32" s="197">
        <v>6</v>
      </c>
      <c r="P32" s="197">
        <f t="shared" si="3"/>
        <v>19</v>
      </c>
      <c r="Q32" s="197">
        <f t="shared" si="4"/>
        <v>0.95</v>
      </c>
      <c r="R32" s="104">
        <f t="shared" si="5"/>
        <v>1.40</v>
      </c>
      <c r="S32" s="104">
        <f t="shared" si="6"/>
        <v>1.5499999999999998</v>
      </c>
      <c r="T32" s="104">
        <f t="shared" si="7"/>
        <v>1.9499999999999997</v>
      </c>
      <c r="U32" s="104">
        <f t="shared" si="8"/>
        <v>2.0499999999999998</v>
      </c>
      <c r="V32" s="104">
        <f t="shared" si="9"/>
        <v>2.4000000000000004</v>
      </c>
      <c r="W32" s="26">
        <f t="shared" si="10"/>
        <v>75</v>
      </c>
      <c r="X32" s="194">
        <f t="shared" si="11"/>
        <v>15</v>
      </c>
      <c r="Y32" s="114">
        <v>58</v>
      </c>
      <c r="Z32" s="108">
        <f t="shared" si="12"/>
        <v>46.400000000000006</v>
      </c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09"/>
    </row>
    <row r="33" spans="1:44" s="107" customFormat="1" ht="20.25">
      <c r="A33" s="191">
        <v>27</v>
      </c>
      <c r="B33" s="125">
        <v>439850</v>
      </c>
      <c r="C33" s="126" t="s">
        <v>465</v>
      </c>
      <c r="D33" s="196">
        <v>13</v>
      </c>
      <c r="E33" s="196">
        <v>10</v>
      </c>
      <c r="F33" s="196">
        <v>12</v>
      </c>
      <c r="G33" s="196">
        <v>12.50</v>
      </c>
      <c r="H33" s="196">
        <v>12.50</v>
      </c>
      <c r="I33" s="196">
        <f t="shared" si="1"/>
        <v>60</v>
      </c>
      <c r="J33" s="196">
        <f t="shared" si="2"/>
        <v>9</v>
      </c>
      <c r="K33" s="197">
        <v>6</v>
      </c>
      <c r="L33" s="197">
        <v>4.50</v>
      </c>
      <c r="M33" s="197">
        <v>2.50</v>
      </c>
      <c r="N33" s="197">
        <v>3</v>
      </c>
      <c r="O33" s="197">
        <v>2</v>
      </c>
      <c r="P33" s="197">
        <f t="shared" si="3"/>
        <v>18</v>
      </c>
      <c r="Q33" s="197">
        <f t="shared" si="4"/>
        <v>0.90</v>
      </c>
      <c r="R33" s="104">
        <f t="shared" si="5"/>
        <v>2.25</v>
      </c>
      <c r="S33" s="104">
        <f t="shared" si="6"/>
        <v>1.725</v>
      </c>
      <c r="T33" s="104">
        <f t="shared" si="7"/>
        <v>1.9249999999999998</v>
      </c>
      <c r="U33" s="104">
        <f t="shared" si="8"/>
        <v>2.025</v>
      </c>
      <c r="V33" s="104">
        <f t="shared" si="9"/>
        <v>1.975</v>
      </c>
      <c r="W33" s="26">
        <f t="shared" si="10"/>
        <v>78</v>
      </c>
      <c r="X33" s="194">
        <f t="shared" si="11"/>
        <v>15.60</v>
      </c>
      <c r="Y33" s="114">
        <v>60</v>
      </c>
      <c r="Z33" s="108">
        <f t="shared" si="12"/>
        <v>48</v>
      </c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09"/>
    </row>
    <row r="34" spans="1:44" s="107" customFormat="1" ht="20.25">
      <c r="A34" s="191">
        <v>28</v>
      </c>
      <c r="B34" s="125">
        <v>439865</v>
      </c>
      <c r="C34" s="126" t="s">
        <v>476</v>
      </c>
      <c r="D34" s="196">
        <v>11</v>
      </c>
      <c r="E34" s="196">
        <v>10</v>
      </c>
      <c r="F34" s="196">
        <v>10.50</v>
      </c>
      <c r="G34" s="196">
        <v>11</v>
      </c>
      <c r="H34" s="196">
        <v>12</v>
      </c>
      <c r="I34" s="196">
        <f t="shared" si="1"/>
        <v>54.50</v>
      </c>
      <c r="J34" s="196">
        <f t="shared" si="2"/>
        <v>8.1749999999999989</v>
      </c>
      <c r="K34" s="197">
        <v>5</v>
      </c>
      <c r="L34" s="197">
        <v>5</v>
      </c>
      <c r="M34" s="197">
        <v>5.50</v>
      </c>
      <c r="N34" s="197">
        <v>4</v>
      </c>
      <c r="O34" s="197">
        <v>4</v>
      </c>
      <c r="P34" s="197">
        <f t="shared" si="3"/>
        <v>23.50</v>
      </c>
      <c r="Q34" s="197">
        <f t="shared" si="4"/>
        <v>1.175</v>
      </c>
      <c r="R34" s="104">
        <f t="shared" si="5"/>
        <v>1.90</v>
      </c>
      <c r="S34" s="104">
        <f t="shared" si="6"/>
        <v>1.75</v>
      </c>
      <c r="T34" s="104">
        <f t="shared" si="7"/>
        <v>1.85</v>
      </c>
      <c r="U34" s="104">
        <f t="shared" si="8"/>
        <v>1.85</v>
      </c>
      <c r="V34" s="104">
        <f t="shared" si="9"/>
        <v>1.9999999999999998</v>
      </c>
      <c r="W34" s="26">
        <f t="shared" si="10"/>
        <v>78</v>
      </c>
      <c r="X34" s="194">
        <f t="shared" si="11"/>
        <v>15.60</v>
      </c>
      <c r="Y34" s="114">
        <v>55</v>
      </c>
      <c r="Z34" s="108">
        <f t="shared" si="12"/>
        <v>44</v>
      </c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09"/>
    </row>
    <row r="35" spans="1:44" s="107" customFormat="1" ht="20.25">
      <c r="A35" s="191">
        <v>29</v>
      </c>
      <c r="B35" s="125">
        <v>439866</v>
      </c>
      <c r="C35" s="126" t="s">
        <v>555</v>
      </c>
      <c r="D35" s="196">
        <v>8</v>
      </c>
      <c r="E35" s="196">
        <v>9</v>
      </c>
      <c r="F35" s="196">
        <v>12</v>
      </c>
      <c r="G35" s="196">
        <v>13</v>
      </c>
      <c r="H35" s="196">
        <v>14</v>
      </c>
      <c r="I35" s="196">
        <f t="shared" si="1"/>
        <v>56</v>
      </c>
      <c r="J35" s="196">
        <f t="shared" si="2"/>
        <v>8.40</v>
      </c>
      <c r="K35" s="197">
        <v>3</v>
      </c>
      <c r="L35" s="197">
        <v>4</v>
      </c>
      <c r="M35" s="197">
        <v>5</v>
      </c>
      <c r="N35" s="197">
        <v>3</v>
      </c>
      <c r="O35" s="197">
        <v>5</v>
      </c>
      <c r="P35" s="197">
        <f t="shared" si="3"/>
        <v>20</v>
      </c>
      <c r="Q35" s="197">
        <f t="shared" si="4"/>
        <v>1</v>
      </c>
      <c r="R35" s="104">
        <f t="shared" si="5"/>
        <v>1.35</v>
      </c>
      <c r="S35" s="104">
        <f t="shared" si="6"/>
        <v>1.5499999999999998</v>
      </c>
      <c r="T35" s="104">
        <f t="shared" si="7"/>
        <v>2.0499999999999998</v>
      </c>
      <c r="U35" s="104">
        <f t="shared" si="8"/>
        <v>2.10</v>
      </c>
      <c r="V35" s="104">
        <f t="shared" si="9"/>
        <v>2.35</v>
      </c>
      <c r="W35" s="26">
        <f t="shared" si="10"/>
        <v>76</v>
      </c>
      <c r="X35" s="194">
        <f t="shared" si="11"/>
        <v>15.20</v>
      </c>
      <c r="Y35" s="114">
        <v>58</v>
      </c>
      <c r="Z35" s="108">
        <f t="shared" si="12"/>
        <v>46.400000000000006</v>
      </c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09"/>
    </row>
    <row r="36" spans="1:44" s="107" customFormat="1" ht="20.25">
      <c r="A36" s="191">
        <v>30</v>
      </c>
      <c r="B36" s="125">
        <v>439885</v>
      </c>
      <c r="C36" s="126" t="s">
        <v>483</v>
      </c>
      <c r="D36" s="196">
        <v>5</v>
      </c>
      <c r="E36" s="196">
        <v>3.50</v>
      </c>
      <c r="F36" s="196">
        <v>6</v>
      </c>
      <c r="G36" s="196">
        <v>9</v>
      </c>
      <c r="H36" s="196">
        <v>8.50</v>
      </c>
      <c r="I36" s="196">
        <f t="shared" si="1"/>
        <v>32</v>
      </c>
      <c r="J36" s="196">
        <f t="shared" si="2"/>
        <v>4.80</v>
      </c>
      <c r="K36" s="197">
        <v>4</v>
      </c>
      <c r="L36" s="197">
        <v>3</v>
      </c>
      <c r="M36" s="197">
        <v>4</v>
      </c>
      <c r="N36" s="197">
        <v>2</v>
      </c>
      <c r="O36" s="197">
        <v>3</v>
      </c>
      <c r="P36" s="197">
        <f t="shared" si="3"/>
        <v>16</v>
      </c>
      <c r="Q36" s="197">
        <f t="shared" si="4"/>
        <v>0.80</v>
      </c>
      <c r="R36" s="104">
        <f t="shared" si="5"/>
        <v>0.95</v>
      </c>
      <c r="S36" s="104">
        <f t="shared" si="6"/>
        <v>0.675</v>
      </c>
      <c r="T36" s="104">
        <f t="shared" si="7"/>
        <v>1.0999999999999999</v>
      </c>
      <c r="U36" s="104">
        <f t="shared" si="8"/>
        <v>1.45</v>
      </c>
      <c r="V36" s="104">
        <f t="shared" si="9"/>
        <v>1.4249999999999998</v>
      </c>
      <c r="W36" s="26">
        <f t="shared" si="10"/>
        <v>48</v>
      </c>
      <c r="X36" s="194">
        <f t="shared" si="11"/>
        <v>9.6000000000000014</v>
      </c>
      <c r="Y36" s="114">
        <v>36</v>
      </c>
      <c r="Z36" s="108">
        <f t="shared" si="12"/>
        <v>28.80</v>
      </c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09"/>
    </row>
    <row r="37" spans="1:44" s="107" customFormat="1" ht="20.25">
      <c r="A37" s="191">
        <v>31</v>
      </c>
      <c r="B37" s="125">
        <v>439890</v>
      </c>
      <c r="C37" s="126" t="s">
        <v>487</v>
      </c>
      <c r="D37" s="196">
        <v>6</v>
      </c>
      <c r="E37" s="196">
        <v>8</v>
      </c>
      <c r="F37" s="196">
        <v>6</v>
      </c>
      <c r="G37" s="196">
        <v>9</v>
      </c>
      <c r="H37" s="196">
        <v>5</v>
      </c>
      <c r="I37" s="196">
        <f t="shared" si="1"/>
        <v>34</v>
      </c>
      <c r="J37" s="196">
        <f t="shared" si="2"/>
        <v>5.0999999999999996</v>
      </c>
      <c r="K37" s="197">
        <v>3</v>
      </c>
      <c r="L37" s="197">
        <v>4</v>
      </c>
      <c r="M37" s="197">
        <v>2</v>
      </c>
      <c r="N37" s="197">
        <v>4</v>
      </c>
      <c r="O37" s="197">
        <v>1</v>
      </c>
      <c r="P37" s="197">
        <f t="shared" si="3"/>
        <v>14</v>
      </c>
      <c r="Q37" s="197">
        <f t="shared" si="4"/>
        <v>0.70</v>
      </c>
      <c r="R37" s="104">
        <f t="shared" si="5"/>
        <v>1.0499999999999998</v>
      </c>
      <c r="S37" s="104">
        <f t="shared" si="6"/>
        <v>1.40</v>
      </c>
      <c r="T37" s="104">
        <f t="shared" si="7"/>
        <v>0.99999999999999989</v>
      </c>
      <c r="U37" s="104">
        <f t="shared" si="8"/>
        <v>1.5499999999999998</v>
      </c>
      <c r="V37" s="104">
        <f t="shared" si="9"/>
        <v>0.80</v>
      </c>
      <c r="W37" s="26">
        <f t="shared" si="10"/>
        <v>48</v>
      </c>
      <c r="X37" s="194">
        <f t="shared" si="11"/>
        <v>9.6000000000000014</v>
      </c>
      <c r="Y37" s="114">
        <v>36</v>
      </c>
      <c r="Z37" s="108">
        <f t="shared" si="12"/>
        <v>28.80</v>
      </c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09"/>
    </row>
    <row r="38" spans="1:44" s="107" customFormat="1" ht="20.25">
      <c r="A38" s="191">
        <v>32</v>
      </c>
      <c r="B38" s="125">
        <v>439892</v>
      </c>
      <c r="C38" s="126" t="s">
        <v>269</v>
      </c>
      <c r="D38" s="196">
        <v>7</v>
      </c>
      <c r="E38" s="196">
        <v>6</v>
      </c>
      <c r="F38" s="196">
        <v>8</v>
      </c>
      <c r="G38" s="196">
        <v>8</v>
      </c>
      <c r="H38" s="196">
        <v>6</v>
      </c>
      <c r="I38" s="196">
        <f t="shared" si="1"/>
        <v>35</v>
      </c>
      <c r="J38" s="196">
        <f t="shared" si="2"/>
        <v>5.25</v>
      </c>
      <c r="K38" s="197">
        <v>4</v>
      </c>
      <c r="L38" s="197">
        <v>3</v>
      </c>
      <c r="M38" s="197">
        <v>4</v>
      </c>
      <c r="N38" s="197">
        <v>3</v>
      </c>
      <c r="O38" s="197">
        <v>5</v>
      </c>
      <c r="P38" s="197">
        <f t="shared" si="3"/>
        <v>19</v>
      </c>
      <c r="Q38" s="197">
        <f t="shared" si="4"/>
        <v>0.95</v>
      </c>
      <c r="R38" s="104">
        <f t="shared" si="5"/>
        <v>1.25</v>
      </c>
      <c r="S38" s="104">
        <f t="shared" si="6"/>
        <v>1.0499999999999998</v>
      </c>
      <c r="T38" s="104">
        <f t="shared" si="7"/>
        <v>1.40</v>
      </c>
      <c r="U38" s="104">
        <f t="shared" si="8"/>
        <v>1.35</v>
      </c>
      <c r="V38" s="104">
        <f t="shared" si="9"/>
        <v>1.1499999999999999</v>
      </c>
      <c r="W38" s="26">
        <f t="shared" si="10"/>
        <v>54</v>
      </c>
      <c r="X38" s="194">
        <f t="shared" si="11"/>
        <v>10.80</v>
      </c>
      <c r="Y38" s="114">
        <v>48</v>
      </c>
      <c r="Z38" s="108">
        <f t="shared" si="12"/>
        <v>38.400000000000006</v>
      </c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09"/>
    </row>
    <row r="39" spans="1:44" s="107" customFormat="1" ht="20.25">
      <c r="A39" s="191">
        <v>33</v>
      </c>
      <c r="B39" s="125">
        <v>439516</v>
      </c>
      <c r="C39" s="126" t="s">
        <v>538</v>
      </c>
      <c r="D39" s="111"/>
      <c r="E39" s="111"/>
      <c r="F39" s="112"/>
      <c r="G39" s="196"/>
      <c r="H39" s="196"/>
      <c r="I39" s="196"/>
      <c r="J39" s="196"/>
      <c r="K39" s="197"/>
      <c r="L39" s="197"/>
      <c r="M39" s="197"/>
      <c r="N39" s="197"/>
      <c r="O39" s="197"/>
      <c r="P39" s="197"/>
      <c r="Q39" s="197"/>
      <c r="R39" s="104"/>
      <c r="S39" s="104"/>
      <c r="T39" s="104"/>
      <c r="U39" s="104"/>
      <c r="V39" s="104"/>
      <c r="W39" s="26"/>
      <c r="X39" s="194"/>
      <c r="Y39" s="114" t="s">
        <v>147</v>
      </c>
      <c r="Z39" s="108" t="e">
        <f t="shared" si="12"/>
        <v>#VALUE!</v>
      </c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09"/>
    </row>
    <row r="40" spans="1:44" s="107" customFormat="1" ht="20.25">
      <c r="A40" s="191">
        <v>34</v>
      </c>
      <c r="B40" s="125">
        <v>439518</v>
      </c>
      <c r="C40" s="126" t="s">
        <v>539</v>
      </c>
      <c r="D40" s="196">
        <v>8</v>
      </c>
      <c r="E40" s="196">
        <v>7</v>
      </c>
      <c r="F40" s="196">
        <v>8</v>
      </c>
      <c r="G40" s="196">
        <v>8</v>
      </c>
      <c r="H40" s="196">
        <v>8</v>
      </c>
      <c r="I40" s="196">
        <f t="shared" si="1"/>
        <v>39</v>
      </c>
      <c r="J40" s="196">
        <f t="shared" si="2"/>
        <v>5.85</v>
      </c>
      <c r="K40" s="197">
        <v>2</v>
      </c>
      <c r="L40" s="197">
        <v>3</v>
      </c>
      <c r="M40" s="197">
        <v>4</v>
      </c>
      <c r="N40" s="197">
        <v>3</v>
      </c>
      <c r="O40" s="197">
        <v>5</v>
      </c>
      <c r="P40" s="197">
        <f t="shared" si="3"/>
        <v>17</v>
      </c>
      <c r="Q40" s="197">
        <f t="shared" si="4"/>
        <v>0.85000000000000009</v>
      </c>
      <c r="R40" s="104">
        <f t="shared" si="5"/>
        <v>1.30</v>
      </c>
      <c r="S40" s="104">
        <f t="shared" si="6"/>
        <v>1.2000000000000002</v>
      </c>
      <c r="T40" s="104">
        <f t="shared" si="7"/>
        <v>1.40</v>
      </c>
      <c r="U40" s="104">
        <f t="shared" si="8"/>
        <v>1.35</v>
      </c>
      <c r="V40" s="104">
        <f t="shared" si="9"/>
        <v>1.45</v>
      </c>
      <c r="W40" s="26">
        <f t="shared" si="10"/>
        <v>56</v>
      </c>
      <c r="X40" s="194">
        <f t="shared" si="11"/>
        <v>11.20</v>
      </c>
      <c r="Y40" s="114">
        <v>40</v>
      </c>
      <c r="Z40" s="108">
        <f t="shared" si="12"/>
        <v>32</v>
      </c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09"/>
    </row>
    <row r="41" spans="1:44" s="107" customFormat="1" ht="20.25">
      <c r="A41" s="191">
        <v>35</v>
      </c>
      <c r="B41" s="125">
        <v>439519</v>
      </c>
      <c r="C41" s="126" t="s">
        <v>511</v>
      </c>
      <c r="D41" s="111"/>
      <c r="E41" s="111"/>
      <c r="F41" s="112"/>
      <c r="G41" s="196"/>
      <c r="H41" s="196"/>
      <c r="I41" s="196"/>
      <c r="J41" s="196"/>
      <c r="K41" s="197"/>
      <c r="L41" s="197"/>
      <c r="M41" s="197"/>
      <c r="N41" s="197"/>
      <c r="O41" s="197"/>
      <c r="P41" s="197">
        <f t="shared" si="3"/>
        <v>0</v>
      </c>
      <c r="Q41" s="197">
        <f t="shared" si="4"/>
        <v>0</v>
      </c>
      <c r="R41" s="104">
        <f t="shared" si="5"/>
        <v>0</v>
      </c>
      <c r="S41" s="104">
        <f t="shared" si="6"/>
        <v>0</v>
      </c>
      <c r="T41" s="104">
        <f t="shared" si="7"/>
        <v>0</v>
      </c>
      <c r="U41" s="104">
        <f t="shared" si="8"/>
        <v>0</v>
      </c>
      <c r="V41" s="104">
        <f t="shared" si="9"/>
        <v>0</v>
      </c>
      <c r="W41" s="26">
        <f t="shared" si="10"/>
        <v>0</v>
      </c>
      <c r="X41" s="194">
        <f t="shared" si="11"/>
        <v>0</v>
      </c>
      <c r="Y41" s="114" t="s">
        <v>147</v>
      </c>
      <c r="Z41" s="108" t="e">
        <f t="shared" si="12"/>
        <v>#VALUE!</v>
      </c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09"/>
    </row>
    <row r="42" spans="1:44" s="107" customFormat="1" ht="20.25">
      <c r="A42" s="191">
        <v>36</v>
      </c>
      <c r="B42" s="125">
        <v>439547</v>
      </c>
      <c r="C42" s="126" t="s">
        <v>496</v>
      </c>
      <c r="D42" s="196">
        <v>7</v>
      </c>
      <c r="E42" s="196">
        <v>6</v>
      </c>
      <c r="F42" s="196">
        <v>8</v>
      </c>
      <c r="G42" s="196">
        <v>9</v>
      </c>
      <c r="H42" s="196">
        <v>8</v>
      </c>
      <c r="I42" s="196">
        <f t="shared" si="1"/>
        <v>38</v>
      </c>
      <c r="J42" s="196">
        <f t="shared" si="2"/>
        <v>5.70</v>
      </c>
      <c r="K42" s="197">
        <v>3</v>
      </c>
      <c r="L42" s="197">
        <v>4</v>
      </c>
      <c r="M42" s="197">
        <v>2</v>
      </c>
      <c r="N42" s="197">
        <v>5</v>
      </c>
      <c r="O42" s="197">
        <v>4</v>
      </c>
      <c r="P42" s="197">
        <f t="shared" si="3"/>
        <v>18</v>
      </c>
      <c r="Q42" s="197">
        <f t="shared" si="4"/>
        <v>0.90</v>
      </c>
      <c r="R42" s="104">
        <f t="shared" si="5"/>
        <v>1.2000000000000002</v>
      </c>
      <c r="S42" s="104">
        <f t="shared" si="6"/>
        <v>1.0999999999999999</v>
      </c>
      <c r="T42" s="104">
        <f t="shared" si="7"/>
        <v>1.30</v>
      </c>
      <c r="U42" s="104">
        <f t="shared" si="8"/>
        <v>1.60</v>
      </c>
      <c r="V42" s="104">
        <f t="shared" si="9"/>
        <v>1.40</v>
      </c>
      <c r="W42" s="26">
        <f t="shared" si="10"/>
        <v>56</v>
      </c>
      <c r="X42" s="194">
        <f t="shared" si="11"/>
        <v>11.20</v>
      </c>
      <c r="Y42" s="114">
        <v>41</v>
      </c>
      <c r="Z42" s="108">
        <f t="shared" si="12"/>
        <v>32.800000000000004</v>
      </c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09"/>
    </row>
    <row r="43" spans="1:44" s="107" customFormat="1" ht="20.25">
      <c r="A43" s="191">
        <v>37</v>
      </c>
      <c r="B43" s="125">
        <v>439549</v>
      </c>
      <c r="C43" s="126" t="s">
        <v>174</v>
      </c>
      <c r="D43" s="196">
        <v>8</v>
      </c>
      <c r="E43" s="196">
        <v>7</v>
      </c>
      <c r="F43" s="196">
        <v>6</v>
      </c>
      <c r="G43" s="196">
        <v>5</v>
      </c>
      <c r="H43" s="196">
        <v>8</v>
      </c>
      <c r="I43" s="196">
        <f t="shared" si="1"/>
        <v>34</v>
      </c>
      <c r="J43" s="196">
        <f t="shared" si="2"/>
        <v>5.0999999999999996</v>
      </c>
      <c r="K43" s="197">
        <v>2</v>
      </c>
      <c r="L43" s="197">
        <v>3</v>
      </c>
      <c r="M43" s="197">
        <v>4</v>
      </c>
      <c r="N43" s="197">
        <v>3</v>
      </c>
      <c r="O43" s="197">
        <v>2</v>
      </c>
      <c r="P43" s="197">
        <f t="shared" si="3"/>
        <v>14</v>
      </c>
      <c r="Q43" s="197">
        <f t="shared" si="4"/>
        <v>0.70</v>
      </c>
      <c r="R43" s="104">
        <f t="shared" si="5"/>
        <v>1.30</v>
      </c>
      <c r="S43" s="104">
        <f t="shared" si="6"/>
        <v>1.2000000000000002</v>
      </c>
      <c r="T43" s="104">
        <f t="shared" si="7"/>
        <v>1.0999999999999999</v>
      </c>
      <c r="U43" s="104">
        <f t="shared" si="8"/>
        <v>0.90</v>
      </c>
      <c r="V43" s="104">
        <f t="shared" si="9"/>
        <v>1.30</v>
      </c>
      <c r="W43" s="26">
        <f t="shared" si="10"/>
        <v>48</v>
      </c>
      <c r="X43" s="194">
        <f t="shared" si="11"/>
        <v>9.6000000000000014</v>
      </c>
      <c r="Y43" s="114">
        <v>36</v>
      </c>
      <c r="Z43" s="108">
        <f t="shared" si="12"/>
        <v>28.80</v>
      </c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09"/>
    </row>
    <row r="44" spans="1:44" s="107" customFormat="1" ht="20.25">
      <c r="A44" s="191">
        <v>38</v>
      </c>
      <c r="B44" s="125">
        <v>439560</v>
      </c>
      <c r="C44" s="126" t="s">
        <v>516</v>
      </c>
      <c r="D44" s="196">
        <v>13</v>
      </c>
      <c r="E44" s="196">
        <v>14</v>
      </c>
      <c r="F44" s="196">
        <v>12</v>
      </c>
      <c r="G44" s="196">
        <v>10</v>
      </c>
      <c r="H44" s="196">
        <v>12</v>
      </c>
      <c r="I44" s="196">
        <f t="shared" si="1"/>
        <v>61</v>
      </c>
      <c r="J44" s="196">
        <f t="shared" si="2"/>
        <v>9.15</v>
      </c>
      <c r="K44" s="197">
        <v>5</v>
      </c>
      <c r="L44" s="197">
        <v>6</v>
      </c>
      <c r="M44" s="197">
        <v>5</v>
      </c>
      <c r="N44" s="197">
        <v>6</v>
      </c>
      <c r="O44" s="197">
        <v>5</v>
      </c>
      <c r="P44" s="197">
        <f t="shared" si="3"/>
        <v>27</v>
      </c>
      <c r="Q44" s="197">
        <f t="shared" si="4"/>
        <v>1.35</v>
      </c>
      <c r="R44" s="104">
        <f t="shared" si="5"/>
        <v>2.2000000000000002</v>
      </c>
      <c r="S44" s="104">
        <f t="shared" si="6"/>
        <v>2.4000000000000004</v>
      </c>
      <c r="T44" s="104">
        <f t="shared" si="7"/>
        <v>2.0499999999999998</v>
      </c>
      <c r="U44" s="104">
        <f t="shared" si="8"/>
        <v>1.80</v>
      </c>
      <c r="V44" s="104">
        <f t="shared" si="9"/>
        <v>2.0499999999999998</v>
      </c>
      <c r="W44" s="26">
        <f t="shared" si="10"/>
        <v>88</v>
      </c>
      <c r="X44" s="194">
        <f t="shared" si="11"/>
        <v>17.60</v>
      </c>
      <c r="Y44" s="114">
        <v>63</v>
      </c>
      <c r="Z44" s="108">
        <f t="shared" si="12"/>
        <v>50.400000000000006</v>
      </c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09"/>
    </row>
    <row r="45" spans="1:44" s="107" customFormat="1" ht="20.25">
      <c r="A45" s="191">
        <v>39</v>
      </c>
      <c r="B45" s="125">
        <v>439565</v>
      </c>
      <c r="C45" s="126" t="s">
        <v>518</v>
      </c>
      <c r="D45" s="196">
        <v>8</v>
      </c>
      <c r="E45" s="196">
        <v>9</v>
      </c>
      <c r="F45" s="196">
        <v>7</v>
      </c>
      <c r="G45" s="196">
        <v>8</v>
      </c>
      <c r="H45" s="196">
        <v>9</v>
      </c>
      <c r="I45" s="196">
        <f t="shared" si="1"/>
        <v>41</v>
      </c>
      <c r="J45" s="196">
        <f t="shared" si="2"/>
        <v>6.15</v>
      </c>
      <c r="K45" s="197">
        <v>5</v>
      </c>
      <c r="L45" s="197">
        <v>4</v>
      </c>
      <c r="M45" s="197">
        <v>5</v>
      </c>
      <c r="N45" s="197">
        <v>3</v>
      </c>
      <c r="O45" s="197">
        <v>4</v>
      </c>
      <c r="P45" s="197">
        <f t="shared" si="3"/>
        <v>21</v>
      </c>
      <c r="Q45" s="197">
        <f t="shared" si="4"/>
        <v>1.05</v>
      </c>
      <c r="R45" s="104">
        <f t="shared" si="5"/>
        <v>1.45</v>
      </c>
      <c r="S45" s="104">
        <f t="shared" si="6"/>
        <v>1.5499999999999998</v>
      </c>
      <c r="T45" s="104">
        <f t="shared" si="7"/>
        <v>1.30</v>
      </c>
      <c r="U45" s="104">
        <f t="shared" si="8"/>
        <v>1.35</v>
      </c>
      <c r="V45" s="104">
        <f t="shared" si="9"/>
        <v>1.5499999999999998</v>
      </c>
      <c r="W45" s="26">
        <f t="shared" si="10"/>
        <v>62</v>
      </c>
      <c r="X45" s="194">
        <f t="shared" si="11"/>
        <v>12.40</v>
      </c>
      <c r="Y45" s="114">
        <v>43</v>
      </c>
      <c r="Z45" s="108">
        <f t="shared" si="12"/>
        <v>34.40</v>
      </c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09"/>
    </row>
    <row r="46" spans="1:44" s="107" customFormat="1" ht="20.25">
      <c r="A46" s="191">
        <v>40</v>
      </c>
      <c r="B46" s="125">
        <v>439575</v>
      </c>
      <c r="C46" s="126" t="s">
        <v>540</v>
      </c>
      <c r="D46" s="196">
        <v>3</v>
      </c>
      <c r="E46" s="196">
        <v>5</v>
      </c>
      <c r="F46" s="196">
        <v>8</v>
      </c>
      <c r="G46" s="196">
        <v>9</v>
      </c>
      <c r="H46" s="196">
        <v>12</v>
      </c>
      <c r="I46" s="196">
        <f t="shared" si="1"/>
        <v>37</v>
      </c>
      <c r="J46" s="196">
        <f t="shared" si="2"/>
        <v>5.55</v>
      </c>
      <c r="K46" s="197">
        <v>4</v>
      </c>
      <c r="L46" s="197">
        <v>3</v>
      </c>
      <c r="M46" s="197">
        <v>4</v>
      </c>
      <c r="N46" s="197">
        <v>3</v>
      </c>
      <c r="O46" s="197">
        <v>2</v>
      </c>
      <c r="P46" s="197">
        <f t="shared" si="3"/>
        <v>16</v>
      </c>
      <c r="Q46" s="197">
        <f t="shared" si="4"/>
        <v>0.80</v>
      </c>
      <c r="R46" s="104">
        <f t="shared" si="5"/>
        <v>0.64999999999999991</v>
      </c>
      <c r="S46" s="104">
        <f t="shared" si="6"/>
        <v>0.90</v>
      </c>
      <c r="T46" s="104">
        <f t="shared" si="7"/>
        <v>1.40</v>
      </c>
      <c r="U46" s="104">
        <f t="shared" si="8"/>
        <v>1.50</v>
      </c>
      <c r="V46" s="104">
        <f t="shared" si="9"/>
        <v>1.90</v>
      </c>
      <c r="W46" s="26">
        <f t="shared" si="10"/>
        <v>53</v>
      </c>
      <c r="X46" s="194">
        <f t="shared" si="11"/>
        <v>10.60</v>
      </c>
      <c r="Y46" s="114">
        <v>36</v>
      </c>
      <c r="Z46" s="108">
        <f t="shared" si="12"/>
        <v>28.80</v>
      </c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09"/>
    </row>
    <row r="47" spans="1:44" s="107" customFormat="1" ht="20.25">
      <c r="A47" s="191">
        <v>41</v>
      </c>
      <c r="B47" s="125">
        <v>439603</v>
      </c>
      <c r="C47" s="126" t="s">
        <v>541</v>
      </c>
      <c r="D47" s="196">
        <v>9</v>
      </c>
      <c r="E47" s="196">
        <v>8</v>
      </c>
      <c r="F47" s="196">
        <v>6</v>
      </c>
      <c r="G47" s="196">
        <v>12</v>
      </c>
      <c r="H47" s="196">
        <v>10</v>
      </c>
      <c r="I47" s="196">
        <f t="shared" si="1"/>
        <v>45</v>
      </c>
      <c r="J47" s="196">
        <f t="shared" si="2"/>
        <v>6.75</v>
      </c>
      <c r="K47" s="197">
        <v>5</v>
      </c>
      <c r="L47" s="197">
        <v>5</v>
      </c>
      <c r="M47" s="197">
        <v>4</v>
      </c>
      <c r="N47" s="197">
        <v>3</v>
      </c>
      <c r="O47" s="197">
        <v>5</v>
      </c>
      <c r="P47" s="197">
        <f t="shared" si="3"/>
        <v>22</v>
      </c>
      <c r="Q47" s="197">
        <f t="shared" si="4"/>
        <v>1.1000000000000001</v>
      </c>
      <c r="R47" s="104">
        <f t="shared" si="5"/>
        <v>1.60</v>
      </c>
      <c r="S47" s="104">
        <f t="shared" si="6"/>
        <v>1.45</v>
      </c>
      <c r="T47" s="104">
        <f t="shared" si="7"/>
        <v>1.0999999999999999</v>
      </c>
      <c r="U47" s="104">
        <f t="shared" si="8"/>
        <v>1.9499999999999997</v>
      </c>
      <c r="V47" s="104">
        <f t="shared" si="9"/>
        <v>1.75</v>
      </c>
      <c r="W47" s="26">
        <f t="shared" si="10"/>
        <v>67</v>
      </c>
      <c r="X47" s="194">
        <f t="shared" si="11"/>
        <v>13.40</v>
      </c>
      <c r="Y47" s="114">
        <v>48</v>
      </c>
      <c r="Z47" s="108">
        <f t="shared" si="12"/>
        <v>38.400000000000006</v>
      </c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09"/>
    </row>
    <row r="48" spans="1:44" s="107" customFormat="1" ht="20.25">
      <c r="A48" s="191">
        <v>42</v>
      </c>
      <c r="B48" s="125">
        <v>439608</v>
      </c>
      <c r="C48" s="126" t="s">
        <v>522</v>
      </c>
      <c r="D48" s="196">
        <v>15</v>
      </c>
      <c r="E48" s="196">
        <v>16</v>
      </c>
      <c r="F48" s="196">
        <v>17.50</v>
      </c>
      <c r="G48" s="196">
        <v>10</v>
      </c>
      <c r="H48" s="196">
        <v>9</v>
      </c>
      <c r="I48" s="196">
        <f t="shared" si="1"/>
        <v>67.50</v>
      </c>
      <c r="J48" s="196">
        <f t="shared" si="2"/>
        <v>10.125</v>
      </c>
      <c r="K48" s="197">
        <v>4</v>
      </c>
      <c r="L48" s="197">
        <v>5</v>
      </c>
      <c r="M48" s="197">
        <v>6</v>
      </c>
      <c r="N48" s="197">
        <v>4</v>
      </c>
      <c r="O48" s="197">
        <v>4.50</v>
      </c>
      <c r="P48" s="197">
        <f t="shared" si="3"/>
        <v>23.50</v>
      </c>
      <c r="Q48" s="197">
        <f t="shared" si="4"/>
        <v>1.175</v>
      </c>
      <c r="R48" s="104">
        <f t="shared" si="5"/>
        <v>2.4500000000000002</v>
      </c>
      <c r="S48" s="104">
        <f t="shared" si="6"/>
        <v>2.65</v>
      </c>
      <c r="T48" s="104">
        <f t="shared" si="7"/>
        <v>2.925</v>
      </c>
      <c r="U48" s="104">
        <f t="shared" si="8"/>
        <v>1.70</v>
      </c>
      <c r="V48" s="104">
        <f t="shared" si="9"/>
        <v>1.575</v>
      </c>
      <c r="W48" s="26">
        <f t="shared" si="10"/>
        <v>91</v>
      </c>
      <c r="X48" s="194">
        <f t="shared" si="11"/>
        <v>18.20</v>
      </c>
      <c r="Y48" s="114">
        <v>69</v>
      </c>
      <c r="Z48" s="108">
        <f t="shared" si="12"/>
        <v>55.20</v>
      </c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09"/>
    </row>
    <row r="49" spans="1:44" s="107" customFormat="1" ht="20.25">
      <c r="A49" s="191">
        <v>43</v>
      </c>
      <c r="B49" s="125">
        <v>439613</v>
      </c>
      <c r="C49" s="126" t="s">
        <v>542</v>
      </c>
      <c r="D49" s="196">
        <v>8</v>
      </c>
      <c r="E49" s="196">
        <v>9</v>
      </c>
      <c r="F49" s="196">
        <v>8</v>
      </c>
      <c r="G49" s="196">
        <v>9</v>
      </c>
      <c r="H49" s="196">
        <v>10</v>
      </c>
      <c r="I49" s="196">
        <f t="shared" si="1"/>
        <v>44</v>
      </c>
      <c r="J49" s="196">
        <f t="shared" si="2"/>
        <v>6.60</v>
      </c>
      <c r="K49" s="197">
        <v>5</v>
      </c>
      <c r="L49" s="197">
        <v>3</v>
      </c>
      <c r="M49" s="197">
        <v>4</v>
      </c>
      <c r="N49" s="197">
        <v>3</v>
      </c>
      <c r="O49" s="197">
        <v>5</v>
      </c>
      <c r="P49" s="197">
        <f t="shared" si="3"/>
        <v>20</v>
      </c>
      <c r="Q49" s="197">
        <f t="shared" si="4"/>
        <v>1</v>
      </c>
      <c r="R49" s="104">
        <f t="shared" si="5"/>
        <v>1.45</v>
      </c>
      <c r="S49" s="104">
        <f t="shared" si="6"/>
        <v>1.50</v>
      </c>
      <c r="T49" s="104">
        <f t="shared" si="7"/>
        <v>1.40</v>
      </c>
      <c r="U49" s="104">
        <f t="shared" si="8"/>
        <v>1.50</v>
      </c>
      <c r="V49" s="104">
        <f t="shared" si="9"/>
        <v>1.75</v>
      </c>
      <c r="W49" s="26">
        <f t="shared" si="10"/>
        <v>64</v>
      </c>
      <c r="X49" s="194">
        <f t="shared" si="11"/>
        <v>12.80</v>
      </c>
      <c r="Y49" s="114">
        <v>47</v>
      </c>
      <c r="Z49" s="108">
        <f t="shared" si="12"/>
        <v>37.60</v>
      </c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09"/>
    </row>
    <row r="50" spans="1:44" s="107" customFormat="1" ht="20.25">
      <c r="A50" s="191">
        <v>44</v>
      </c>
      <c r="B50" s="125">
        <v>439616</v>
      </c>
      <c r="C50" s="126" t="s">
        <v>351</v>
      </c>
      <c r="D50" s="196">
        <v>6</v>
      </c>
      <c r="E50" s="196">
        <v>5</v>
      </c>
      <c r="F50" s="196">
        <v>8</v>
      </c>
      <c r="G50" s="196">
        <v>0</v>
      </c>
      <c r="H50" s="196">
        <v>0</v>
      </c>
      <c r="I50" s="196">
        <f t="shared" si="1"/>
        <v>19</v>
      </c>
      <c r="J50" s="196">
        <f t="shared" si="2"/>
        <v>2.85</v>
      </c>
      <c r="K50" s="197">
        <v>2</v>
      </c>
      <c r="L50" s="197">
        <v>3</v>
      </c>
      <c r="M50" s="197">
        <v>3</v>
      </c>
      <c r="N50" s="197">
        <v>2</v>
      </c>
      <c r="O50" s="197">
        <v>4</v>
      </c>
      <c r="P50" s="197">
        <f t="shared" si="3"/>
        <v>14</v>
      </c>
      <c r="Q50" s="197">
        <f t="shared" si="4"/>
        <v>0.70</v>
      </c>
      <c r="R50" s="104">
        <f t="shared" si="5"/>
        <v>0.99999999999999989</v>
      </c>
      <c r="S50" s="104">
        <f t="shared" si="6"/>
        <v>0.90</v>
      </c>
      <c r="T50" s="104">
        <f t="shared" si="7"/>
        <v>1.35</v>
      </c>
      <c r="U50" s="104">
        <f t="shared" si="8"/>
        <v>0.10</v>
      </c>
      <c r="V50" s="104">
        <f t="shared" si="9"/>
        <v>0.20</v>
      </c>
      <c r="W50" s="26">
        <f t="shared" si="10"/>
        <v>33</v>
      </c>
      <c r="X50" s="194">
        <f t="shared" si="11"/>
        <v>6.60</v>
      </c>
      <c r="Y50" s="114">
        <v>20</v>
      </c>
      <c r="Z50" s="108">
        <f t="shared" si="12"/>
        <v>16</v>
      </c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09"/>
    </row>
    <row r="51" spans="1:44" s="107" customFormat="1" ht="20.25">
      <c r="A51" s="191">
        <v>45</v>
      </c>
      <c r="B51" s="125">
        <v>439632</v>
      </c>
      <c r="C51" s="126" t="s">
        <v>504</v>
      </c>
      <c r="D51" s="196">
        <v>5</v>
      </c>
      <c r="E51" s="196">
        <v>6</v>
      </c>
      <c r="F51" s="196">
        <v>5</v>
      </c>
      <c r="G51" s="196">
        <v>0</v>
      </c>
      <c r="H51" s="196">
        <v>2</v>
      </c>
      <c r="I51" s="196">
        <f t="shared" si="1"/>
        <v>18</v>
      </c>
      <c r="J51" s="196">
        <f t="shared" si="2"/>
        <v>2.6999999999999997</v>
      </c>
      <c r="K51" s="197">
        <v>3</v>
      </c>
      <c r="L51" s="197">
        <v>2</v>
      </c>
      <c r="M51" s="197">
        <v>3</v>
      </c>
      <c r="N51" s="197">
        <v>2.50</v>
      </c>
      <c r="O51" s="197">
        <v>1.50</v>
      </c>
      <c r="P51" s="197">
        <f t="shared" si="3"/>
        <v>12</v>
      </c>
      <c r="Q51" s="197">
        <f t="shared" si="4"/>
        <v>0.60000000000000009</v>
      </c>
      <c r="R51" s="104">
        <f t="shared" si="5"/>
        <v>0.90</v>
      </c>
      <c r="S51" s="104">
        <f t="shared" si="6"/>
        <v>0.99999999999999989</v>
      </c>
      <c r="T51" s="104">
        <f t="shared" si="7"/>
        <v>0.90</v>
      </c>
      <c r="U51" s="104">
        <f t="shared" si="8"/>
        <v>0.125</v>
      </c>
      <c r="V51" s="104">
        <f t="shared" si="9"/>
        <v>0.375</v>
      </c>
      <c r="W51" s="26">
        <f t="shared" si="10"/>
        <v>30</v>
      </c>
      <c r="X51" s="194">
        <f t="shared" si="11"/>
        <v>6</v>
      </c>
      <c r="Y51" s="114">
        <v>20</v>
      </c>
      <c r="Z51" s="108">
        <f t="shared" si="12"/>
        <v>16</v>
      </c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09"/>
    </row>
    <row r="52" spans="1:44" s="107" customFormat="1" ht="20.25">
      <c r="A52" s="191">
        <v>46</v>
      </c>
      <c r="B52" s="125">
        <v>439650</v>
      </c>
      <c r="C52" s="126" t="s">
        <v>543</v>
      </c>
      <c r="D52" s="196">
        <v>8</v>
      </c>
      <c r="E52" s="196">
        <v>10</v>
      </c>
      <c r="F52" s="196">
        <v>8</v>
      </c>
      <c r="G52" s="196">
        <v>9</v>
      </c>
      <c r="H52" s="196">
        <v>11</v>
      </c>
      <c r="I52" s="196">
        <f t="shared" si="1"/>
        <v>46</v>
      </c>
      <c r="J52" s="196">
        <f t="shared" si="2"/>
        <v>6.90</v>
      </c>
      <c r="K52" s="197">
        <v>5</v>
      </c>
      <c r="L52" s="197">
        <v>3</v>
      </c>
      <c r="M52" s="197">
        <v>4</v>
      </c>
      <c r="N52" s="197">
        <v>3</v>
      </c>
      <c r="O52" s="197">
        <v>3.50</v>
      </c>
      <c r="P52" s="197">
        <f t="shared" si="3"/>
        <v>18.50</v>
      </c>
      <c r="Q52" s="197">
        <f t="shared" si="4"/>
        <v>0.925</v>
      </c>
      <c r="R52" s="104">
        <f t="shared" si="5"/>
        <v>1.45</v>
      </c>
      <c r="S52" s="104">
        <f t="shared" si="6"/>
        <v>1.65</v>
      </c>
      <c r="T52" s="104">
        <f t="shared" si="7"/>
        <v>1.40</v>
      </c>
      <c r="U52" s="104">
        <f t="shared" si="8"/>
        <v>1.50</v>
      </c>
      <c r="V52" s="104">
        <f t="shared" si="9"/>
        <v>1.825</v>
      </c>
      <c r="W52" s="26">
        <f t="shared" si="10"/>
        <v>64.50</v>
      </c>
      <c r="X52" s="194">
        <f t="shared" si="11"/>
        <v>12.90</v>
      </c>
      <c r="Y52" s="114">
        <v>46</v>
      </c>
      <c r="Z52" s="108">
        <f t="shared" si="12"/>
        <v>36.800000000000004</v>
      </c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09"/>
    </row>
    <row r="53" spans="1:44" s="107" customFormat="1" ht="20.25">
      <c r="A53" s="191">
        <v>47</v>
      </c>
      <c r="B53" s="125">
        <v>439658</v>
      </c>
      <c r="C53" s="126" t="s">
        <v>375</v>
      </c>
      <c r="D53" s="196">
        <v>5</v>
      </c>
      <c r="E53" s="196">
        <v>4</v>
      </c>
      <c r="F53" s="196">
        <v>7</v>
      </c>
      <c r="G53" s="196">
        <v>6</v>
      </c>
      <c r="H53" s="196">
        <v>5</v>
      </c>
      <c r="I53" s="196">
        <f t="shared" si="1"/>
        <v>27</v>
      </c>
      <c r="J53" s="196">
        <f t="shared" si="2"/>
        <v>4.05</v>
      </c>
      <c r="K53" s="197">
        <v>2</v>
      </c>
      <c r="L53" s="197">
        <v>3</v>
      </c>
      <c r="M53" s="197">
        <v>4</v>
      </c>
      <c r="N53" s="197">
        <v>3</v>
      </c>
      <c r="O53" s="197">
        <v>2</v>
      </c>
      <c r="P53" s="197">
        <f t="shared" si="3"/>
        <v>14</v>
      </c>
      <c r="Q53" s="197">
        <f t="shared" si="4"/>
        <v>0.70</v>
      </c>
      <c r="R53" s="104">
        <f t="shared" si="5"/>
        <v>0.85</v>
      </c>
      <c r="S53" s="104">
        <f t="shared" si="6"/>
        <v>0.75</v>
      </c>
      <c r="T53" s="104">
        <f t="shared" si="7"/>
        <v>1.25</v>
      </c>
      <c r="U53" s="104">
        <f t="shared" si="8"/>
        <v>1.0499999999999998</v>
      </c>
      <c r="V53" s="104">
        <f t="shared" si="9"/>
        <v>0.85</v>
      </c>
      <c r="W53" s="26">
        <f t="shared" si="10"/>
        <v>41</v>
      </c>
      <c r="X53" s="194">
        <f t="shared" si="11"/>
        <v>8.2000000000000011</v>
      </c>
      <c r="Y53" s="114">
        <v>29</v>
      </c>
      <c r="Z53" s="108">
        <f t="shared" si="12"/>
        <v>23.200000000000003</v>
      </c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09"/>
    </row>
    <row r="54" spans="1:44" s="107" customFormat="1" ht="20.25">
      <c r="A54" s="191">
        <v>48</v>
      </c>
      <c r="B54" s="125">
        <v>439663</v>
      </c>
      <c r="C54" s="126" t="s">
        <v>544</v>
      </c>
      <c r="D54" s="196">
        <v>8</v>
      </c>
      <c r="E54" s="196">
        <v>9</v>
      </c>
      <c r="F54" s="196">
        <v>8</v>
      </c>
      <c r="G54" s="196">
        <v>6</v>
      </c>
      <c r="H54" s="196">
        <v>7</v>
      </c>
      <c r="I54" s="196">
        <f t="shared" si="1"/>
        <v>38</v>
      </c>
      <c r="J54" s="196">
        <f t="shared" si="2"/>
        <v>5.70</v>
      </c>
      <c r="K54" s="197">
        <v>4</v>
      </c>
      <c r="L54" s="197">
        <v>3.50</v>
      </c>
      <c r="M54" s="197">
        <v>2</v>
      </c>
      <c r="N54" s="197">
        <v>2</v>
      </c>
      <c r="O54" s="197">
        <v>3</v>
      </c>
      <c r="P54" s="197">
        <f t="shared" si="3"/>
        <v>14.50</v>
      </c>
      <c r="Q54" s="197">
        <f t="shared" si="4"/>
        <v>0.72500000000000009</v>
      </c>
      <c r="R54" s="104">
        <f t="shared" si="5"/>
        <v>1.40</v>
      </c>
      <c r="S54" s="104">
        <f t="shared" si="6"/>
        <v>1.525</v>
      </c>
      <c r="T54" s="104">
        <f t="shared" si="7"/>
        <v>1.30</v>
      </c>
      <c r="U54" s="104">
        <f t="shared" si="8"/>
        <v>0.99999999999999989</v>
      </c>
      <c r="V54" s="104">
        <f t="shared" si="9"/>
        <v>1.2000000000000002</v>
      </c>
      <c r="W54" s="26">
        <f t="shared" si="10"/>
        <v>52.50</v>
      </c>
      <c r="X54" s="194">
        <f t="shared" si="11"/>
        <v>10.50</v>
      </c>
      <c r="Y54" s="114">
        <v>40</v>
      </c>
      <c r="Z54" s="108">
        <f t="shared" si="12"/>
        <v>32</v>
      </c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09"/>
    </row>
    <row r="55" spans="1:44" s="107" customFormat="1" ht="20.25">
      <c r="A55" s="191">
        <v>49</v>
      </c>
      <c r="B55" s="125">
        <v>439664</v>
      </c>
      <c r="C55" s="126" t="s">
        <v>545</v>
      </c>
      <c r="D55" s="196">
        <v>2</v>
      </c>
      <c r="E55" s="196">
        <v>3</v>
      </c>
      <c r="F55" s="196">
        <v>0</v>
      </c>
      <c r="G55" s="196">
        <v>2</v>
      </c>
      <c r="H55" s="196">
        <v>3</v>
      </c>
      <c r="I55" s="196">
        <f t="shared" si="1"/>
        <v>10</v>
      </c>
      <c r="J55" s="196">
        <f t="shared" si="2"/>
        <v>1.50</v>
      </c>
      <c r="K55" s="197">
        <v>2</v>
      </c>
      <c r="L55" s="197">
        <v>1.50</v>
      </c>
      <c r="M55" s="197">
        <v>2.50</v>
      </c>
      <c r="N55" s="197">
        <v>1</v>
      </c>
      <c r="O55" s="197">
        <v>1.50</v>
      </c>
      <c r="P55" s="197">
        <f t="shared" si="3"/>
        <v>8.50</v>
      </c>
      <c r="Q55" s="197">
        <f t="shared" si="4"/>
        <v>0.42500000000000004</v>
      </c>
      <c r="R55" s="104">
        <f t="shared" si="5"/>
        <v>0.40</v>
      </c>
      <c r="S55" s="104">
        <f t="shared" si="6"/>
        <v>0.52499999999999991</v>
      </c>
      <c r="T55" s="104">
        <f t="shared" si="7"/>
        <v>0.125</v>
      </c>
      <c r="U55" s="104">
        <f t="shared" si="8"/>
        <v>0.35</v>
      </c>
      <c r="V55" s="104">
        <f t="shared" si="9"/>
        <v>0.52499999999999991</v>
      </c>
      <c r="W55" s="26">
        <f t="shared" si="10"/>
        <v>18.50</v>
      </c>
      <c r="X55" s="194">
        <f t="shared" si="11"/>
        <v>3.70</v>
      </c>
      <c r="Y55" s="114">
        <v>12</v>
      </c>
      <c r="Z55" s="108">
        <f t="shared" si="12"/>
        <v>9.6000000000000014</v>
      </c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09"/>
    </row>
    <row r="56" spans="1:44" s="107" customFormat="1" ht="20.25">
      <c r="A56" s="191">
        <v>50</v>
      </c>
      <c r="B56" s="125">
        <v>439693</v>
      </c>
      <c r="C56" s="126" t="s">
        <v>213</v>
      </c>
      <c r="D56" s="111"/>
      <c r="E56" s="111"/>
      <c r="F56" s="112"/>
      <c r="G56" s="196"/>
      <c r="H56" s="196"/>
      <c r="I56" s="196"/>
      <c r="J56" s="196"/>
      <c r="K56" s="197"/>
      <c r="L56" s="197"/>
      <c r="M56" s="197"/>
      <c r="N56" s="197"/>
      <c r="O56" s="197"/>
      <c r="P56" s="197"/>
      <c r="Q56" s="197"/>
      <c r="R56" s="104"/>
      <c r="S56" s="104"/>
      <c r="T56" s="104"/>
      <c r="U56" s="104"/>
      <c r="V56" s="104"/>
      <c r="W56" s="26"/>
      <c r="X56" s="194"/>
      <c r="Y56" s="114" t="s">
        <v>147</v>
      </c>
      <c r="Z56" s="108" t="e">
        <f t="shared" si="12"/>
        <v>#VALUE!</v>
      </c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09"/>
    </row>
    <row r="57" spans="1:44" s="107" customFormat="1" ht="20.25">
      <c r="A57" s="191">
        <v>51</v>
      </c>
      <c r="B57" s="125">
        <v>439698</v>
      </c>
      <c r="C57" s="126" t="s">
        <v>546</v>
      </c>
      <c r="D57" s="196">
        <v>8</v>
      </c>
      <c r="E57" s="196">
        <v>2</v>
      </c>
      <c r="F57" s="196">
        <v>8</v>
      </c>
      <c r="G57" s="196">
        <v>9</v>
      </c>
      <c r="H57" s="196">
        <v>8</v>
      </c>
      <c r="I57" s="196">
        <f t="shared" si="1"/>
        <v>35</v>
      </c>
      <c r="J57" s="196">
        <f t="shared" si="2"/>
        <v>5.25</v>
      </c>
      <c r="K57" s="197">
        <v>3</v>
      </c>
      <c r="L57" s="197">
        <v>2.50</v>
      </c>
      <c r="M57" s="197">
        <v>3.50</v>
      </c>
      <c r="N57" s="197">
        <v>2</v>
      </c>
      <c r="O57" s="197">
        <v>1.50</v>
      </c>
      <c r="P57" s="197">
        <f t="shared" si="3"/>
        <v>12.50</v>
      </c>
      <c r="Q57" s="197">
        <f t="shared" si="4"/>
        <v>0.625</v>
      </c>
      <c r="R57" s="104">
        <f t="shared" si="5"/>
        <v>1.35</v>
      </c>
      <c r="S57" s="104">
        <f t="shared" si="6"/>
        <v>0.425</v>
      </c>
      <c r="T57" s="104">
        <f t="shared" si="7"/>
        <v>1.375</v>
      </c>
      <c r="U57" s="104">
        <f t="shared" si="8"/>
        <v>1.45</v>
      </c>
      <c r="V57" s="104">
        <f t="shared" si="9"/>
        <v>1.2749999999999999</v>
      </c>
      <c r="W57" s="26">
        <f t="shared" si="10"/>
        <v>47.50</v>
      </c>
      <c r="X57" s="194">
        <f t="shared" si="11"/>
        <v>9.50</v>
      </c>
      <c r="Y57" s="114">
        <v>38</v>
      </c>
      <c r="Z57" s="108">
        <f t="shared" si="12"/>
        <v>30.40</v>
      </c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09"/>
    </row>
    <row r="58" spans="1:44" s="107" customFormat="1" ht="20.25">
      <c r="A58" s="191">
        <v>52</v>
      </c>
      <c r="B58" s="125">
        <v>439729</v>
      </c>
      <c r="C58" s="126" t="s">
        <v>548</v>
      </c>
      <c r="D58" s="111"/>
      <c r="E58" s="111"/>
      <c r="F58" s="112"/>
      <c r="G58" s="196"/>
      <c r="H58" s="196"/>
      <c r="I58" s="196"/>
      <c r="J58" s="196"/>
      <c r="K58" s="197"/>
      <c r="L58" s="197"/>
      <c r="M58" s="197"/>
      <c r="N58" s="197"/>
      <c r="O58" s="197"/>
      <c r="P58" s="197"/>
      <c r="Q58" s="197"/>
      <c r="R58" s="104"/>
      <c r="S58" s="104"/>
      <c r="T58" s="104"/>
      <c r="U58" s="104"/>
      <c r="V58" s="104"/>
      <c r="W58" s="26"/>
      <c r="X58" s="194"/>
      <c r="Y58" s="114" t="s">
        <v>147</v>
      </c>
      <c r="Z58" s="108" t="e">
        <f t="shared" si="12"/>
        <v>#VALUE!</v>
      </c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09"/>
    </row>
    <row r="59" spans="1:44" s="107" customFormat="1" ht="20.25">
      <c r="A59" s="191">
        <v>53</v>
      </c>
      <c r="B59" s="125">
        <v>439766</v>
      </c>
      <c r="C59" s="126" t="s">
        <v>505</v>
      </c>
      <c r="D59" s="111"/>
      <c r="E59" s="111"/>
      <c r="F59" s="112"/>
      <c r="G59" s="196"/>
      <c r="H59" s="196"/>
      <c r="I59" s="196"/>
      <c r="J59" s="196"/>
      <c r="K59" s="197"/>
      <c r="L59" s="197"/>
      <c r="M59" s="197"/>
      <c r="N59" s="197"/>
      <c r="O59" s="197"/>
      <c r="P59" s="197"/>
      <c r="Q59" s="197"/>
      <c r="R59" s="104"/>
      <c r="S59" s="104">
        <f t="shared" si="6"/>
        <v>0</v>
      </c>
      <c r="T59" s="104"/>
      <c r="U59" s="104"/>
      <c r="V59" s="104"/>
      <c r="W59" s="26"/>
      <c r="X59" s="194"/>
      <c r="Y59" s="114" t="s">
        <v>147</v>
      </c>
      <c r="Z59" s="108" t="e">
        <f t="shared" si="12"/>
        <v>#VALUE!</v>
      </c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09"/>
    </row>
    <row r="60" spans="1:44" s="107" customFormat="1" ht="20.25">
      <c r="A60" s="191">
        <v>54</v>
      </c>
      <c r="B60" s="125">
        <v>439777</v>
      </c>
      <c r="C60" s="126" t="s">
        <v>549</v>
      </c>
      <c r="D60" s="196">
        <v>10</v>
      </c>
      <c r="E60" s="196">
        <v>3</v>
      </c>
      <c r="F60" s="196">
        <v>7</v>
      </c>
      <c r="G60" s="196">
        <v>5</v>
      </c>
      <c r="H60" s="196">
        <v>8</v>
      </c>
      <c r="I60" s="196">
        <f t="shared" si="1"/>
        <v>33</v>
      </c>
      <c r="J60" s="196">
        <f t="shared" si="2"/>
        <v>4.95</v>
      </c>
      <c r="K60" s="197">
        <v>2</v>
      </c>
      <c r="L60" s="197">
        <v>3</v>
      </c>
      <c r="M60" s="197">
        <v>4</v>
      </c>
      <c r="N60" s="197">
        <v>3</v>
      </c>
      <c r="O60" s="197">
        <v>2.50</v>
      </c>
      <c r="P60" s="197">
        <f t="shared" si="3"/>
        <v>14.50</v>
      </c>
      <c r="Q60" s="197">
        <f t="shared" si="4"/>
        <v>0.72500000000000009</v>
      </c>
      <c r="R60" s="104">
        <f t="shared" si="5"/>
        <v>1.60</v>
      </c>
      <c r="S60" s="104">
        <f t="shared" si="6"/>
        <v>0.60</v>
      </c>
      <c r="T60" s="104">
        <f t="shared" si="7"/>
        <v>1.25</v>
      </c>
      <c r="U60" s="104">
        <f t="shared" si="8"/>
        <v>0.90</v>
      </c>
      <c r="V60" s="104">
        <f t="shared" si="9"/>
        <v>1.325</v>
      </c>
      <c r="W60" s="26">
        <f t="shared" si="10"/>
        <v>47.50</v>
      </c>
      <c r="X60" s="194">
        <f t="shared" si="11"/>
        <v>9.50</v>
      </c>
      <c r="Y60" s="114">
        <v>36</v>
      </c>
      <c r="Z60" s="108">
        <f t="shared" si="12"/>
        <v>28.80</v>
      </c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09"/>
    </row>
    <row r="61" spans="1:44" s="107" customFormat="1" ht="20.25">
      <c r="A61" s="191">
        <v>55</v>
      </c>
      <c r="B61" s="125">
        <v>439814</v>
      </c>
      <c r="C61" s="126" t="s">
        <v>550</v>
      </c>
      <c r="D61" s="196">
        <v>9</v>
      </c>
      <c r="E61" s="196">
        <v>12</v>
      </c>
      <c r="F61" s="196">
        <v>13</v>
      </c>
      <c r="G61" s="196">
        <v>14</v>
      </c>
      <c r="H61" s="196">
        <v>8</v>
      </c>
      <c r="I61" s="196">
        <f t="shared" si="1"/>
        <v>56</v>
      </c>
      <c r="J61" s="196">
        <f t="shared" si="2"/>
        <v>8.40</v>
      </c>
      <c r="K61" s="197">
        <v>4</v>
      </c>
      <c r="L61" s="197">
        <v>2.50</v>
      </c>
      <c r="M61" s="197">
        <v>4.50</v>
      </c>
      <c r="N61" s="197">
        <v>4</v>
      </c>
      <c r="O61" s="197">
        <v>5</v>
      </c>
      <c r="P61" s="197">
        <f t="shared" si="3"/>
        <v>20</v>
      </c>
      <c r="Q61" s="197">
        <f t="shared" si="4"/>
        <v>1</v>
      </c>
      <c r="R61" s="104">
        <f t="shared" si="5"/>
        <v>1.5499999999999998</v>
      </c>
      <c r="S61" s="104">
        <f t="shared" si="6"/>
        <v>1.9249999999999998</v>
      </c>
      <c r="T61" s="104">
        <f t="shared" si="7"/>
        <v>2.1749999999999998</v>
      </c>
      <c r="U61" s="104">
        <f t="shared" si="8"/>
        <v>2.3000000000000003</v>
      </c>
      <c r="V61" s="104">
        <f t="shared" si="9"/>
        <v>1.45</v>
      </c>
      <c r="W61" s="26">
        <f t="shared" si="10"/>
        <v>76</v>
      </c>
      <c r="X61" s="194">
        <f t="shared" si="11"/>
        <v>15.20</v>
      </c>
      <c r="Y61" s="114">
        <v>59</v>
      </c>
      <c r="Z61" s="108">
        <f t="shared" si="12"/>
        <v>47.20</v>
      </c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09"/>
    </row>
    <row r="62" spans="1:44" s="107" customFormat="1" ht="20.25">
      <c r="A62" s="191">
        <v>56</v>
      </c>
      <c r="B62" s="125">
        <v>439833</v>
      </c>
      <c r="C62" s="126" t="s">
        <v>506</v>
      </c>
      <c r="D62" s="196">
        <v>8</v>
      </c>
      <c r="E62" s="196">
        <v>9</v>
      </c>
      <c r="F62" s="196">
        <v>7</v>
      </c>
      <c r="G62" s="196">
        <v>12</v>
      </c>
      <c r="H62" s="196">
        <v>10</v>
      </c>
      <c r="I62" s="196">
        <f t="shared" si="1"/>
        <v>46</v>
      </c>
      <c r="J62" s="196">
        <f t="shared" si="2"/>
        <v>6.90</v>
      </c>
      <c r="K62" s="197">
        <v>3</v>
      </c>
      <c r="L62" s="197">
        <v>2</v>
      </c>
      <c r="M62" s="197">
        <v>4</v>
      </c>
      <c r="N62" s="197">
        <v>3</v>
      </c>
      <c r="O62" s="197">
        <v>2.50</v>
      </c>
      <c r="P62" s="197">
        <f t="shared" si="3"/>
        <v>14.50</v>
      </c>
      <c r="Q62" s="197">
        <f t="shared" si="4"/>
        <v>0.72500000000000009</v>
      </c>
      <c r="R62" s="104">
        <f t="shared" si="5"/>
        <v>1.35</v>
      </c>
      <c r="S62" s="104">
        <f t="shared" si="6"/>
        <v>1.45</v>
      </c>
      <c r="T62" s="104">
        <f t="shared" si="7"/>
        <v>1.25</v>
      </c>
      <c r="U62" s="104">
        <f t="shared" si="8"/>
        <v>1.9499999999999997</v>
      </c>
      <c r="V62" s="104">
        <f t="shared" si="9"/>
        <v>1.625</v>
      </c>
      <c r="W62" s="26">
        <f t="shared" si="10"/>
        <v>60.50</v>
      </c>
      <c r="X62" s="194">
        <f t="shared" si="11"/>
        <v>12.10</v>
      </c>
      <c r="Y62" s="114">
        <v>48</v>
      </c>
      <c r="Z62" s="108">
        <f t="shared" si="12"/>
        <v>38.400000000000006</v>
      </c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09"/>
    </row>
    <row r="63" spans="1:44" s="107" customFormat="1" ht="20.25">
      <c r="A63" s="191">
        <v>57</v>
      </c>
      <c r="B63" s="125">
        <v>439867</v>
      </c>
      <c r="C63" s="126" t="s">
        <v>264</v>
      </c>
      <c r="D63" s="196">
        <v>14</v>
      </c>
      <c r="E63" s="196">
        <v>12</v>
      </c>
      <c r="F63" s="196">
        <v>13</v>
      </c>
      <c r="G63" s="196">
        <v>11</v>
      </c>
      <c r="H63" s="196">
        <v>15</v>
      </c>
      <c r="I63" s="196">
        <f t="shared" si="1"/>
        <v>65</v>
      </c>
      <c r="J63" s="196">
        <f t="shared" si="2"/>
        <v>9.75</v>
      </c>
      <c r="K63" s="197">
        <v>5</v>
      </c>
      <c r="L63" s="197">
        <v>4.50</v>
      </c>
      <c r="M63" s="197">
        <v>3</v>
      </c>
      <c r="N63" s="197">
        <v>4</v>
      </c>
      <c r="O63" s="197">
        <v>4.50</v>
      </c>
      <c r="P63" s="197">
        <f t="shared" si="3"/>
        <v>21</v>
      </c>
      <c r="Q63" s="197">
        <f t="shared" si="4"/>
        <v>1.05</v>
      </c>
      <c r="R63" s="104">
        <f t="shared" si="5"/>
        <v>2.35</v>
      </c>
      <c r="S63" s="104">
        <f t="shared" si="6"/>
        <v>2.025</v>
      </c>
      <c r="T63" s="104">
        <f t="shared" si="7"/>
        <v>2.10</v>
      </c>
      <c r="U63" s="104">
        <f t="shared" si="8"/>
        <v>1.85</v>
      </c>
      <c r="V63" s="104">
        <f t="shared" si="9"/>
        <v>2.475</v>
      </c>
      <c r="W63" s="26">
        <f t="shared" si="10"/>
        <v>86</v>
      </c>
      <c r="X63" s="194">
        <f t="shared" si="11"/>
        <v>17.20</v>
      </c>
      <c r="Y63" s="114">
        <v>66</v>
      </c>
      <c r="Z63" s="108">
        <f t="shared" si="12"/>
        <v>52.80</v>
      </c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09"/>
    </row>
    <row r="64" spans="1:44" s="107" customFormat="1" ht="20.25">
      <c r="A64" s="191">
        <v>58</v>
      </c>
      <c r="B64" s="125">
        <v>439868</v>
      </c>
      <c r="C64" s="126" t="s">
        <v>265</v>
      </c>
      <c r="D64" s="196">
        <v>14</v>
      </c>
      <c r="E64" s="196">
        <v>12</v>
      </c>
      <c r="F64" s="196">
        <v>15</v>
      </c>
      <c r="G64" s="196">
        <v>14</v>
      </c>
      <c r="H64" s="196">
        <v>16</v>
      </c>
      <c r="I64" s="196">
        <f t="shared" si="1"/>
        <v>71</v>
      </c>
      <c r="J64" s="196">
        <f t="shared" si="2"/>
        <v>10.65</v>
      </c>
      <c r="K64" s="197">
        <v>6</v>
      </c>
      <c r="L64" s="197">
        <v>5</v>
      </c>
      <c r="M64" s="197">
        <v>5.50</v>
      </c>
      <c r="N64" s="197">
        <v>3</v>
      </c>
      <c r="O64" s="197">
        <v>4</v>
      </c>
      <c r="P64" s="197">
        <f t="shared" si="3"/>
        <v>23.50</v>
      </c>
      <c r="Q64" s="197">
        <f t="shared" si="4"/>
        <v>1.175</v>
      </c>
      <c r="R64" s="104">
        <f t="shared" si="5"/>
        <v>2.4000000000000004</v>
      </c>
      <c r="S64" s="104">
        <f t="shared" si="6"/>
        <v>2.0499999999999998</v>
      </c>
      <c r="T64" s="104">
        <f t="shared" si="7"/>
        <v>2.525</v>
      </c>
      <c r="U64" s="104">
        <f t="shared" si="8"/>
        <v>2.25</v>
      </c>
      <c r="V64" s="104">
        <f t="shared" si="9"/>
        <v>2.60</v>
      </c>
      <c r="W64" s="26">
        <f t="shared" si="10"/>
        <v>94.50</v>
      </c>
      <c r="X64" s="194">
        <f t="shared" si="11"/>
        <v>18.900000000000002</v>
      </c>
      <c r="Y64" s="114">
        <v>72</v>
      </c>
      <c r="Z64" s="108">
        <f t="shared" si="12"/>
        <v>57.60</v>
      </c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09"/>
    </row>
    <row r="65" spans="1:44" s="107" customFormat="1" ht="20.25">
      <c r="A65" s="191">
        <v>59</v>
      </c>
      <c r="B65" s="125">
        <v>439872</v>
      </c>
      <c r="C65" s="126" t="s">
        <v>507</v>
      </c>
      <c r="D65" s="196">
        <v>9</v>
      </c>
      <c r="E65" s="196">
        <v>8</v>
      </c>
      <c r="F65" s="196">
        <v>7</v>
      </c>
      <c r="G65" s="196">
        <v>8</v>
      </c>
      <c r="H65" s="196">
        <v>10</v>
      </c>
      <c r="I65" s="196">
        <f t="shared" si="1"/>
        <v>42</v>
      </c>
      <c r="J65" s="196">
        <f t="shared" si="2"/>
        <v>6.30</v>
      </c>
      <c r="K65" s="197">
        <v>3</v>
      </c>
      <c r="L65" s="197">
        <v>2.50</v>
      </c>
      <c r="M65" s="197">
        <v>3.50</v>
      </c>
      <c r="N65" s="197">
        <v>4</v>
      </c>
      <c r="O65" s="197">
        <v>3</v>
      </c>
      <c r="P65" s="197">
        <f t="shared" si="3"/>
        <v>16</v>
      </c>
      <c r="Q65" s="197">
        <f t="shared" si="4"/>
        <v>0.80</v>
      </c>
      <c r="R65" s="104">
        <f t="shared" si="5"/>
        <v>1.50</v>
      </c>
      <c r="S65" s="104">
        <f t="shared" si="6"/>
        <v>1.325</v>
      </c>
      <c r="T65" s="104">
        <f t="shared" si="7"/>
        <v>1.2250000000000001</v>
      </c>
      <c r="U65" s="104">
        <f t="shared" si="8"/>
        <v>1.40</v>
      </c>
      <c r="V65" s="104">
        <f t="shared" si="9"/>
        <v>1.65</v>
      </c>
      <c r="W65" s="26">
        <f t="shared" si="10"/>
        <v>58</v>
      </c>
      <c r="X65" s="194">
        <f t="shared" si="11"/>
        <v>11.60</v>
      </c>
      <c r="Y65" s="114">
        <v>44</v>
      </c>
      <c r="Z65" s="108">
        <f t="shared" si="12"/>
        <v>35.200000000000003</v>
      </c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09"/>
    </row>
    <row r="66" spans="1:44" s="107" customFormat="1" ht="20.25">
      <c r="A66" s="191">
        <v>60</v>
      </c>
      <c r="B66" s="125">
        <v>439876</v>
      </c>
      <c r="C66" s="126" t="s">
        <v>267</v>
      </c>
      <c r="D66" s="111"/>
      <c r="E66" s="111"/>
      <c r="F66" s="112"/>
      <c r="G66" s="196"/>
      <c r="H66" s="196"/>
      <c r="I66" s="196"/>
      <c r="J66" s="196"/>
      <c r="K66" s="197"/>
      <c r="L66" s="197"/>
      <c r="M66" s="197"/>
      <c r="N66" s="197"/>
      <c r="O66" s="197"/>
      <c r="P66" s="197"/>
      <c r="Q66" s="197"/>
      <c r="R66" s="104"/>
      <c r="S66" s="104"/>
      <c r="T66" s="104"/>
      <c r="U66" s="104"/>
      <c r="V66" s="104"/>
      <c r="W66" s="26"/>
      <c r="X66" s="194"/>
      <c r="Y66" s="114" t="s">
        <v>147</v>
      </c>
      <c r="Z66" s="108" t="e">
        <f t="shared" si="12"/>
        <v>#VALUE!</v>
      </c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09"/>
    </row>
    <row r="67" spans="1:44" s="107" customFormat="1" ht="20.25">
      <c r="A67" s="191">
        <v>61</v>
      </c>
      <c r="B67" s="125">
        <v>439877</v>
      </c>
      <c r="C67" s="126" t="s">
        <v>551</v>
      </c>
      <c r="D67" s="196">
        <v>8</v>
      </c>
      <c r="E67" s="196">
        <v>9</v>
      </c>
      <c r="F67" s="196">
        <v>8</v>
      </c>
      <c r="G67" s="196">
        <v>7</v>
      </c>
      <c r="H67" s="196">
        <v>9</v>
      </c>
      <c r="I67" s="196">
        <f t="shared" si="1"/>
        <v>41</v>
      </c>
      <c r="J67" s="196">
        <f t="shared" si="2"/>
        <v>6.15</v>
      </c>
      <c r="K67" s="197">
        <v>3</v>
      </c>
      <c r="L67" s="197">
        <v>3.50</v>
      </c>
      <c r="M67" s="197">
        <v>4</v>
      </c>
      <c r="N67" s="197">
        <v>3</v>
      </c>
      <c r="O67" s="197">
        <v>4</v>
      </c>
      <c r="P67" s="197">
        <f t="shared" si="3"/>
        <v>17.50</v>
      </c>
      <c r="Q67" s="197">
        <f t="shared" si="4"/>
        <v>0.875</v>
      </c>
      <c r="R67" s="104">
        <f t="shared" si="5"/>
        <v>1.35</v>
      </c>
      <c r="S67" s="104">
        <f t="shared" si="6"/>
        <v>1.525</v>
      </c>
      <c r="T67" s="104">
        <f t="shared" si="7"/>
        <v>1.40</v>
      </c>
      <c r="U67" s="104">
        <f t="shared" si="8"/>
        <v>1.2000000000000002</v>
      </c>
      <c r="V67" s="104">
        <f t="shared" si="9"/>
        <v>1.5499999999999998</v>
      </c>
      <c r="W67" s="26">
        <f t="shared" si="10"/>
        <v>58.50</v>
      </c>
      <c r="X67" s="194">
        <f t="shared" si="11"/>
        <v>11.70</v>
      </c>
      <c r="Y67" s="114">
        <v>43</v>
      </c>
      <c r="Z67" s="108">
        <f t="shared" si="12"/>
        <v>34.40</v>
      </c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09"/>
    </row>
    <row r="68" spans="1:44" s="107" customFormat="1" ht="20.25">
      <c r="A68" s="191">
        <v>62</v>
      </c>
      <c r="B68" s="125">
        <v>439893</v>
      </c>
      <c r="C68" s="126" t="s">
        <v>552</v>
      </c>
      <c r="D68" s="111"/>
      <c r="E68" s="111"/>
      <c r="F68" s="112"/>
      <c r="G68" s="196"/>
      <c r="H68" s="196"/>
      <c r="I68" s="196"/>
      <c r="J68" s="196"/>
      <c r="K68" s="197"/>
      <c r="L68" s="197"/>
      <c r="M68" s="197"/>
      <c r="N68" s="197"/>
      <c r="O68" s="197"/>
      <c r="P68" s="197"/>
      <c r="Q68" s="197"/>
      <c r="R68" s="104"/>
      <c r="S68" s="104"/>
      <c r="T68" s="104"/>
      <c r="U68" s="104"/>
      <c r="V68" s="104"/>
      <c r="W68" s="26"/>
      <c r="X68" s="194"/>
      <c r="Y68" s="114" t="s">
        <v>147</v>
      </c>
      <c r="Z68" s="108" t="e">
        <f t="shared" si="12"/>
        <v>#VALUE!</v>
      </c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09"/>
    </row>
    <row r="69" spans="5:7" ht="21" thickBot="1">
      <c r="E69" s="113"/>
      <c r="G69" s="115"/>
    </row>
    <row r="70" spans="1:26" ht="20.25">
      <c r="A70" s="161" t="s">
        <v>16</v>
      </c>
      <c r="B70" s="162"/>
      <c r="C70" s="163"/>
      <c r="D70" s="6">
        <f t="shared" si="13" ref="D70:Z70">COUNT(D7:D68)</f>
        <v>52</v>
      </c>
      <c r="E70" s="6">
        <f t="shared" si="13"/>
        <v>52</v>
      </c>
      <c r="F70" s="6">
        <f t="shared" si="13"/>
        <v>52</v>
      </c>
      <c r="G70" s="6">
        <f t="shared" si="13"/>
        <v>52</v>
      </c>
      <c r="H70" s="6">
        <f t="shared" si="13"/>
        <v>52</v>
      </c>
      <c r="I70" s="6">
        <f t="shared" si="13"/>
        <v>52</v>
      </c>
      <c r="J70" s="6">
        <f t="shared" si="13"/>
        <v>52</v>
      </c>
      <c r="K70" s="6">
        <f t="shared" si="13"/>
        <v>52</v>
      </c>
      <c r="L70" s="6">
        <f t="shared" si="13"/>
        <v>52</v>
      </c>
      <c r="M70" s="6">
        <f t="shared" si="13"/>
        <v>52</v>
      </c>
      <c r="N70" s="6">
        <f t="shared" si="13"/>
        <v>52</v>
      </c>
      <c r="O70" s="6">
        <f t="shared" si="13"/>
        <v>52</v>
      </c>
      <c r="P70" s="6">
        <f t="shared" si="13"/>
        <v>53</v>
      </c>
      <c r="Q70" s="6">
        <f t="shared" si="13"/>
        <v>53</v>
      </c>
      <c r="R70" s="6">
        <f t="shared" si="13"/>
        <v>52</v>
      </c>
      <c r="S70" s="6">
        <f t="shared" si="13"/>
        <v>53</v>
      </c>
      <c r="T70" s="6">
        <f t="shared" si="13"/>
        <v>52</v>
      </c>
      <c r="U70" s="6">
        <f t="shared" si="13"/>
        <v>52</v>
      </c>
      <c r="V70" s="6">
        <f t="shared" si="13"/>
        <v>52</v>
      </c>
      <c r="W70" s="6">
        <f t="shared" si="13"/>
        <v>53</v>
      </c>
      <c r="X70" s="6">
        <f t="shared" si="13"/>
        <v>53</v>
      </c>
      <c r="Y70" s="6">
        <f t="shared" si="13"/>
        <v>53</v>
      </c>
      <c r="Z70" s="6">
        <f t="shared" si="13"/>
        <v>53</v>
      </c>
    </row>
    <row r="71" spans="1:26" ht="21" customHeight="1">
      <c r="A71" s="134" t="s">
        <v>17</v>
      </c>
      <c r="B71" s="135"/>
      <c r="C71" s="136"/>
      <c r="D71" s="7">
        <v>20</v>
      </c>
      <c r="E71" s="8">
        <v>20</v>
      </c>
      <c r="F71" s="8">
        <v>20</v>
      </c>
      <c r="G71" s="8">
        <v>20</v>
      </c>
      <c r="H71" s="73">
        <v>20</v>
      </c>
      <c r="I71" s="9">
        <f>SUM(D71:H71)</f>
        <v>100</v>
      </c>
      <c r="J71" s="74">
        <f>I71*0.15</f>
        <v>15</v>
      </c>
      <c r="K71" s="71">
        <v>6</v>
      </c>
      <c r="L71" s="11">
        <v>6</v>
      </c>
      <c r="M71" s="11">
        <v>6</v>
      </c>
      <c r="N71" s="11">
        <v>6</v>
      </c>
      <c r="O71" s="72">
        <v>6</v>
      </c>
      <c r="P71" s="69">
        <f>SUM(K71:O71)</f>
        <v>30</v>
      </c>
      <c r="Q71" s="79">
        <f>P71*0.05</f>
        <v>1.50</v>
      </c>
      <c r="R71" s="80">
        <f>(D71*0.15+K71*0.05)</f>
        <v>3.30</v>
      </c>
      <c r="S71" s="13">
        <f>((E71*0.15+L71*0.05))</f>
        <v>3.30</v>
      </c>
      <c r="T71" s="13">
        <f t="shared" si="14" ref="T71:U71">((F71*0.15+M71*0.05))</f>
        <v>3.30</v>
      </c>
      <c r="U71" s="13">
        <f t="shared" si="14"/>
        <v>3.30</v>
      </c>
      <c r="V71" s="14">
        <f>((H71*0.15+O71*0.05))</f>
        <v>3.30</v>
      </c>
      <c r="W71" s="82">
        <v>130</v>
      </c>
      <c r="X71" s="81">
        <f>W71*0.2</f>
        <v>26</v>
      </c>
      <c r="Y71" s="12">
        <v>100</v>
      </c>
      <c r="Z71" s="69">
        <f>Y71*0.8</f>
        <v>80</v>
      </c>
    </row>
    <row r="72" spans="1:26" ht="20.25">
      <c r="A72" s="134" t="s">
        <v>79</v>
      </c>
      <c r="B72" s="135"/>
      <c r="C72" s="136"/>
      <c r="D72" s="7">
        <f>D71*0.4</f>
        <v>8</v>
      </c>
      <c r="E72" s="8">
        <f>E71*0.4</f>
        <v>8</v>
      </c>
      <c r="F72" s="8">
        <f t="shared" si="15" ref="F72:J72">F71*0.4</f>
        <v>8</v>
      </c>
      <c r="G72" s="8">
        <f t="shared" si="15"/>
        <v>8</v>
      </c>
      <c r="H72" s="73">
        <f t="shared" si="15"/>
        <v>8</v>
      </c>
      <c r="I72" s="9">
        <f t="shared" si="15"/>
        <v>40</v>
      </c>
      <c r="J72" s="74">
        <f t="shared" si="15"/>
        <v>6</v>
      </c>
      <c r="K72" s="71">
        <f>K71*0.4</f>
        <v>2.4000000000000004</v>
      </c>
      <c r="L72" s="11">
        <f>L71*0.4</f>
        <v>2.4000000000000004</v>
      </c>
      <c r="M72" s="11">
        <f t="shared" si="16" ref="M72:Z72">M71*0.4</f>
        <v>2.4000000000000004</v>
      </c>
      <c r="N72" s="11">
        <f t="shared" si="16"/>
        <v>2.4000000000000004</v>
      </c>
      <c r="O72" s="72">
        <f t="shared" si="16"/>
        <v>2.4000000000000004</v>
      </c>
      <c r="P72" s="69">
        <f t="shared" si="16"/>
        <v>12</v>
      </c>
      <c r="Q72" s="79">
        <f t="shared" si="16"/>
        <v>0.60000000000000009</v>
      </c>
      <c r="R72" s="80">
        <f t="shared" si="16"/>
        <v>1.32</v>
      </c>
      <c r="S72" s="13">
        <f t="shared" si="16"/>
        <v>1.32</v>
      </c>
      <c r="T72" s="13">
        <f t="shared" si="16"/>
        <v>1.32</v>
      </c>
      <c r="U72" s="13">
        <f t="shared" si="16"/>
        <v>1.32</v>
      </c>
      <c r="V72" s="14">
        <f t="shared" si="16"/>
        <v>1.32</v>
      </c>
      <c r="W72" s="82">
        <f t="shared" si="16"/>
        <v>52</v>
      </c>
      <c r="X72" s="81">
        <f t="shared" si="16"/>
        <v>10.40</v>
      </c>
      <c r="Y72" s="12">
        <f t="shared" si="16"/>
        <v>40</v>
      </c>
      <c r="Z72" s="69">
        <f t="shared" si="16"/>
        <v>32</v>
      </c>
    </row>
    <row r="73" spans="1:26" ht="21" customHeight="1">
      <c r="A73" s="134" t="s">
        <v>18</v>
      </c>
      <c r="B73" s="135"/>
      <c r="C73" s="136"/>
      <c r="D73" s="7">
        <f t="shared" si="17" ref="D73:Z73">COUNTIF(D7:D68,"&gt;=8")</f>
        <v>37</v>
      </c>
      <c r="E73" s="7">
        <f t="shared" si="17"/>
        <v>33</v>
      </c>
      <c r="F73" s="7">
        <f t="shared" si="17"/>
        <v>33</v>
      </c>
      <c r="G73" s="7">
        <f t="shared" si="17"/>
        <v>38</v>
      </c>
      <c r="H73" s="7">
        <f t="shared" si="17"/>
        <v>39</v>
      </c>
      <c r="I73" s="7">
        <f>COUNTIF(I7:I68,"&gt;=40")</f>
        <v>29</v>
      </c>
      <c r="J73" s="7">
        <f>COUNTIF(J7:J68,"&gt;=6")</f>
        <v>29</v>
      </c>
      <c r="K73" s="7">
        <f>COUNTIF(K7:K68,"&gt;=2.4")</f>
        <v>37</v>
      </c>
      <c r="L73" s="7">
        <f t="shared" si="18" ref="L73:O73">COUNTIF(L7:L68,"&gt;=2.4")</f>
        <v>46</v>
      </c>
      <c r="M73" s="7">
        <f t="shared" si="18"/>
        <v>45</v>
      </c>
      <c r="N73" s="7">
        <f t="shared" si="18"/>
        <v>42</v>
      </c>
      <c r="O73" s="7">
        <f t="shared" si="18"/>
        <v>37</v>
      </c>
      <c r="P73" s="7">
        <f>COUNTIF(P7:P68,"&gt;=12")</f>
        <v>50</v>
      </c>
      <c r="Q73" s="7">
        <f>COUNTIF(Q7:Q68,"&gt;=.6")</f>
        <v>50</v>
      </c>
      <c r="R73" s="7">
        <f>COUNTIF(R7:R68,"&gt;=1.32")</f>
        <v>31</v>
      </c>
      <c r="S73" s="7">
        <f t="shared" si="19" ref="S73:V73">COUNTIF(S7:S68,"&gt;=1.32")</f>
        <v>31</v>
      </c>
      <c r="T73" s="7">
        <f t="shared" si="19"/>
        <v>29</v>
      </c>
      <c r="U73" s="7">
        <f t="shared" si="19"/>
        <v>36</v>
      </c>
      <c r="V73" s="7">
        <f t="shared" si="19"/>
        <v>35</v>
      </c>
      <c r="W73" s="7">
        <f>COUNTIF(W7:W68,"&gt;=52")</f>
        <v>36</v>
      </c>
      <c r="X73" s="7">
        <f>COUNTIF(X7:X68,"&gt;=10.4")</f>
        <v>36</v>
      </c>
      <c r="Y73" s="7">
        <f>COUNTIF(Y7:Y68,"&gt;=40")</f>
        <v>34</v>
      </c>
      <c r="Z73" s="7">
        <f>COUNTIF(Z7:Z68,"&gt;=32")</f>
        <v>34</v>
      </c>
    </row>
    <row r="74" spans="1:26" ht="20.25">
      <c r="A74" s="134" t="s">
        <v>19</v>
      </c>
      <c r="B74" s="135"/>
      <c r="C74" s="136"/>
      <c r="D74" s="75" t="str">
        <f t="shared" si="20" ref="D74:Z74">IF(((D73/COUNT(D7:D68))*100)&gt;=60,"3",IF(AND(((D73/COUNT(D7:D68))*100)&lt;60,((D73/COUNT(D7:D68))*100)&gt;=50),"2",IF(AND(((D73/COUNT(D7:D68))*100)&lt;50,((D73/COUNT(D7:D68))*100)&gt;=40),"1","0")))</f>
        <v>3</v>
      </c>
      <c r="E74" s="75" t="str">
        <f t="shared" si="20"/>
        <v>3</v>
      </c>
      <c r="F74" s="75" t="str">
        <f t="shared" si="20"/>
        <v>3</v>
      </c>
      <c r="G74" s="75" t="str">
        <f t="shared" si="20"/>
        <v>3</v>
      </c>
      <c r="H74" s="75" t="str">
        <f t="shared" si="20"/>
        <v>3</v>
      </c>
      <c r="I74" s="75" t="str">
        <f t="shared" si="20"/>
        <v>2</v>
      </c>
      <c r="J74" s="75" t="str">
        <f t="shared" si="20"/>
        <v>2</v>
      </c>
      <c r="K74" s="75" t="str">
        <f t="shared" si="20"/>
        <v>3</v>
      </c>
      <c r="L74" s="75" t="str">
        <f t="shared" si="20"/>
        <v>3</v>
      </c>
      <c r="M74" s="75" t="str">
        <f t="shared" si="20"/>
        <v>3</v>
      </c>
      <c r="N74" s="75" t="str">
        <f t="shared" si="20"/>
        <v>3</v>
      </c>
      <c r="O74" s="75" t="str">
        <f t="shared" si="20"/>
        <v>3</v>
      </c>
      <c r="P74" s="75" t="str">
        <f t="shared" si="20"/>
        <v>3</v>
      </c>
      <c r="Q74" s="75" t="str">
        <f t="shared" si="20"/>
        <v>3</v>
      </c>
      <c r="R74" s="75" t="str">
        <f t="shared" si="20"/>
        <v>2</v>
      </c>
      <c r="S74" s="75" t="str">
        <f t="shared" si="20"/>
        <v>2</v>
      </c>
      <c r="T74" s="75" t="str">
        <f t="shared" si="20"/>
        <v>2</v>
      </c>
      <c r="U74" s="75" t="str">
        <f t="shared" si="20"/>
        <v>3</v>
      </c>
      <c r="V74" s="75" t="str">
        <f t="shared" si="20"/>
        <v>3</v>
      </c>
      <c r="W74" s="75" t="str">
        <f t="shared" si="20"/>
        <v>3</v>
      </c>
      <c r="X74" s="75" t="str">
        <f t="shared" si="20"/>
        <v>3</v>
      </c>
      <c r="Y74" s="75" t="str">
        <f t="shared" si="20"/>
        <v>3</v>
      </c>
      <c r="Z74" s="75" t="str">
        <f t="shared" si="20"/>
        <v>3</v>
      </c>
    </row>
    <row r="75" spans="1:26" ht="21" thickBot="1">
      <c r="A75" s="137" t="s">
        <v>20</v>
      </c>
      <c r="B75" s="138"/>
      <c r="C75" s="139"/>
      <c r="D75" s="10">
        <f t="shared" si="21" ref="D75:Z75">((D73/COUNT(D7:D68))*D74)</f>
        <v>2.1346153846153846</v>
      </c>
      <c r="E75" s="10">
        <f t="shared" si="21"/>
        <v>1.9038461538461537</v>
      </c>
      <c r="F75" s="10">
        <f t="shared" si="21"/>
        <v>1.9038461538461537</v>
      </c>
      <c r="G75" s="10">
        <f t="shared" si="21"/>
        <v>2.1923076923076921</v>
      </c>
      <c r="H75" s="10">
        <f t="shared" si="21"/>
        <v>2.25</v>
      </c>
      <c r="I75" s="10">
        <f t="shared" si="21"/>
        <v>1.1153846153846154</v>
      </c>
      <c r="J75" s="10">
        <f t="shared" si="21"/>
        <v>1.1153846153846154</v>
      </c>
      <c r="K75" s="10">
        <f t="shared" si="21"/>
        <v>2.1346153846153846</v>
      </c>
      <c r="L75" s="10">
        <f t="shared" si="21"/>
        <v>2.6538461538461537</v>
      </c>
      <c r="M75" s="10">
        <f t="shared" si="21"/>
        <v>2.5961538461538463</v>
      </c>
      <c r="N75" s="10">
        <f t="shared" si="21"/>
        <v>2.4230769230769234</v>
      </c>
      <c r="O75" s="10">
        <f t="shared" si="21"/>
        <v>2.1346153846153846</v>
      </c>
      <c r="P75" s="10">
        <f t="shared" si="21"/>
        <v>2.8301886792452828</v>
      </c>
      <c r="Q75" s="10">
        <f t="shared" si="21"/>
        <v>2.8301886792452828</v>
      </c>
      <c r="R75" s="10">
        <f t="shared" si="21"/>
        <v>1.1923076923076923</v>
      </c>
      <c r="S75" s="10">
        <f t="shared" si="21"/>
        <v>1.1698113207547169</v>
      </c>
      <c r="T75" s="10">
        <f t="shared" si="21"/>
        <v>1.1153846153846154</v>
      </c>
      <c r="U75" s="10">
        <f t="shared" si="21"/>
        <v>2.0769230769230766</v>
      </c>
      <c r="V75" s="10">
        <f t="shared" si="21"/>
        <v>2.0192307692307692</v>
      </c>
      <c r="W75" s="10">
        <f t="shared" si="21"/>
        <v>2.0377358490566038</v>
      </c>
      <c r="X75" s="10">
        <f t="shared" si="21"/>
        <v>2.0377358490566038</v>
      </c>
      <c r="Y75" s="10">
        <f t="shared" si="21"/>
        <v>1.9245283018867925</v>
      </c>
      <c r="Z75" s="10">
        <f t="shared" si="21"/>
        <v>1.9245283018867925</v>
      </c>
    </row>
    <row r="76" spans="1:4" ht="21" thickBot="1">
      <c r="A76" s="2"/>
      <c r="B76" s="2"/>
      <c r="C76" s="2"/>
      <c r="D76" s="2"/>
    </row>
    <row r="77" spans="1:19" ht="20.25">
      <c r="A77" s="140" t="s">
        <v>21</v>
      </c>
      <c r="B77" s="141"/>
      <c r="C77" s="142"/>
      <c r="D77" s="2"/>
      <c r="E77" s="143" t="s">
        <v>22</v>
      </c>
      <c r="F77" s="144"/>
      <c r="G77" s="144"/>
      <c r="H77" s="144"/>
      <c r="I77" s="144"/>
      <c r="J77" s="144"/>
      <c r="K77" s="144"/>
      <c r="L77" s="144"/>
      <c r="M77" s="144"/>
      <c r="N77" s="145"/>
      <c r="O77" s="70" t="s">
        <v>12</v>
      </c>
      <c r="P77" s="17" t="s">
        <v>3</v>
      </c>
      <c r="Q77" s="17" t="s">
        <v>4</v>
      </c>
      <c r="R77" s="17" t="s">
        <v>5</v>
      </c>
      <c r="S77" s="18" t="s">
        <v>6</v>
      </c>
    </row>
    <row r="78" spans="1:19" ht="21" thickBot="1">
      <c r="A78" s="19" t="s">
        <v>80</v>
      </c>
      <c r="B78" s="3"/>
      <c r="C78" s="20"/>
      <c r="D78" s="2"/>
      <c r="E78" s="146"/>
      <c r="F78" s="147"/>
      <c r="G78" s="147"/>
      <c r="H78" s="147"/>
      <c r="I78" s="147"/>
      <c r="J78" s="147"/>
      <c r="K78" s="147"/>
      <c r="L78" s="147"/>
      <c r="M78" s="147"/>
      <c r="N78" s="148"/>
      <c r="O78" s="4">
        <f>(R75*0.2+Z75*0.8)</f>
        <v>1.7780841799709726</v>
      </c>
      <c r="P78" s="4">
        <f>(S75*0.2+Z75*0.8)</f>
        <v>1.7735849056603774</v>
      </c>
      <c r="Q78" s="4">
        <f>(T75*0.2+Z75*0.8)</f>
        <v>1.7626995645863572</v>
      </c>
      <c r="R78" s="4">
        <f>(U75*0.2+Z75*0.8)</f>
        <v>1.9550072568940493</v>
      </c>
      <c r="S78" s="5">
        <f>(V75*0.2+Z75*0.8)</f>
        <v>1.9434687953555878</v>
      </c>
    </row>
    <row r="79" spans="1:4" ht="20.25">
      <c r="A79" s="19" t="s">
        <v>81</v>
      </c>
      <c r="B79" s="3"/>
      <c r="C79" s="20"/>
      <c r="D79" s="2"/>
    </row>
    <row r="80" spans="1:4" ht="21" thickBot="1">
      <c r="A80" s="21" t="s">
        <v>82</v>
      </c>
      <c r="B80" s="22"/>
      <c r="C80" s="23"/>
      <c r="D80" s="2"/>
    </row>
  </sheetData>
  <mergeCells count="22">
    <mergeCell ref="A70:C70"/>
    <mergeCell ref="A71:C71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E77:N78"/>
    <mergeCell ref="Y4:Y6"/>
    <mergeCell ref="Z4:Z6"/>
    <mergeCell ref="D5:J5"/>
    <mergeCell ref="K5:Q5"/>
    <mergeCell ref="A72:C72"/>
    <mergeCell ref="A73:C73"/>
    <mergeCell ref="A74:C74"/>
    <mergeCell ref="A75:C75"/>
    <mergeCell ref="A77:C77"/>
  </mergeCells>
  <pageMargins left="0.7" right="0.7" top="0.75" bottom="0.75" header="0.3" footer="0.3"/>
  <pageSetup orientation="portrait" paperSize="1"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dbf7b2a-da0d-4e36-a075-664c4d1a516a}">
  <dimension ref="A1:AR82"/>
  <sheetViews>
    <sheetView zoomScale="55" zoomScaleNormal="55" workbookViewId="0" topLeftCell="P58">
      <selection pane="topLeft" activeCell="AF75" sqref="AF75"/>
    </sheetView>
  </sheetViews>
  <sheetFormatPr defaultColWidth="8.854285714285714" defaultRowHeight="20.25"/>
  <cols>
    <col min="1" max="1" width="8.571428571428571" style="1" bestFit="1" customWidth="1"/>
    <col min="2" max="2" width="19.714285714285715" style="1" bestFit="1" customWidth="1"/>
    <col min="3" max="3" width="49.142857142857146" style="1" customWidth="1"/>
    <col min="4" max="8" width="13.285714285714286" style="123" bestFit="1" customWidth="1"/>
    <col min="9" max="9" width="15.714285714285714" style="1" bestFit="1" customWidth="1"/>
    <col min="10" max="10" width="18.428571428571427" style="1" bestFit="1" customWidth="1"/>
    <col min="11" max="15" width="13.714285714285714" style="1" customWidth="1"/>
    <col min="16" max="17" width="15.714285714285714" style="1" customWidth="1"/>
    <col min="18" max="18" width="19.142857142857142" style="1" customWidth="1"/>
    <col min="19" max="19" width="14.571428571428571" style="1" customWidth="1"/>
    <col min="20" max="20" width="14.714285714285714" style="1" customWidth="1"/>
    <col min="21" max="21" width="14.285714285714286" style="1" customWidth="1"/>
    <col min="22" max="22" width="17.428571428571427" style="1" customWidth="1"/>
    <col min="23" max="23" width="29.142857142857142" style="1" customWidth="1"/>
    <col min="24" max="24" width="17.857142857142858" style="1" customWidth="1"/>
    <col min="25" max="25" width="17.428571428571427" style="1" customWidth="1"/>
    <col min="26" max="26" width="12.714285714285714" style="1" customWidth="1"/>
    <col min="27" max="43" width="8.857142857142858" style="110"/>
    <col min="44" max="44" width="8.857142857142858" style="109"/>
    <col min="45" max="265" width="8.857142857142858" style="107"/>
    <col min="266" max="16384" width="8.857142857142858" style="1"/>
  </cols>
  <sheetData>
    <row r="1" spans="1:26" ht="20.25">
      <c r="A1" s="164" t="s">
        <v>103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spans="1:26" ht="21" thickBot="1">
      <c r="A2" s="164" t="str">
        <f>'1 (3)'!A2:Z2</f>
        <v xml:space="preserve"> DEPARTMENT OF ARTS (BA PART 1)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26" ht="20.25">
      <c r="A3" s="188" t="s">
        <v>85</v>
      </c>
      <c r="B3" s="189"/>
      <c r="C3" s="343" t="s">
        <v>558</v>
      </c>
      <c r="D3" s="188" t="s">
        <v>100</v>
      </c>
      <c r="E3" s="122"/>
      <c r="F3" s="190" t="s">
        <v>104</v>
      </c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</row>
    <row r="4" spans="1:28" ht="21" customHeight="1">
      <c r="A4" s="191" t="s">
        <v>0</v>
      </c>
      <c r="B4" s="192" t="s">
        <v>1</v>
      </c>
      <c r="C4" s="191" t="s">
        <v>2</v>
      </c>
      <c r="D4" s="191" t="s">
        <v>101</v>
      </c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3" t="s">
        <v>102</v>
      </c>
      <c r="S4" s="193"/>
      <c r="T4" s="193"/>
      <c r="U4" s="193"/>
      <c r="V4" s="193"/>
      <c r="W4" s="26" t="s">
        <v>15</v>
      </c>
      <c r="X4" s="194" t="s">
        <v>14</v>
      </c>
      <c r="Y4" s="195" t="s">
        <v>83</v>
      </c>
      <c r="Z4" s="195" t="s">
        <v>84</v>
      </c>
      <c r="AA4" s="107"/>
      <c r="AB4" s="107"/>
    </row>
    <row r="5" spans="1:28" ht="20.25">
      <c r="A5" s="191"/>
      <c r="B5" s="192"/>
      <c r="C5" s="191"/>
      <c r="D5" s="196" t="s">
        <v>11</v>
      </c>
      <c r="E5" s="196"/>
      <c r="F5" s="196"/>
      <c r="G5" s="196"/>
      <c r="H5" s="196"/>
      <c r="I5" s="196"/>
      <c r="J5" s="196"/>
      <c r="K5" s="197" t="s">
        <v>89</v>
      </c>
      <c r="L5" s="197"/>
      <c r="M5" s="197"/>
      <c r="N5" s="197"/>
      <c r="O5" s="197"/>
      <c r="P5" s="197"/>
      <c r="Q5" s="197"/>
      <c r="R5" s="193"/>
      <c r="S5" s="193"/>
      <c r="T5" s="193"/>
      <c r="U5" s="193"/>
      <c r="V5" s="193"/>
      <c r="W5" s="26" t="s">
        <v>13</v>
      </c>
      <c r="X5" s="194"/>
      <c r="Y5" s="195"/>
      <c r="Z5" s="195"/>
      <c r="AA5" s="107"/>
      <c r="AB5" s="107"/>
    </row>
    <row r="6" spans="1:28" ht="20.25">
      <c r="A6" s="191"/>
      <c r="B6" s="192"/>
      <c r="C6" s="191"/>
      <c r="D6" s="196" t="s">
        <v>9</v>
      </c>
      <c r="E6" s="196" t="s">
        <v>86</v>
      </c>
      <c r="F6" s="196" t="s">
        <v>8</v>
      </c>
      <c r="G6" s="196" t="s">
        <v>87</v>
      </c>
      <c r="H6" s="196" t="s">
        <v>88</v>
      </c>
      <c r="I6" s="196" t="s">
        <v>10</v>
      </c>
      <c r="J6" s="196" t="s">
        <v>97</v>
      </c>
      <c r="K6" s="197" t="s">
        <v>90</v>
      </c>
      <c r="L6" s="197" t="s">
        <v>91</v>
      </c>
      <c r="M6" s="197" t="s">
        <v>92</v>
      </c>
      <c r="N6" s="197" t="s">
        <v>93</v>
      </c>
      <c r="O6" s="197" t="s">
        <v>94</v>
      </c>
      <c r="P6" s="197" t="s">
        <v>95</v>
      </c>
      <c r="Q6" s="197" t="s">
        <v>98</v>
      </c>
      <c r="R6" s="104" t="s">
        <v>12</v>
      </c>
      <c r="S6" s="193" t="s">
        <v>3</v>
      </c>
      <c r="T6" s="193" t="s">
        <v>4</v>
      </c>
      <c r="U6" s="193" t="s">
        <v>5</v>
      </c>
      <c r="V6" s="193" t="s">
        <v>6</v>
      </c>
      <c r="W6" s="26" t="s">
        <v>96</v>
      </c>
      <c r="X6" s="194"/>
      <c r="Y6" s="195"/>
      <c r="Z6" s="195"/>
      <c r="AA6" s="107"/>
      <c r="AB6" s="107"/>
    </row>
    <row r="7" spans="1:44" s="107" customFormat="1" ht="20.25">
      <c r="A7" s="191">
        <v>1</v>
      </c>
      <c r="B7" s="125">
        <v>439676</v>
      </c>
      <c r="C7" s="126" t="s">
        <v>382</v>
      </c>
      <c r="D7" s="196">
        <v>8</v>
      </c>
      <c r="E7" s="196">
        <v>6</v>
      </c>
      <c r="F7" s="196">
        <v>2</v>
      </c>
      <c r="G7" s="196">
        <v>3</v>
      </c>
      <c r="H7" s="196">
        <v>4</v>
      </c>
      <c r="I7" s="196">
        <f>SUM(D7:H7)</f>
        <v>23</v>
      </c>
      <c r="J7" s="196">
        <f>I7*0.15</f>
        <v>3.4499999999999997</v>
      </c>
      <c r="K7" s="197">
        <v>2</v>
      </c>
      <c r="L7" s="197">
        <v>1</v>
      </c>
      <c r="M7" s="197">
        <v>2</v>
      </c>
      <c r="N7" s="197">
        <v>3</v>
      </c>
      <c r="O7" s="197">
        <v>1</v>
      </c>
      <c r="P7" s="197">
        <f>SUM(K7:O7)</f>
        <v>9</v>
      </c>
      <c r="Q7" s="197">
        <f>P7*0.05</f>
        <v>0.45</v>
      </c>
      <c r="R7" s="104">
        <f>D7*0.15+K7:K7*0.05</f>
        <v>1.30</v>
      </c>
      <c r="S7" s="104">
        <f t="shared" si="0" ref="S7:V7">E7*0.15+L7:L7*0.05</f>
        <v>0.95</v>
      </c>
      <c r="T7" s="104">
        <f t="shared" si="0"/>
        <v>0.40</v>
      </c>
      <c r="U7" s="104">
        <f t="shared" si="0"/>
        <v>0.60</v>
      </c>
      <c r="V7" s="104">
        <f t="shared" si="0"/>
        <v>0.65</v>
      </c>
      <c r="W7" s="26">
        <f>I7+P7</f>
        <v>32</v>
      </c>
      <c r="X7" s="194">
        <f>W7*0.2</f>
        <v>6.40</v>
      </c>
      <c r="Y7" s="344">
        <v>25</v>
      </c>
      <c r="Z7" s="195">
        <f>Y7*0.8</f>
        <v>20</v>
      </c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09"/>
    </row>
    <row r="8" spans="1:44" s="107" customFormat="1" ht="20.25">
      <c r="A8" s="191">
        <v>2</v>
      </c>
      <c r="B8" s="125">
        <v>439472</v>
      </c>
      <c r="C8" s="126" t="s">
        <v>151</v>
      </c>
      <c r="D8" s="196">
        <v>5</v>
      </c>
      <c r="E8" s="196">
        <v>13</v>
      </c>
      <c r="F8" s="196">
        <v>15</v>
      </c>
      <c r="G8" s="196">
        <v>11</v>
      </c>
      <c r="H8" s="196">
        <v>12</v>
      </c>
      <c r="I8" s="196">
        <f t="shared" si="1" ref="I8:I68">SUM(D8:H8)</f>
        <v>56</v>
      </c>
      <c r="J8" s="196">
        <f t="shared" si="2" ref="J8:J68">I8*0.15</f>
        <v>8.40</v>
      </c>
      <c r="K8" s="197">
        <v>3</v>
      </c>
      <c r="L8" s="197">
        <v>5</v>
      </c>
      <c r="M8" s="197">
        <v>6</v>
      </c>
      <c r="N8" s="197">
        <v>2</v>
      </c>
      <c r="O8" s="197">
        <v>2</v>
      </c>
      <c r="P8" s="197">
        <f t="shared" si="3" ref="P8:P68">SUM(K8:O8)</f>
        <v>18</v>
      </c>
      <c r="Q8" s="197">
        <f t="shared" si="4" ref="Q8:Q68">P8*0.05</f>
        <v>0.90</v>
      </c>
      <c r="R8" s="104">
        <f t="shared" si="5" ref="R8:R68">D8*0.15+K8:K8*0.05</f>
        <v>0.90</v>
      </c>
      <c r="S8" s="104">
        <f t="shared" si="6" ref="S8:S68">E8*0.15+L8:L8*0.05</f>
        <v>2.2000000000000002</v>
      </c>
      <c r="T8" s="104">
        <f t="shared" si="7" ref="T8:T68">F8*0.15+M8:M8*0.05</f>
        <v>2.5499999999999998</v>
      </c>
      <c r="U8" s="104">
        <f t="shared" si="8" ref="U8:U68">G8*0.15+N8:N8*0.05</f>
        <v>1.75</v>
      </c>
      <c r="V8" s="104">
        <f t="shared" si="9" ref="V8:V68">H8*0.15+O8:O8*0.05</f>
        <v>1.90</v>
      </c>
      <c r="W8" s="26">
        <f t="shared" si="10" ref="W8:W68">I8+P8</f>
        <v>74</v>
      </c>
      <c r="X8" s="194">
        <f t="shared" si="11" ref="X8:X68">W8*0.2</f>
        <v>14.80</v>
      </c>
      <c r="Y8" s="114">
        <v>57</v>
      </c>
      <c r="Z8" s="195">
        <f t="shared" si="12" ref="Z8:Z68">Y8*0.8</f>
        <v>45.60</v>
      </c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09"/>
    </row>
    <row r="9" spans="1:44" s="107" customFormat="1" ht="20.25">
      <c r="A9" s="191">
        <v>3</v>
      </c>
      <c r="B9" s="125">
        <v>439484</v>
      </c>
      <c r="C9" s="126" t="s">
        <v>285</v>
      </c>
      <c r="D9" s="196">
        <v>11</v>
      </c>
      <c r="E9" s="196">
        <v>12</v>
      </c>
      <c r="F9" s="196">
        <v>15</v>
      </c>
      <c r="G9" s="196">
        <v>11</v>
      </c>
      <c r="H9" s="196">
        <v>13</v>
      </c>
      <c r="I9" s="196">
        <f t="shared" si="1"/>
        <v>62</v>
      </c>
      <c r="J9" s="196">
        <f t="shared" si="2"/>
        <v>9.2999999999999989</v>
      </c>
      <c r="K9" s="197">
        <v>5</v>
      </c>
      <c r="L9" s="197">
        <v>4</v>
      </c>
      <c r="M9" s="197">
        <v>5</v>
      </c>
      <c r="N9" s="197">
        <v>6</v>
      </c>
      <c r="O9" s="197">
        <v>1</v>
      </c>
      <c r="P9" s="197">
        <f t="shared" si="3"/>
        <v>21</v>
      </c>
      <c r="Q9" s="197">
        <f t="shared" si="4"/>
        <v>1.05</v>
      </c>
      <c r="R9" s="104">
        <f t="shared" si="5"/>
        <v>1.90</v>
      </c>
      <c r="S9" s="104">
        <f t="shared" si="6"/>
        <v>1.9999999999999998</v>
      </c>
      <c r="T9" s="104">
        <f t="shared" si="7"/>
        <v>2.50</v>
      </c>
      <c r="U9" s="104">
        <f t="shared" si="8"/>
        <v>1.95</v>
      </c>
      <c r="V9" s="104">
        <f t="shared" si="9"/>
        <v>2</v>
      </c>
      <c r="W9" s="26">
        <f t="shared" si="10"/>
        <v>83</v>
      </c>
      <c r="X9" s="194">
        <f t="shared" si="11"/>
        <v>16.60</v>
      </c>
      <c r="Y9" s="114">
        <v>63</v>
      </c>
      <c r="Z9" s="195">
        <f t="shared" si="12"/>
        <v>50.400000000000006</v>
      </c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09"/>
    </row>
    <row r="10" spans="1:44" s="107" customFormat="1" ht="20.25">
      <c r="A10" s="191">
        <v>4</v>
      </c>
      <c r="B10" s="125">
        <v>439486</v>
      </c>
      <c r="C10" s="126" t="s">
        <v>287</v>
      </c>
      <c r="D10" s="196">
        <v>10</v>
      </c>
      <c r="E10" s="196">
        <v>8</v>
      </c>
      <c r="F10" s="196">
        <v>9</v>
      </c>
      <c r="G10" s="196">
        <v>13</v>
      </c>
      <c r="H10" s="196">
        <v>14</v>
      </c>
      <c r="I10" s="196">
        <f t="shared" si="1"/>
        <v>54</v>
      </c>
      <c r="J10" s="196">
        <f t="shared" si="2"/>
        <v>8.10</v>
      </c>
      <c r="K10" s="197">
        <v>3</v>
      </c>
      <c r="L10" s="197">
        <v>2</v>
      </c>
      <c r="M10" s="197">
        <v>4</v>
      </c>
      <c r="N10" s="197">
        <v>3</v>
      </c>
      <c r="O10" s="197">
        <v>2</v>
      </c>
      <c r="P10" s="197">
        <f t="shared" si="3"/>
        <v>14</v>
      </c>
      <c r="Q10" s="197">
        <f t="shared" si="4"/>
        <v>0.70</v>
      </c>
      <c r="R10" s="104">
        <f t="shared" si="5"/>
        <v>1.65</v>
      </c>
      <c r="S10" s="104">
        <f t="shared" si="6"/>
        <v>1.30</v>
      </c>
      <c r="T10" s="104">
        <f t="shared" si="7"/>
        <v>1.5499999999999998</v>
      </c>
      <c r="U10" s="104">
        <f t="shared" si="8"/>
        <v>2.10</v>
      </c>
      <c r="V10" s="104">
        <f t="shared" si="9"/>
        <v>2.2000000000000002</v>
      </c>
      <c r="W10" s="26">
        <f t="shared" si="10"/>
        <v>68</v>
      </c>
      <c r="X10" s="194">
        <f t="shared" si="11"/>
        <v>13.60</v>
      </c>
      <c r="Y10" s="114">
        <v>41</v>
      </c>
      <c r="Z10" s="195">
        <f t="shared" si="12"/>
        <v>32.800000000000004</v>
      </c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09"/>
    </row>
    <row r="11" spans="1:44" s="107" customFormat="1" ht="20.25">
      <c r="A11" s="191">
        <v>5</v>
      </c>
      <c r="B11" s="125">
        <v>439489</v>
      </c>
      <c r="C11" s="126" t="s">
        <v>155</v>
      </c>
      <c r="D11" s="196">
        <v>11</v>
      </c>
      <c r="E11" s="196">
        <v>10</v>
      </c>
      <c r="F11" s="196">
        <v>5</v>
      </c>
      <c r="G11" s="196">
        <v>7</v>
      </c>
      <c r="H11" s="196">
        <v>6</v>
      </c>
      <c r="I11" s="196">
        <f t="shared" si="1"/>
        <v>39</v>
      </c>
      <c r="J11" s="196">
        <f t="shared" si="2"/>
        <v>5.85</v>
      </c>
      <c r="K11" s="197">
        <v>2</v>
      </c>
      <c r="L11" s="197">
        <v>3</v>
      </c>
      <c r="M11" s="197">
        <v>2</v>
      </c>
      <c r="N11" s="197">
        <v>1</v>
      </c>
      <c r="O11" s="197">
        <v>2</v>
      </c>
      <c r="P11" s="197">
        <f t="shared" si="3"/>
        <v>10</v>
      </c>
      <c r="Q11" s="197">
        <f t="shared" si="4"/>
        <v>0.50</v>
      </c>
      <c r="R11" s="104">
        <f t="shared" si="5"/>
        <v>1.75</v>
      </c>
      <c r="S11" s="104">
        <f t="shared" si="6"/>
        <v>1.65</v>
      </c>
      <c r="T11" s="104">
        <f t="shared" si="7"/>
        <v>0.85</v>
      </c>
      <c r="U11" s="104">
        <f t="shared" si="8"/>
        <v>1.1000000000000001</v>
      </c>
      <c r="V11" s="104">
        <f t="shared" si="9"/>
        <v>0.99999999999999989</v>
      </c>
      <c r="W11" s="26">
        <f t="shared" si="10"/>
        <v>49</v>
      </c>
      <c r="X11" s="194">
        <f t="shared" si="11"/>
        <v>9.8000000000000007</v>
      </c>
      <c r="Y11" s="114">
        <v>37</v>
      </c>
      <c r="Z11" s="195">
        <f t="shared" si="12"/>
        <v>29.60</v>
      </c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09"/>
    </row>
    <row r="12" spans="1:44" s="107" customFormat="1" ht="20.25">
      <c r="A12" s="191">
        <v>6</v>
      </c>
      <c r="B12" s="125">
        <v>439493</v>
      </c>
      <c r="C12" s="126" t="s">
        <v>290</v>
      </c>
      <c r="D12" s="196">
        <v>9</v>
      </c>
      <c r="E12" s="196">
        <v>8</v>
      </c>
      <c r="F12" s="196">
        <v>6</v>
      </c>
      <c r="G12" s="196">
        <v>14</v>
      </c>
      <c r="H12" s="196">
        <v>12</v>
      </c>
      <c r="I12" s="196">
        <f t="shared" si="1"/>
        <v>49</v>
      </c>
      <c r="J12" s="196">
        <f t="shared" si="2"/>
        <v>7.35</v>
      </c>
      <c r="K12" s="197">
        <v>5</v>
      </c>
      <c r="L12" s="197">
        <v>2</v>
      </c>
      <c r="M12" s="197">
        <v>1</v>
      </c>
      <c r="N12" s="197">
        <v>2</v>
      </c>
      <c r="O12" s="197">
        <v>3</v>
      </c>
      <c r="P12" s="197">
        <f t="shared" si="3"/>
        <v>13</v>
      </c>
      <c r="Q12" s="197">
        <f t="shared" si="4"/>
        <v>0.65</v>
      </c>
      <c r="R12" s="104">
        <f t="shared" si="5"/>
        <v>1.60</v>
      </c>
      <c r="S12" s="104">
        <f t="shared" si="6"/>
        <v>1.30</v>
      </c>
      <c r="T12" s="104">
        <f t="shared" si="7"/>
        <v>0.95</v>
      </c>
      <c r="U12" s="104">
        <f t="shared" si="8"/>
        <v>2.2000000000000002</v>
      </c>
      <c r="V12" s="104">
        <f t="shared" si="9"/>
        <v>1.9499999999999997</v>
      </c>
      <c r="W12" s="26">
        <f t="shared" si="10"/>
        <v>62</v>
      </c>
      <c r="X12" s="194">
        <f t="shared" si="11"/>
        <v>12.40</v>
      </c>
      <c r="Y12" s="114">
        <v>42</v>
      </c>
      <c r="Z12" s="195">
        <f t="shared" si="12"/>
        <v>33.60</v>
      </c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09"/>
    </row>
    <row r="13" spans="1:44" s="107" customFormat="1" ht="20.25">
      <c r="A13" s="191">
        <v>7</v>
      </c>
      <c r="B13" s="125">
        <v>439527</v>
      </c>
      <c r="C13" s="126" t="s">
        <v>306</v>
      </c>
      <c r="D13" s="196">
        <v>0</v>
      </c>
      <c r="E13" s="196">
        <v>1</v>
      </c>
      <c r="F13" s="196">
        <v>0</v>
      </c>
      <c r="G13" s="196">
        <v>0</v>
      </c>
      <c r="H13" s="196">
        <v>1</v>
      </c>
      <c r="I13" s="196">
        <f t="shared" si="1"/>
        <v>2</v>
      </c>
      <c r="J13" s="196">
        <f t="shared" si="2"/>
        <v>0.30</v>
      </c>
      <c r="K13" s="197">
        <v>1</v>
      </c>
      <c r="L13" s="197">
        <v>1</v>
      </c>
      <c r="M13" s="197">
        <v>2</v>
      </c>
      <c r="N13" s="197">
        <v>1</v>
      </c>
      <c r="O13" s="197">
        <v>0</v>
      </c>
      <c r="P13" s="197">
        <f t="shared" si="3"/>
        <v>5</v>
      </c>
      <c r="Q13" s="197">
        <f t="shared" si="4"/>
        <v>0.25</v>
      </c>
      <c r="R13" s="104">
        <f t="shared" si="5"/>
        <v>0.05</v>
      </c>
      <c r="S13" s="104">
        <f t="shared" si="6"/>
        <v>0.20</v>
      </c>
      <c r="T13" s="104">
        <f t="shared" si="7"/>
        <v>0.10</v>
      </c>
      <c r="U13" s="104">
        <f t="shared" si="8"/>
        <v>0.05</v>
      </c>
      <c r="V13" s="104">
        <f t="shared" si="9"/>
        <v>0.15</v>
      </c>
      <c r="W13" s="26">
        <f t="shared" si="10"/>
        <v>7</v>
      </c>
      <c r="X13" s="194">
        <f t="shared" si="11"/>
        <v>1.40</v>
      </c>
      <c r="Y13" s="114">
        <v>2</v>
      </c>
      <c r="Z13" s="195">
        <f t="shared" si="12"/>
        <v>1.60</v>
      </c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09"/>
    </row>
    <row r="14" spans="1:44" s="107" customFormat="1" ht="20.25">
      <c r="A14" s="191">
        <v>8</v>
      </c>
      <c r="B14" s="125">
        <v>439541</v>
      </c>
      <c r="C14" s="126" t="s">
        <v>169</v>
      </c>
      <c r="D14" s="196">
        <v>10</v>
      </c>
      <c r="E14" s="196">
        <v>5</v>
      </c>
      <c r="F14" s="196">
        <v>2</v>
      </c>
      <c r="G14" s="196">
        <v>6</v>
      </c>
      <c r="H14" s="196">
        <v>8</v>
      </c>
      <c r="I14" s="196">
        <f t="shared" si="1"/>
        <v>31</v>
      </c>
      <c r="J14" s="196">
        <f t="shared" si="2"/>
        <v>4.6499999999999995</v>
      </c>
      <c r="K14" s="197">
        <v>2</v>
      </c>
      <c r="L14" s="197">
        <v>1</v>
      </c>
      <c r="M14" s="197">
        <v>0</v>
      </c>
      <c r="N14" s="197">
        <v>5</v>
      </c>
      <c r="O14" s="197">
        <v>1</v>
      </c>
      <c r="P14" s="197">
        <f t="shared" si="3"/>
        <v>9</v>
      </c>
      <c r="Q14" s="197">
        <f t="shared" si="4"/>
        <v>0.45</v>
      </c>
      <c r="R14" s="104">
        <f t="shared" si="5"/>
        <v>1.60</v>
      </c>
      <c r="S14" s="104">
        <f t="shared" si="6"/>
        <v>0.80</v>
      </c>
      <c r="T14" s="104">
        <f t="shared" si="7"/>
        <v>0.30</v>
      </c>
      <c r="U14" s="104">
        <f t="shared" si="8"/>
        <v>1.1499999999999999</v>
      </c>
      <c r="V14" s="104">
        <f t="shared" si="9"/>
        <v>1.25</v>
      </c>
      <c r="W14" s="26">
        <f t="shared" si="10"/>
        <v>40</v>
      </c>
      <c r="X14" s="194">
        <f t="shared" si="11"/>
        <v>8</v>
      </c>
      <c r="Y14" s="114">
        <v>20</v>
      </c>
      <c r="Z14" s="195">
        <f t="shared" si="12"/>
        <v>16</v>
      </c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09"/>
    </row>
    <row r="15" spans="1:44" s="107" customFormat="1" ht="20.25">
      <c r="A15" s="191">
        <v>9</v>
      </c>
      <c r="B15" s="125">
        <v>439557</v>
      </c>
      <c r="C15" s="126" t="s">
        <v>318</v>
      </c>
      <c r="D15" s="196">
        <v>12</v>
      </c>
      <c r="E15" s="196">
        <v>11</v>
      </c>
      <c r="F15" s="196">
        <v>13</v>
      </c>
      <c r="G15" s="196">
        <v>14</v>
      </c>
      <c r="H15" s="196">
        <v>15</v>
      </c>
      <c r="I15" s="196">
        <f t="shared" si="1"/>
        <v>65</v>
      </c>
      <c r="J15" s="196">
        <f t="shared" si="2"/>
        <v>9.75</v>
      </c>
      <c r="K15" s="197">
        <v>5</v>
      </c>
      <c r="L15" s="197">
        <v>6</v>
      </c>
      <c r="M15" s="197">
        <v>4</v>
      </c>
      <c r="N15" s="197">
        <v>5</v>
      </c>
      <c r="O15" s="197">
        <v>3</v>
      </c>
      <c r="P15" s="197">
        <f t="shared" si="3"/>
        <v>23</v>
      </c>
      <c r="Q15" s="197">
        <f t="shared" si="4"/>
        <v>1.1500000000000001</v>
      </c>
      <c r="R15" s="104">
        <f t="shared" si="5"/>
        <v>2.0499999999999998</v>
      </c>
      <c r="S15" s="104">
        <f t="shared" si="6"/>
        <v>1.95</v>
      </c>
      <c r="T15" s="104">
        <f t="shared" si="7"/>
        <v>2.15</v>
      </c>
      <c r="U15" s="104">
        <f t="shared" si="8"/>
        <v>2.35</v>
      </c>
      <c r="V15" s="104">
        <f t="shared" si="9"/>
        <v>2.40</v>
      </c>
      <c r="W15" s="26">
        <f t="shared" si="10"/>
        <v>88</v>
      </c>
      <c r="X15" s="194">
        <f t="shared" si="11"/>
        <v>17.60</v>
      </c>
      <c r="Y15" s="114">
        <v>60</v>
      </c>
      <c r="Z15" s="195">
        <f t="shared" si="12"/>
        <v>48</v>
      </c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09"/>
    </row>
    <row r="16" spans="1:44" s="107" customFormat="1" ht="20.25">
      <c r="A16" s="191">
        <v>10</v>
      </c>
      <c r="B16" s="125">
        <v>439563</v>
      </c>
      <c r="C16" s="126" t="s">
        <v>320</v>
      </c>
      <c r="D16" s="196">
        <v>13</v>
      </c>
      <c r="E16" s="196">
        <v>10</v>
      </c>
      <c r="F16" s="196">
        <v>11</v>
      </c>
      <c r="G16" s="196">
        <v>15</v>
      </c>
      <c r="H16" s="196">
        <v>13</v>
      </c>
      <c r="I16" s="196">
        <f t="shared" si="1"/>
        <v>62</v>
      </c>
      <c r="J16" s="196">
        <f t="shared" si="2"/>
        <v>9.2999999999999989</v>
      </c>
      <c r="K16" s="197">
        <v>4</v>
      </c>
      <c r="L16" s="197">
        <v>3</v>
      </c>
      <c r="M16" s="197">
        <v>5</v>
      </c>
      <c r="N16" s="197">
        <v>4</v>
      </c>
      <c r="O16" s="197">
        <v>2</v>
      </c>
      <c r="P16" s="197">
        <f t="shared" si="3"/>
        <v>18</v>
      </c>
      <c r="Q16" s="197">
        <f t="shared" si="4"/>
        <v>0.90</v>
      </c>
      <c r="R16" s="104">
        <f t="shared" si="5"/>
        <v>2.15</v>
      </c>
      <c r="S16" s="104">
        <f t="shared" si="6"/>
        <v>1.65</v>
      </c>
      <c r="T16" s="104">
        <f t="shared" si="7"/>
        <v>1.90</v>
      </c>
      <c r="U16" s="104">
        <f t="shared" si="8"/>
        <v>2.4500000000000002</v>
      </c>
      <c r="V16" s="104">
        <f t="shared" si="9"/>
        <v>2.0499999999999998</v>
      </c>
      <c r="W16" s="26">
        <f t="shared" si="10"/>
        <v>80</v>
      </c>
      <c r="X16" s="194">
        <f t="shared" si="11"/>
        <v>16</v>
      </c>
      <c r="Y16" s="114">
        <v>59</v>
      </c>
      <c r="Z16" s="195">
        <f t="shared" si="12"/>
        <v>47.20</v>
      </c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09"/>
    </row>
    <row r="17" spans="1:44" s="107" customFormat="1" ht="20.25">
      <c r="A17" s="191">
        <v>11</v>
      </c>
      <c r="B17" s="125">
        <v>439568</v>
      </c>
      <c r="C17" s="126" t="s">
        <v>324</v>
      </c>
      <c r="D17" s="196">
        <v>6</v>
      </c>
      <c r="E17" s="196">
        <v>9</v>
      </c>
      <c r="F17" s="196">
        <v>8</v>
      </c>
      <c r="G17" s="196">
        <v>6</v>
      </c>
      <c r="H17" s="196">
        <v>5</v>
      </c>
      <c r="I17" s="196">
        <f t="shared" si="1"/>
        <v>34</v>
      </c>
      <c r="J17" s="196">
        <f t="shared" si="2"/>
        <v>5.0999999999999996</v>
      </c>
      <c r="K17" s="197">
        <v>2</v>
      </c>
      <c r="L17" s="197">
        <v>2</v>
      </c>
      <c r="M17" s="197">
        <v>2</v>
      </c>
      <c r="N17" s="197">
        <v>3</v>
      </c>
      <c r="O17" s="197">
        <v>2</v>
      </c>
      <c r="P17" s="197">
        <f t="shared" si="3"/>
        <v>11</v>
      </c>
      <c r="Q17" s="197">
        <f t="shared" si="4"/>
        <v>0.55000000000000004</v>
      </c>
      <c r="R17" s="104">
        <f t="shared" si="5"/>
        <v>0.99999999999999989</v>
      </c>
      <c r="S17" s="104">
        <f t="shared" si="6"/>
        <v>1.45</v>
      </c>
      <c r="T17" s="104">
        <f t="shared" si="7"/>
        <v>1.30</v>
      </c>
      <c r="U17" s="104">
        <f t="shared" si="8"/>
        <v>1.0499999999999998</v>
      </c>
      <c r="V17" s="104">
        <f t="shared" si="9"/>
        <v>0.85</v>
      </c>
      <c r="W17" s="26">
        <f t="shared" si="10"/>
        <v>45</v>
      </c>
      <c r="X17" s="194">
        <f t="shared" si="11"/>
        <v>9</v>
      </c>
      <c r="Y17" s="114">
        <v>26</v>
      </c>
      <c r="Z17" s="195">
        <f t="shared" si="12"/>
        <v>20.80</v>
      </c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09"/>
    </row>
    <row r="18" spans="1:44" s="107" customFormat="1" ht="20.25">
      <c r="A18" s="191">
        <v>12</v>
      </c>
      <c r="B18" s="125">
        <v>439584</v>
      </c>
      <c r="C18" s="126" t="s">
        <v>335</v>
      </c>
      <c r="D18" s="196">
        <v>5</v>
      </c>
      <c r="E18" s="196">
        <v>6</v>
      </c>
      <c r="F18" s="196">
        <v>11</v>
      </c>
      <c r="G18" s="196">
        <v>13</v>
      </c>
      <c r="H18" s="196">
        <v>11</v>
      </c>
      <c r="I18" s="196">
        <f t="shared" si="1"/>
        <v>46</v>
      </c>
      <c r="J18" s="196">
        <f t="shared" si="2"/>
        <v>6.90</v>
      </c>
      <c r="K18" s="197">
        <v>5</v>
      </c>
      <c r="L18" s="197">
        <v>4</v>
      </c>
      <c r="M18" s="197">
        <v>2</v>
      </c>
      <c r="N18" s="197">
        <v>2</v>
      </c>
      <c r="O18" s="197">
        <v>3</v>
      </c>
      <c r="P18" s="197">
        <f t="shared" si="3"/>
        <v>16</v>
      </c>
      <c r="Q18" s="197">
        <f t="shared" si="4"/>
        <v>0.80</v>
      </c>
      <c r="R18" s="104">
        <f t="shared" si="5"/>
        <v>1</v>
      </c>
      <c r="S18" s="104">
        <f t="shared" si="6"/>
        <v>1.0999999999999999</v>
      </c>
      <c r="T18" s="104">
        <f t="shared" si="7"/>
        <v>1.75</v>
      </c>
      <c r="U18" s="104">
        <f t="shared" si="8"/>
        <v>2.0499999999999998</v>
      </c>
      <c r="V18" s="104">
        <f t="shared" si="9"/>
        <v>1.7999999999999998</v>
      </c>
      <c r="W18" s="26">
        <f t="shared" si="10"/>
        <v>62</v>
      </c>
      <c r="X18" s="194">
        <f t="shared" si="11"/>
        <v>12.40</v>
      </c>
      <c r="Y18" s="114">
        <v>47</v>
      </c>
      <c r="Z18" s="195">
        <f t="shared" si="12"/>
        <v>37.60</v>
      </c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09"/>
    </row>
    <row r="19" spans="1:44" s="107" customFormat="1" ht="20.25">
      <c r="A19" s="191">
        <v>13</v>
      </c>
      <c r="B19" s="125">
        <v>439600</v>
      </c>
      <c r="C19" s="126" t="s">
        <v>345</v>
      </c>
      <c r="D19" s="196"/>
      <c r="E19" s="196"/>
      <c r="F19" s="196"/>
      <c r="G19" s="196"/>
      <c r="H19" s="196"/>
      <c r="I19" s="196"/>
      <c r="J19" s="196"/>
      <c r="K19" s="197"/>
      <c r="L19" s="197"/>
      <c r="M19" s="197"/>
      <c r="N19" s="197"/>
      <c r="O19" s="197"/>
      <c r="P19" s="197">
        <f t="shared" si="3"/>
        <v>0</v>
      </c>
      <c r="Q19" s="197">
        <f t="shared" si="4"/>
        <v>0</v>
      </c>
      <c r="R19" s="104">
        <f t="shared" si="5"/>
        <v>0</v>
      </c>
      <c r="S19" s="104">
        <f t="shared" si="6"/>
        <v>0</v>
      </c>
      <c r="T19" s="104">
        <f t="shared" si="7"/>
        <v>0</v>
      </c>
      <c r="U19" s="104">
        <f t="shared" si="8"/>
        <v>0</v>
      </c>
      <c r="V19" s="104">
        <f t="shared" si="9"/>
        <v>0</v>
      </c>
      <c r="W19" s="26">
        <f t="shared" si="10"/>
        <v>0</v>
      </c>
      <c r="X19" s="194">
        <f t="shared" si="11"/>
        <v>0</v>
      </c>
      <c r="Y19" s="114" t="s">
        <v>147</v>
      </c>
      <c r="Z19" s="195" t="e">
        <f t="shared" si="12"/>
        <v>#VALUE!</v>
      </c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09"/>
    </row>
    <row r="20" spans="1:44" s="107" customFormat="1" ht="20.25">
      <c r="A20" s="191">
        <v>14</v>
      </c>
      <c r="B20" s="125">
        <v>439634</v>
      </c>
      <c r="C20" s="126" t="s">
        <v>116</v>
      </c>
      <c r="D20" s="196">
        <v>11</v>
      </c>
      <c r="E20" s="196">
        <v>12</v>
      </c>
      <c r="F20" s="196">
        <v>13</v>
      </c>
      <c r="G20" s="196">
        <v>15</v>
      </c>
      <c r="H20" s="196">
        <v>11</v>
      </c>
      <c r="I20" s="196">
        <f t="shared" si="1"/>
        <v>62</v>
      </c>
      <c r="J20" s="196">
        <f t="shared" si="2"/>
        <v>9.2999999999999989</v>
      </c>
      <c r="K20" s="197">
        <v>5</v>
      </c>
      <c r="L20" s="197">
        <v>4</v>
      </c>
      <c r="M20" s="197">
        <v>2</v>
      </c>
      <c r="N20" s="197">
        <v>2</v>
      </c>
      <c r="O20" s="197">
        <v>5</v>
      </c>
      <c r="P20" s="197">
        <f t="shared" si="3"/>
        <v>18</v>
      </c>
      <c r="Q20" s="197">
        <f t="shared" si="4"/>
        <v>0.90</v>
      </c>
      <c r="R20" s="104">
        <f t="shared" si="5"/>
        <v>1.90</v>
      </c>
      <c r="S20" s="104">
        <f t="shared" si="6"/>
        <v>1.9999999999999998</v>
      </c>
      <c r="T20" s="104">
        <f t="shared" si="7"/>
        <v>2.0499999999999998</v>
      </c>
      <c r="U20" s="104">
        <f t="shared" si="8"/>
        <v>2.35</v>
      </c>
      <c r="V20" s="104">
        <f t="shared" si="9"/>
        <v>1.90</v>
      </c>
      <c r="W20" s="26">
        <f t="shared" si="10"/>
        <v>80</v>
      </c>
      <c r="X20" s="194">
        <f t="shared" si="11"/>
        <v>16</v>
      </c>
      <c r="Y20" s="114">
        <v>64</v>
      </c>
      <c r="Z20" s="195">
        <f t="shared" si="12"/>
        <v>51.20</v>
      </c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09"/>
    </row>
    <row r="21" spans="1:44" s="107" customFormat="1" ht="20.25">
      <c r="A21" s="191">
        <v>15</v>
      </c>
      <c r="B21" s="125">
        <v>439644</v>
      </c>
      <c r="C21" s="126" t="s">
        <v>367</v>
      </c>
      <c r="D21" s="196">
        <v>8</v>
      </c>
      <c r="E21" s="196">
        <v>9</v>
      </c>
      <c r="F21" s="196">
        <v>5</v>
      </c>
      <c r="G21" s="196">
        <v>6</v>
      </c>
      <c r="H21" s="196">
        <v>8</v>
      </c>
      <c r="I21" s="196">
        <f t="shared" si="1"/>
        <v>36</v>
      </c>
      <c r="J21" s="196">
        <f t="shared" si="2"/>
        <v>5.40</v>
      </c>
      <c r="K21" s="197">
        <v>4</v>
      </c>
      <c r="L21" s="197">
        <v>3</v>
      </c>
      <c r="M21" s="197">
        <v>2</v>
      </c>
      <c r="N21" s="197">
        <v>4</v>
      </c>
      <c r="O21" s="197">
        <v>2</v>
      </c>
      <c r="P21" s="197">
        <f t="shared" si="3"/>
        <v>15</v>
      </c>
      <c r="Q21" s="197">
        <f t="shared" si="4"/>
        <v>0.75</v>
      </c>
      <c r="R21" s="104">
        <f t="shared" si="5"/>
        <v>1.40</v>
      </c>
      <c r="S21" s="104">
        <f t="shared" si="6"/>
        <v>1.50</v>
      </c>
      <c r="T21" s="104">
        <f t="shared" si="7"/>
        <v>0.85</v>
      </c>
      <c r="U21" s="104">
        <f t="shared" si="8"/>
        <v>1.0999999999999999</v>
      </c>
      <c r="V21" s="104">
        <f t="shared" si="9"/>
        <v>1.30</v>
      </c>
      <c r="W21" s="26">
        <f t="shared" si="10"/>
        <v>51</v>
      </c>
      <c r="X21" s="194">
        <f t="shared" si="11"/>
        <v>10.200000000000001</v>
      </c>
      <c r="Y21" s="114">
        <v>38</v>
      </c>
      <c r="Z21" s="195">
        <f t="shared" si="12"/>
        <v>30.40</v>
      </c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09"/>
    </row>
    <row r="22" spans="1:44" s="107" customFormat="1" ht="20.25">
      <c r="A22" s="191">
        <v>16</v>
      </c>
      <c r="B22" s="125">
        <v>439649</v>
      </c>
      <c r="C22" s="126" t="s">
        <v>371</v>
      </c>
      <c r="D22" s="196">
        <v>11</v>
      </c>
      <c r="E22" s="196">
        <v>12</v>
      </c>
      <c r="F22" s="196">
        <v>10</v>
      </c>
      <c r="G22" s="196">
        <v>14</v>
      </c>
      <c r="H22" s="196">
        <v>13</v>
      </c>
      <c r="I22" s="196">
        <f t="shared" si="1"/>
        <v>60</v>
      </c>
      <c r="J22" s="196">
        <f t="shared" si="2"/>
        <v>9</v>
      </c>
      <c r="K22" s="197">
        <v>5</v>
      </c>
      <c r="L22" s="197">
        <v>2</v>
      </c>
      <c r="M22" s="197">
        <v>1</v>
      </c>
      <c r="N22" s="197">
        <v>4</v>
      </c>
      <c r="O22" s="197">
        <v>5</v>
      </c>
      <c r="P22" s="197">
        <f t="shared" si="3"/>
        <v>17</v>
      </c>
      <c r="Q22" s="197">
        <f t="shared" si="4"/>
        <v>0.85000000000000009</v>
      </c>
      <c r="R22" s="104">
        <f t="shared" si="5"/>
        <v>1.90</v>
      </c>
      <c r="S22" s="104">
        <f t="shared" si="6"/>
        <v>1.90</v>
      </c>
      <c r="T22" s="104">
        <f t="shared" si="7"/>
        <v>1.55</v>
      </c>
      <c r="U22" s="104">
        <f t="shared" si="8"/>
        <v>2.3000000000000003</v>
      </c>
      <c r="V22" s="104">
        <f t="shared" si="9"/>
        <v>2.2000000000000002</v>
      </c>
      <c r="W22" s="26">
        <f t="shared" si="10"/>
        <v>77</v>
      </c>
      <c r="X22" s="194">
        <f t="shared" si="11"/>
        <v>15.40</v>
      </c>
      <c r="Y22" s="114">
        <v>58</v>
      </c>
      <c r="Z22" s="195">
        <f t="shared" si="12"/>
        <v>46.400000000000006</v>
      </c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09"/>
    </row>
    <row r="23" spans="1:44" s="107" customFormat="1" ht="20.25">
      <c r="A23" s="191">
        <v>17</v>
      </c>
      <c r="B23" s="125">
        <v>439660</v>
      </c>
      <c r="C23" s="126" t="s">
        <v>376</v>
      </c>
      <c r="D23" s="196">
        <v>13</v>
      </c>
      <c r="E23" s="196">
        <v>15</v>
      </c>
      <c r="F23" s="196">
        <v>11</v>
      </c>
      <c r="G23" s="196">
        <v>14</v>
      </c>
      <c r="H23" s="196">
        <v>13</v>
      </c>
      <c r="I23" s="196">
        <f t="shared" si="1"/>
        <v>66</v>
      </c>
      <c r="J23" s="196">
        <f t="shared" si="2"/>
        <v>9.90</v>
      </c>
      <c r="K23" s="197">
        <v>4</v>
      </c>
      <c r="L23" s="197">
        <v>2</v>
      </c>
      <c r="M23" s="197">
        <v>5</v>
      </c>
      <c r="N23" s="197">
        <v>5</v>
      </c>
      <c r="O23" s="197">
        <v>3</v>
      </c>
      <c r="P23" s="197">
        <f t="shared" si="3"/>
        <v>19</v>
      </c>
      <c r="Q23" s="197">
        <f t="shared" si="4"/>
        <v>0.95</v>
      </c>
      <c r="R23" s="104">
        <f t="shared" si="5"/>
        <v>2.15</v>
      </c>
      <c r="S23" s="104">
        <f t="shared" si="6"/>
        <v>2.35</v>
      </c>
      <c r="T23" s="104">
        <f t="shared" si="7"/>
        <v>1.90</v>
      </c>
      <c r="U23" s="104">
        <f t="shared" si="8"/>
        <v>2.35</v>
      </c>
      <c r="V23" s="104">
        <f t="shared" si="9"/>
        <v>2.10</v>
      </c>
      <c r="W23" s="26">
        <f t="shared" si="10"/>
        <v>85</v>
      </c>
      <c r="X23" s="194">
        <f t="shared" si="11"/>
        <v>17</v>
      </c>
      <c r="Y23" s="114">
        <v>66</v>
      </c>
      <c r="Z23" s="195">
        <f t="shared" si="12"/>
        <v>52.80</v>
      </c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09"/>
    </row>
    <row r="24" spans="1:44" s="107" customFormat="1" ht="20.25">
      <c r="A24" s="191">
        <v>18</v>
      </c>
      <c r="B24" s="125">
        <v>439673</v>
      </c>
      <c r="C24" s="126" t="s">
        <v>205</v>
      </c>
      <c r="D24" s="196">
        <v>11</v>
      </c>
      <c r="E24" s="196">
        <v>3</v>
      </c>
      <c r="F24" s="196">
        <v>9</v>
      </c>
      <c r="G24" s="196">
        <v>5</v>
      </c>
      <c r="H24" s="196">
        <v>2</v>
      </c>
      <c r="I24" s="196">
        <f t="shared" si="1"/>
        <v>30</v>
      </c>
      <c r="J24" s="196">
        <f t="shared" si="2"/>
        <v>4.50</v>
      </c>
      <c r="K24" s="197">
        <v>1</v>
      </c>
      <c r="L24" s="197">
        <v>2</v>
      </c>
      <c r="M24" s="197">
        <v>3</v>
      </c>
      <c r="N24" s="197">
        <v>1</v>
      </c>
      <c r="O24" s="197">
        <v>0</v>
      </c>
      <c r="P24" s="197">
        <f t="shared" si="3"/>
        <v>7</v>
      </c>
      <c r="Q24" s="197">
        <f t="shared" si="4"/>
        <v>0.35</v>
      </c>
      <c r="R24" s="104">
        <f t="shared" si="5"/>
        <v>1.70</v>
      </c>
      <c r="S24" s="104">
        <f t="shared" si="6"/>
        <v>0.54999999999999993</v>
      </c>
      <c r="T24" s="104">
        <f t="shared" si="7"/>
        <v>1.50</v>
      </c>
      <c r="U24" s="104">
        <f t="shared" si="8"/>
        <v>0.80</v>
      </c>
      <c r="V24" s="104">
        <f t="shared" si="9"/>
        <v>0.30</v>
      </c>
      <c r="W24" s="26">
        <f t="shared" si="10"/>
        <v>37</v>
      </c>
      <c r="X24" s="194">
        <f t="shared" si="11"/>
        <v>7.40</v>
      </c>
      <c r="Y24" s="114">
        <v>23</v>
      </c>
      <c r="Z24" s="195">
        <f t="shared" si="12"/>
        <v>18.400000000000002</v>
      </c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09"/>
    </row>
    <row r="25" spans="1:44" s="107" customFormat="1" ht="20.25">
      <c r="A25" s="191">
        <v>19</v>
      </c>
      <c r="B25" s="125">
        <v>439691</v>
      </c>
      <c r="C25" s="126" t="s">
        <v>390</v>
      </c>
      <c r="D25" s="196">
        <v>8</v>
      </c>
      <c r="E25" s="196">
        <v>3</v>
      </c>
      <c r="F25" s="196">
        <v>4</v>
      </c>
      <c r="G25" s="196">
        <v>6</v>
      </c>
      <c r="H25" s="196">
        <v>5</v>
      </c>
      <c r="I25" s="196">
        <f t="shared" si="1"/>
        <v>26</v>
      </c>
      <c r="J25" s="196">
        <f t="shared" si="2"/>
        <v>3.90</v>
      </c>
      <c r="K25" s="197">
        <v>2</v>
      </c>
      <c r="L25" s="197">
        <v>1</v>
      </c>
      <c r="M25" s="197">
        <v>2</v>
      </c>
      <c r="N25" s="197">
        <v>1</v>
      </c>
      <c r="O25" s="197">
        <v>2</v>
      </c>
      <c r="P25" s="197">
        <f t="shared" si="3"/>
        <v>8</v>
      </c>
      <c r="Q25" s="197">
        <f t="shared" si="4"/>
        <v>0.40</v>
      </c>
      <c r="R25" s="104">
        <f t="shared" si="5"/>
        <v>1.30</v>
      </c>
      <c r="S25" s="104">
        <f t="shared" si="6"/>
        <v>0.49999999999999994</v>
      </c>
      <c r="T25" s="104">
        <f t="shared" si="7"/>
        <v>0.70</v>
      </c>
      <c r="U25" s="104">
        <f t="shared" si="8"/>
        <v>0.95</v>
      </c>
      <c r="V25" s="104">
        <f t="shared" si="9"/>
        <v>0.85</v>
      </c>
      <c r="W25" s="26">
        <f t="shared" si="10"/>
        <v>34</v>
      </c>
      <c r="X25" s="194">
        <f t="shared" si="11"/>
        <v>6.8000000000000007</v>
      </c>
      <c r="Y25" s="114">
        <v>22</v>
      </c>
      <c r="Z25" s="195">
        <f t="shared" si="12"/>
        <v>17.60</v>
      </c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09"/>
    </row>
    <row r="26" spans="1:44" s="107" customFormat="1" ht="20.25">
      <c r="A26" s="191">
        <v>20</v>
      </c>
      <c r="B26" s="125">
        <v>439704</v>
      </c>
      <c r="C26" s="126" t="s">
        <v>395</v>
      </c>
      <c r="D26" s="196">
        <v>9</v>
      </c>
      <c r="E26" s="196">
        <v>8</v>
      </c>
      <c r="F26" s="196">
        <v>2</v>
      </c>
      <c r="G26" s="196">
        <v>3</v>
      </c>
      <c r="H26" s="196">
        <v>5</v>
      </c>
      <c r="I26" s="196">
        <f t="shared" si="1"/>
        <v>27</v>
      </c>
      <c r="J26" s="196">
        <f t="shared" si="2"/>
        <v>4.05</v>
      </c>
      <c r="K26" s="197">
        <v>4</v>
      </c>
      <c r="L26" s="197">
        <v>2</v>
      </c>
      <c r="M26" s="197">
        <v>2</v>
      </c>
      <c r="N26" s="197">
        <v>1</v>
      </c>
      <c r="O26" s="197">
        <v>1</v>
      </c>
      <c r="P26" s="197">
        <f t="shared" si="3"/>
        <v>10</v>
      </c>
      <c r="Q26" s="197">
        <f t="shared" si="4"/>
        <v>0.50</v>
      </c>
      <c r="R26" s="104">
        <f t="shared" si="5"/>
        <v>1.5499999999999998</v>
      </c>
      <c r="S26" s="104">
        <f t="shared" si="6"/>
        <v>1.30</v>
      </c>
      <c r="T26" s="104">
        <f t="shared" si="7"/>
        <v>0.40</v>
      </c>
      <c r="U26" s="104">
        <f t="shared" si="8"/>
        <v>0.49999999999999994</v>
      </c>
      <c r="V26" s="104">
        <f t="shared" si="9"/>
        <v>0.80</v>
      </c>
      <c r="W26" s="26">
        <f t="shared" si="10"/>
        <v>37</v>
      </c>
      <c r="X26" s="194">
        <f t="shared" si="11"/>
        <v>7.40</v>
      </c>
      <c r="Y26" s="114">
        <v>26</v>
      </c>
      <c r="Z26" s="195">
        <f t="shared" si="12"/>
        <v>20.80</v>
      </c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09"/>
    </row>
    <row r="27" spans="1:44" s="107" customFormat="1" ht="20.25">
      <c r="A27" s="191">
        <v>21</v>
      </c>
      <c r="B27" s="125">
        <v>439728</v>
      </c>
      <c r="C27" s="126" t="s">
        <v>220</v>
      </c>
      <c r="D27" s="196">
        <v>13</v>
      </c>
      <c r="E27" s="196">
        <v>14</v>
      </c>
      <c r="F27" s="196">
        <v>15</v>
      </c>
      <c r="G27" s="196">
        <v>16</v>
      </c>
      <c r="H27" s="196">
        <v>15</v>
      </c>
      <c r="I27" s="196">
        <f t="shared" si="1"/>
        <v>73</v>
      </c>
      <c r="J27" s="196">
        <f t="shared" si="2"/>
        <v>10.95</v>
      </c>
      <c r="K27" s="197">
        <v>6</v>
      </c>
      <c r="L27" s="197">
        <v>5</v>
      </c>
      <c r="M27" s="197">
        <v>4</v>
      </c>
      <c r="N27" s="197">
        <v>5</v>
      </c>
      <c r="O27" s="197">
        <v>6</v>
      </c>
      <c r="P27" s="197">
        <f t="shared" si="3"/>
        <v>26</v>
      </c>
      <c r="Q27" s="197">
        <f t="shared" si="4"/>
        <v>1.30</v>
      </c>
      <c r="R27" s="104">
        <f t="shared" si="5"/>
        <v>2.25</v>
      </c>
      <c r="S27" s="104">
        <f t="shared" si="6"/>
        <v>2.35</v>
      </c>
      <c r="T27" s="104">
        <f t="shared" si="7"/>
        <v>2.4500000000000002</v>
      </c>
      <c r="U27" s="104">
        <f t="shared" si="8"/>
        <v>2.65</v>
      </c>
      <c r="V27" s="104">
        <f t="shared" si="9"/>
        <v>2.5499999999999998</v>
      </c>
      <c r="W27" s="26">
        <f t="shared" si="10"/>
        <v>99</v>
      </c>
      <c r="X27" s="194">
        <f t="shared" si="11"/>
        <v>19.80</v>
      </c>
      <c r="Y27" s="114">
        <v>72</v>
      </c>
      <c r="Z27" s="195">
        <f t="shared" si="12"/>
        <v>57.60</v>
      </c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09"/>
    </row>
    <row r="28" spans="1:44" s="107" customFormat="1" ht="20.25">
      <c r="A28" s="191">
        <v>22</v>
      </c>
      <c r="B28" s="125">
        <v>439735</v>
      </c>
      <c r="C28" s="126" t="s">
        <v>411</v>
      </c>
      <c r="D28" s="196">
        <v>3</v>
      </c>
      <c r="E28" s="196">
        <v>5</v>
      </c>
      <c r="F28" s="196">
        <v>2</v>
      </c>
      <c r="G28" s="196">
        <v>1</v>
      </c>
      <c r="H28" s="196">
        <v>1</v>
      </c>
      <c r="I28" s="196">
        <f t="shared" si="1"/>
        <v>12</v>
      </c>
      <c r="J28" s="196">
        <f t="shared" si="2"/>
        <v>1.7999999999999998</v>
      </c>
      <c r="K28" s="197">
        <v>1</v>
      </c>
      <c r="L28" s="197">
        <v>0</v>
      </c>
      <c r="M28" s="197">
        <v>0</v>
      </c>
      <c r="N28" s="197">
        <v>1</v>
      </c>
      <c r="O28" s="197">
        <v>1</v>
      </c>
      <c r="P28" s="197">
        <f t="shared" si="3"/>
        <v>3</v>
      </c>
      <c r="Q28" s="197">
        <f t="shared" si="4"/>
        <v>0.15000000000000002</v>
      </c>
      <c r="R28" s="104">
        <f t="shared" si="5"/>
        <v>0.49999999999999994</v>
      </c>
      <c r="S28" s="104">
        <f t="shared" si="6"/>
        <v>0.75</v>
      </c>
      <c r="T28" s="104">
        <f t="shared" si="7"/>
        <v>0.30</v>
      </c>
      <c r="U28" s="104">
        <f t="shared" si="8"/>
        <v>0.20</v>
      </c>
      <c r="V28" s="104">
        <f t="shared" si="9"/>
        <v>0.20</v>
      </c>
      <c r="W28" s="26">
        <f t="shared" si="10"/>
        <v>15</v>
      </c>
      <c r="X28" s="194">
        <f t="shared" si="11"/>
        <v>3</v>
      </c>
      <c r="Y28" s="114">
        <v>12</v>
      </c>
      <c r="Z28" s="195">
        <f t="shared" si="12"/>
        <v>9.6000000000000014</v>
      </c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09"/>
    </row>
    <row r="29" spans="1:44" s="107" customFormat="1" ht="20.25">
      <c r="A29" s="191">
        <v>23</v>
      </c>
      <c r="B29" s="125">
        <v>439782</v>
      </c>
      <c r="C29" s="126" t="s">
        <v>431</v>
      </c>
      <c r="D29" s="196">
        <v>6</v>
      </c>
      <c r="E29" s="196">
        <v>9</v>
      </c>
      <c r="F29" s="196">
        <v>5</v>
      </c>
      <c r="G29" s="196">
        <v>8</v>
      </c>
      <c r="H29" s="196">
        <v>6</v>
      </c>
      <c r="I29" s="196">
        <f t="shared" si="1"/>
        <v>34</v>
      </c>
      <c r="J29" s="196">
        <f t="shared" si="2"/>
        <v>5.0999999999999996</v>
      </c>
      <c r="K29" s="197">
        <v>4</v>
      </c>
      <c r="L29" s="197">
        <v>5</v>
      </c>
      <c r="M29" s="197">
        <v>3</v>
      </c>
      <c r="N29" s="197">
        <v>2</v>
      </c>
      <c r="O29" s="197">
        <v>1</v>
      </c>
      <c r="P29" s="197">
        <f t="shared" si="3"/>
        <v>15</v>
      </c>
      <c r="Q29" s="197">
        <f t="shared" si="4"/>
        <v>0.75</v>
      </c>
      <c r="R29" s="104">
        <f t="shared" si="5"/>
        <v>1.0999999999999999</v>
      </c>
      <c r="S29" s="104">
        <f t="shared" si="6"/>
        <v>1.60</v>
      </c>
      <c r="T29" s="104">
        <f t="shared" si="7"/>
        <v>0.90</v>
      </c>
      <c r="U29" s="104">
        <f t="shared" si="8"/>
        <v>1.30</v>
      </c>
      <c r="V29" s="104">
        <f t="shared" si="9"/>
        <v>0.95</v>
      </c>
      <c r="W29" s="26">
        <f t="shared" si="10"/>
        <v>49</v>
      </c>
      <c r="X29" s="194">
        <f t="shared" si="11"/>
        <v>9.8000000000000007</v>
      </c>
      <c r="Y29" s="114">
        <v>36</v>
      </c>
      <c r="Z29" s="195">
        <f t="shared" si="12"/>
        <v>28.80</v>
      </c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09"/>
    </row>
    <row r="30" spans="1:44" s="107" customFormat="1" ht="20.25">
      <c r="A30" s="191">
        <v>24</v>
      </c>
      <c r="B30" s="125">
        <v>439788</v>
      </c>
      <c r="C30" s="126" t="s">
        <v>434</v>
      </c>
      <c r="D30" s="196">
        <v>3</v>
      </c>
      <c r="E30" s="196">
        <v>2</v>
      </c>
      <c r="F30" s="196">
        <v>1</v>
      </c>
      <c r="G30" s="196">
        <v>5</v>
      </c>
      <c r="H30" s="196">
        <v>3</v>
      </c>
      <c r="I30" s="196">
        <f t="shared" si="1"/>
        <v>14</v>
      </c>
      <c r="J30" s="196">
        <f t="shared" si="2"/>
        <v>2.10</v>
      </c>
      <c r="K30" s="197">
        <v>1</v>
      </c>
      <c r="L30" s="197">
        <v>2</v>
      </c>
      <c r="M30" s="197">
        <v>1</v>
      </c>
      <c r="N30" s="197">
        <v>1</v>
      </c>
      <c r="O30" s="197">
        <v>2</v>
      </c>
      <c r="P30" s="197">
        <f t="shared" si="3"/>
        <v>7</v>
      </c>
      <c r="Q30" s="197">
        <f t="shared" si="4"/>
        <v>0.35</v>
      </c>
      <c r="R30" s="104">
        <f t="shared" si="5"/>
        <v>0.49999999999999994</v>
      </c>
      <c r="S30" s="104">
        <f t="shared" si="6"/>
        <v>0.40</v>
      </c>
      <c r="T30" s="104">
        <f t="shared" si="7"/>
        <v>0.20</v>
      </c>
      <c r="U30" s="104">
        <f t="shared" si="8"/>
        <v>0.80</v>
      </c>
      <c r="V30" s="104">
        <f t="shared" si="9"/>
        <v>0.54999999999999993</v>
      </c>
      <c r="W30" s="26">
        <f t="shared" si="10"/>
        <v>21</v>
      </c>
      <c r="X30" s="194">
        <f t="shared" si="11"/>
        <v>4.20</v>
      </c>
      <c r="Y30" s="114">
        <v>18</v>
      </c>
      <c r="Z30" s="195">
        <f t="shared" si="12"/>
        <v>14.40</v>
      </c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09"/>
    </row>
    <row r="31" spans="1:44" s="107" customFormat="1" ht="20.25">
      <c r="A31" s="191">
        <v>25</v>
      </c>
      <c r="B31" s="125">
        <v>439807</v>
      </c>
      <c r="C31" s="126" t="s">
        <v>445</v>
      </c>
      <c r="D31" s="196">
        <v>12</v>
      </c>
      <c r="E31" s="196">
        <v>11</v>
      </c>
      <c r="F31" s="196">
        <v>13</v>
      </c>
      <c r="G31" s="196">
        <v>12</v>
      </c>
      <c r="H31" s="196">
        <v>5</v>
      </c>
      <c r="I31" s="196">
        <f t="shared" si="1"/>
        <v>53</v>
      </c>
      <c r="J31" s="196">
        <f t="shared" si="2"/>
        <v>7.9499999999999993</v>
      </c>
      <c r="K31" s="197">
        <v>6</v>
      </c>
      <c r="L31" s="197">
        <v>5</v>
      </c>
      <c r="M31" s="197">
        <v>4</v>
      </c>
      <c r="N31" s="197">
        <v>2</v>
      </c>
      <c r="O31" s="197">
        <v>3</v>
      </c>
      <c r="P31" s="197">
        <f t="shared" si="3"/>
        <v>20</v>
      </c>
      <c r="Q31" s="197">
        <f t="shared" si="4"/>
        <v>1</v>
      </c>
      <c r="R31" s="104">
        <f t="shared" si="5"/>
        <v>2.0999999999999996</v>
      </c>
      <c r="S31" s="104">
        <f t="shared" si="6"/>
        <v>1.90</v>
      </c>
      <c r="T31" s="104">
        <f t="shared" si="7"/>
        <v>2.15</v>
      </c>
      <c r="U31" s="104">
        <f t="shared" si="8"/>
        <v>1.90</v>
      </c>
      <c r="V31" s="104">
        <f t="shared" si="9"/>
        <v>0.90</v>
      </c>
      <c r="W31" s="26">
        <f t="shared" si="10"/>
        <v>73</v>
      </c>
      <c r="X31" s="194">
        <f t="shared" si="11"/>
        <v>14.60</v>
      </c>
      <c r="Y31" s="114">
        <v>59</v>
      </c>
      <c r="Z31" s="195">
        <f t="shared" si="12"/>
        <v>47.20</v>
      </c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09"/>
    </row>
    <row r="32" spans="1:44" s="107" customFormat="1" ht="20.25">
      <c r="A32" s="191">
        <v>26</v>
      </c>
      <c r="B32" s="125">
        <v>439828</v>
      </c>
      <c r="C32" s="126" t="s">
        <v>251</v>
      </c>
      <c r="D32" s="196">
        <v>13</v>
      </c>
      <c r="E32" s="196">
        <v>14</v>
      </c>
      <c r="F32" s="196">
        <v>15</v>
      </c>
      <c r="G32" s="196">
        <v>11</v>
      </c>
      <c r="H32" s="196">
        <v>10</v>
      </c>
      <c r="I32" s="196">
        <f t="shared" si="1"/>
        <v>63</v>
      </c>
      <c r="J32" s="196">
        <f t="shared" si="2"/>
        <v>9.4499999999999993</v>
      </c>
      <c r="K32" s="197">
        <v>3</v>
      </c>
      <c r="L32" s="197">
        <v>4</v>
      </c>
      <c r="M32" s="197">
        <v>5</v>
      </c>
      <c r="N32" s="197">
        <v>3</v>
      </c>
      <c r="O32" s="197">
        <v>5</v>
      </c>
      <c r="P32" s="197">
        <f t="shared" si="3"/>
        <v>20</v>
      </c>
      <c r="Q32" s="197">
        <f t="shared" si="4"/>
        <v>1</v>
      </c>
      <c r="R32" s="104">
        <f t="shared" si="5"/>
        <v>2.10</v>
      </c>
      <c r="S32" s="104">
        <f t="shared" si="6"/>
        <v>2.3000000000000003</v>
      </c>
      <c r="T32" s="104">
        <f t="shared" si="7"/>
        <v>2.50</v>
      </c>
      <c r="U32" s="104">
        <f t="shared" si="8"/>
        <v>1.7999999999999998</v>
      </c>
      <c r="V32" s="104">
        <f t="shared" si="9"/>
        <v>1.75</v>
      </c>
      <c r="W32" s="26">
        <f t="shared" si="10"/>
        <v>83</v>
      </c>
      <c r="X32" s="194">
        <f t="shared" si="11"/>
        <v>16.60</v>
      </c>
      <c r="Y32" s="114">
        <v>60</v>
      </c>
      <c r="Z32" s="195">
        <f t="shared" si="12"/>
        <v>48</v>
      </c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09"/>
    </row>
    <row r="33" spans="1:44" s="107" customFormat="1" ht="20.25">
      <c r="A33" s="191">
        <v>27</v>
      </c>
      <c r="B33" s="125">
        <v>439850</v>
      </c>
      <c r="C33" s="126" t="s">
        <v>465</v>
      </c>
      <c r="D33" s="196">
        <v>15</v>
      </c>
      <c r="E33" s="196">
        <v>16</v>
      </c>
      <c r="F33" s="196">
        <v>11</v>
      </c>
      <c r="G33" s="196">
        <v>18</v>
      </c>
      <c r="H33" s="196">
        <v>13</v>
      </c>
      <c r="I33" s="196">
        <f t="shared" si="1"/>
        <v>73</v>
      </c>
      <c r="J33" s="196">
        <f t="shared" si="2"/>
        <v>10.95</v>
      </c>
      <c r="K33" s="197">
        <v>4</v>
      </c>
      <c r="L33" s="197">
        <v>5</v>
      </c>
      <c r="M33" s="197">
        <v>6</v>
      </c>
      <c r="N33" s="197">
        <v>5</v>
      </c>
      <c r="O33" s="197">
        <v>4</v>
      </c>
      <c r="P33" s="197">
        <f t="shared" si="3"/>
        <v>24</v>
      </c>
      <c r="Q33" s="197">
        <f t="shared" si="4"/>
        <v>1.2000000000000002</v>
      </c>
      <c r="R33" s="104">
        <f t="shared" si="5"/>
        <v>2.4500000000000002</v>
      </c>
      <c r="S33" s="104">
        <f t="shared" si="6"/>
        <v>2.65</v>
      </c>
      <c r="T33" s="104">
        <f t="shared" si="7"/>
        <v>1.95</v>
      </c>
      <c r="U33" s="104">
        <f t="shared" si="8"/>
        <v>2.9499999999999997</v>
      </c>
      <c r="V33" s="104">
        <f t="shared" si="9"/>
        <v>2.15</v>
      </c>
      <c r="W33" s="26">
        <f t="shared" si="10"/>
        <v>97</v>
      </c>
      <c r="X33" s="194">
        <f t="shared" si="11"/>
        <v>19.400000000000002</v>
      </c>
      <c r="Y33" s="114">
        <v>73</v>
      </c>
      <c r="Z33" s="195">
        <f t="shared" si="12"/>
        <v>58.400000000000006</v>
      </c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09"/>
    </row>
    <row r="34" spans="1:44" s="107" customFormat="1" ht="20.25">
      <c r="A34" s="191">
        <v>28</v>
      </c>
      <c r="B34" s="125">
        <v>439865</v>
      </c>
      <c r="C34" s="126" t="s">
        <v>476</v>
      </c>
      <c r="D34" s="196">
        <v>13</v>
      </c>
      <c r="E34" s="196">
        <v>14</v>
      </c>
      <c r="F34" s="196">
        <v>8</v>
      </c>
      <c r="G34" s="196">
        <v>10</v>
      </c>
      <c r="H34" s="196">
        <v>8</v>
      </c>
      <c r="I34" s="196">
        <f t="shared" si="1"/>
        <v>53</v>
      </c>
      <c r="J34" s="196">
        <f t="shared" si="2"/>
        <v>7.9499999999999993</v>
      </c>
      <c r="K34" s="197">
        <v>4</v>
      </c>
      <c r="L34" s="197">
        <v>2</v>
      </c>
      <c r="M34" s="197">
        <v>2</v>
      </c>
      <c r="N34" s="197">
        <v>2</v>
      </c>
      <c r="O34" s="197">
        <v>1</v>
      </c>
      <c r="P34" s="197">
        <f t="shared" si="3"/>
        <v>11</v>
      </c>
      <c r="Q34" s="197">
        <f t="shared" si="4"/>
        <v>0.55000000000000004</v>
      </c>
      <c r="R34" s="104">
        <f t="shared" si="5"/>
        <v>2.15</v>
      </c>
      <c r="S34" s="104">
        <f t="shared" si="6"/>
        <v>2.2000000000000002</v>
      </c>
      <c r="T34" s="104">
        <f t="shared" si="7"/>
        <v>1.30</v>
      </c>
      <c r="U34" s="104">
        <f t="shared" si="8"/>
        <v>1.60</v>
      </c>
      <c r="V34" s="104">
        <f t="shared" si="9"/>
        <v>1.25</v>
      </c>
      <c r="W34" s="26">
        <f t="shared" si="10"/>
        <v>64</v>
      </c>
      <c r="X34" s="194">
        <f t="shared" si="11"/>
        <v>12.80</v>
      </c>
      <c r="Y34" s="114">
        <v>48</v>
      </c>
      <c r="Z34" s="195">
        <f t="shared" si="12"/>
        <v>38.400000000000006</v>
      </c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09"/>
    </row>
    <row r="35" spans="1:44" s="107" customFormat="1" ht="20.25">
      <c r="A35" s="191">
        <v>29</v>
      </c>
      <c r="B35" s="125">
        <v>439866</v>
      </c>
      <c r="C35" s="126" t="s">
        <v>555</v>
      </c>
      <c r="D35" s="196">
        <v>12</v>
      </c>
      <c r="E35" s="196">
        <v>16</v>
      </c>
      <c r="F35" s="196">
        <v>15</v>
      </c>
      <c r="G35" s="196">
        <v>14</v>
      </c>
      <c r="H35" s="196">
        <v>12</v>
      </c>
      <c r="I35" s="196">
        <f t="shared" si="1"/>
        <v>69</v>
      </c>
      <c r="J35" s="196">
        <f t="shared" si="2"/>
        <v>10.35</v>
      </c>
      <c r="K35" s="197">
        <v>3</v>
      </c>
      <c r="L35" s="197">
        <v>3</v>
      </c>
      <c r="M35" s="197">
        <v>1</v>
      </c>
      <c r="N35" s="197">
        <v>5</v>
      </c>
      <c r="O35" s="197">
        <v>2</v>
      </c>
      <c r="P35" s="197">
        <f t="shared" si="3"/>
        <v>14</v>
      </c>
      <c r="Q35" s="197">
        <f t="shared" si="4"/>
        <v>0.70</v>
      </c>
      <c r="R35" s="104">
        <f t="shared" si="5"/>
        <v>1.9499999999999997</v>
      </c>
      <c r="S35" s="104">
        <f t="shared" si="6"/>
        <v>2.5499999999999998</v>
      </c>
      <c r="T35" s="104">
        <f t="shared" si="7"/>
        <v>2.2999999999999998</v>
      </c>
      <c r="U35" s="104">
        <f t="shared" si="8"/>
        <v>2.35</v>
      </c>
      <c r="V35" s="104">
        <f t="shared" si="9"/>
        <v>1.90</v>
      </c>
      <c r="W35" s="26">
        <f t="shared" si="10"/>
        <v>83</v>
      </c>
      <c r="X35" s="194">
        <f t="shared" si="11"/>
        <v>16.60</v>
      </c>
      <c r="Y35" s="114">
        <v>64</v>
      </c>
      <c r="Z35" s="195">
        <f t="shared" si="12"/>
        <v>51.20</v>
      </c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09"/>
    </row>
    <row r="36" spans="1:44" s="107" customFormat="1" ht="20.25">
      <c r="A36" s="191">
        <v>30</v>
      </c>
      <c r="B36" s="125">
        <v>439885</v>
      </c>
      <c r="C36" s="126" t="s">
        <v>483</v>
      </c>
      <c r="D36" s="196">
        <v>10</v>
      </c>
      <c r="E36" s="196">
        <v>12</v>
      </c>
      <c r="F36" s="196">
        <v>13</v>
      </c>
      <c r="G36" s="196">
        <v>8</v>
      </c>
      <c r="H36" s="196">
        <v>9</v>
      </c>
      <c r="I36" s="196">
        <f t="shared" si="1"/>
        <v>52</v>
      </c>
      <c r="J36" s="196">
        <f t="shared" si="2"/>
        <v>7.80</v>
      </c>
      <c r="K36" s="197">
        <v>4</v>
      </c>
      <c r="L36" s="197">
        <v>5</v>
      </c>
      <c r="M36" s="197">
        <v>6</v>
      </c>
      <c r="N36" s="197">
        <v>4</v>
      </c>
      <c r="O36" s="197">
        <v>5</v>
      </c>
      <c r="P36" s="197">
        <f t="shared" si="3"/>
        <v>24</v>
      </c>
      <c r="Q36" s="197">
        <f t="shared" si="4"/>
        <v>1.2000000000000002</v>
      </c>
      <c r="R36" s="104">
        <f t="shared" si="5"/>
        <v>1.70</v>
      </c>
      <c r="S36" s="104">
        <f t="shared" si="6"/>
        <v>2.0499999999999998</v>
      </c>
      <c r="T36" s="104">
        <f t="shared" si="7"/>
        <v>2.25</v>
      </c>
      <c r="U36" s="104">
        <f t="shared" si="8"/>
        <v>1.40</v>
      </c>
      <c r="V36" s="104">
        <f t="shared" si="9"/>
        <v>1.60</v>
      </c>
      <c r="W36" s="26">
        <f t="shared" si="10"/>
        <v>76</v>
      </c>
      <c r="X36" s="194">
        <f t="shared" si="11"/>
        <v>15.20</v>
      </c>
      <c r="Y36" s="114">
        <v>46</v>
      </c>
      <c r="Z36" s="195">
        <f t="shared" si="12"/>
        <v>36.800000000000004</v>
      </c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09"/>
    </row>
    <row r="37" spans="1:44" s="107" customFormat="1" ht="20.25">
      <c r="A37" s="191">
        <v>31</v>
      </c>
      <c r="B37" s="125">
        <v>439890</v>
      </c>
      <c r="C37" s="126" t="s">
        <v>487</v>
      </c>
      <c r="D37" s="196">
        <v>8</v>
      </c>
      <c r="E37" s="196">
        <v>9</v>
      </c>
      <c r="F37" s="196">
        <v>8</v>
      </c>
      <c r="G37" s="196">
        <v>13</v>
      </c>
      <c r="H37" s="196">
        <v>11</v>
      </c>
      <c r="I37" s="196">
        <f t="shared" si="1"/>
        <v>49</v>
      </c>
      <c r="J37" s="196">
        <f t="shared" si="2"/>
        <v>7.35</v>
      </c>
      <c r="K37" s="197">
        <v>3</v>
      </c>
      <c r="L37" s="197">
        <v>2</v>
      </c>
      <c r="M37" s="197">
        <v>3</v>
      </c>
      <c r="N37" s="197">
        <v>3</v>
      </c>
      <c r="O37" s="197">
        <v>2</v>
      </c>
      <c r="P37" s="197">
        <f t="shared" si="3"/>
        <v>13</v>
      </c>
      <c r="Q37" s="197">
        <f t="shared" si="4"/>
        <v>0.65</v>
      </c>
      <c r="R37" s="104">
        <f t="shared" si="5"/>
        <v>1.35</v>
      </c>
      <c r="S37" s="104">
        <f t="shared" si="6"/>
        <v>1.45</v>
      </c>
      <c r="T37" s="104">
        <f t="shared" si="7"/>
        <v>1.35</v>
      </c>
      <c r="U37" s="104">
        <f t="shared" si="8"/>
        <v>2.10</v>
      </c>
      <c r="V37" s="104">
        <f t="shared" si="9"/>
        <v>1.75</v>
      </c>
      <c r="W37" s="26">
        <f t="shared" si="10"/>
        <v>62</v>
      </c>
      <c r="X37" s="194">
        <f t="shared" si="11"/>
        <v>12.40</v>
      </c>
      <c r="Y37" s="114">
        <v>33</v>
      </c>
      <c r="Z37" s="195">
        <f t="shared" si="12"/>
        <v>26.40</v>
      </c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09"/>
    </row>
    <row r="38" spans="1:44" s="107" customFormat="1" ht="20.25">
      <c r="A38" s="191">
        <v>32</v>
      </c>
      <c r="B38" s="125">
        <v>439892</v>
      </c>
      <c r="C38" s="126" t="s">
        <v>269</v>
      </c>
      <c r="D38" s="196">
        <v>10</v>
      </c>
      <c r="E38" s="196">
        <v>8</v>
      </c>
      <c r="F38" s="196">
        <v>7</v>
      </c>
      <c r="G38" s="196">
        <v>10</v>
      </c>
      <c r="H38" s="196">
        <v>12</v>
      </c>
      <c r="I38" s="196">
        <f t="shared" si="1"/>
        <v>47</v>
      </c>
      <c r="J38" s="196">
        <f t="shared" si="2"/>
        <v>7.05</v>
      </c>
      <c r="K38" s="197">
        <v>2</v>
      </c>
      <c r="L38" s="197">
        <v>1</v>
      </c>
      <c r="M38" s="197">
        <v>2</v>
      </c>
      <c r="N38" s="197">
        <v>3</v>
      </c>
      <c r="O38" s="197">
        <v>2</v>
      </c>
      <c r="P38" s="197">
        <f t="shared" si="3"/>
        <v>10</v>
      </c>
      <c r="Q38" s="197">
        <f t="shared" si="4"/>
        <v>0.50</v>
      </c>
      <c r="R38" s="104">
        <f t="shared" si="5"/>
        <v>1.60</v>
      </c>
      <c r="S38" s="104">
        <f t="shared" si="6"/>
        <v>1.25</v>
      </c>
      <c r="T38" s="104">
        <f t="shared" si="7"/>
        <v>1.1500000000000001</v>
      </c>
      <c r="U38" s="104">
        <f t="shared" si="8"/>
        <v>1.65</v>
      </c>
      <c r="V38" s="104">
        <f t="shared" si="9"/>
        <v>1.90</v>
      </c>
      <c r="W38" s="26">
        <f t="shared" si="10"/>
        <v>57</v>
      </c>
      <c r="X38" s="194">
        <f t="shared" si="11"/>
        <v>11.40</v>
      </c>
      <c r="Y38" s="114">
        <v>41</v>
      </c>
      <c r="Z38" s="195">
        <f t="shared" si="12"/>
        <v>32.800000000000004</v>
      </c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09"/>
    </row>
    <row r="39" spans="1:44" s="107" customFormat="1" ht="20.25">
      <c r="A39" s="191">
        <v>33</v>
      </c>
      <c r="B39" s="125">
        <v>439516</v>
      </c>
      <c r="C39" s="126" t="s">
        <v>538</v>
      </c>
      <c r="D39" s="196">
        <v>13</v>
      </c>
      <c r="E39" s="196">
        <v>9</v>
      </c>
      <c r="F39" s="196">
        <v>13</v>
      </c>
      <c r="G39" s="196">
        <v>10</v>
      </c>
      <c r="H39" s="196">
        <v>13</v>
      </c>
      <c r="I39" s="196">
        <f t="shared" si="1"/>
        <v>58</v>
      </c>
      <c r="J39" s="196">
        <f t="shared" si="2"/>
        <v>8.6999999999999993</v>
      </c>
      <c r="K39" s="197">
        <v>4</v>
      </c>
      <c r="L39" s="197">
        <v>2</v>
      </c>
      <c r="M39" s="197">
        <v>5</v>
      </c>
      <c r="N39" s="197">
        <v>2</v>
      </c>
      <c r="O39" s="197">
        <v>3</v>
      </c>
      <c r="P39" s="197">
        <f t="shared" si="3"/>
        <v>16</v>
      </c>
      <c r="Q39" s="197">
        <f t="shared" si="4"/>
        <v>0.80</v>
      </c>
      <c r="R39" s="104">
        <f t="shared" si="5"/>
        <v>2.15</v>
      </c>
      <c r="S39" s="104">
        <f t="shared" si="6"/>
        <v>1.45</v>
      </c>
      <c r="T39" s="104">
        <f t="shared" si="7"/>
        <v>2.2000000000000002</v>
      </c>
      <c r="U39" s="104">
        <f t="shared" si="8"/>
        <v>1.60</v>
      </c>
      <c r="V39" s="104">
        <f t="shared" si="9"/>
        <v>2.10</v>
      </c>
      <c r="W39" s="26">
        <f t="shared" si="10"/>
        <v>74</v>
      </c>
      <c r="X39" s="194">
        <f t="shared" si="11"/>
        <v>14.80</v>
      </c>
      <c r="Y39" s="114">
        <v>52</v>
      </c>
      <c r="Z39" s="195">
        <f t="shared" si="12"/>
        <v>41.60</v>
      </c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09"/>
    </row>
    <row r="40" spans="1:44" s="107" customFormat="1" ht="20.25">
      <c r="A40" s="191">
        <v>34</v>
      </c>
      <c r="B40" s="125">
        <v>439518</v>
      </c>
      <c r="C40" s="126" t="s">
        <v>539</v>
      </c>
      <c r="D40" s="196">
        <v>10</v>
      </c>
      <c r="E40" s="196">
        <v>11</v>
      </c>
      <c r="F40" s="196">
        <v>18</v>
      </c>
      <c r="G40" s="196">
        <v>10</v>
      </c>
      <c r="H40" s="196">
        <v>15</v>
      </c>
      <c r="I40" s="196">
        <f t="shared" si="1"/>
        <v>64</v>
      </c>
      <c r="J40" s="196">
        <f t="shared" si="2"/>
        <v>9.60</v>
      </c>
      <c r="K40" s="197">
        <v>5</v>
      </c>
      <c r="L40" s="197">
        <v>3</v>
      </c>
      <c r="M40" s="197">
        <v>2</v>
      </c>
      <c r="N40" s="197">
        <v>4</v>
      </c>
      <c r="O40" s="197">
        <v>2</v>
      </c>
      <c r="P40" s="197">
        <f t="shared" si="3"/>
        <v>16</v>
      </c>
      <c r="Q40" s="197">
        <f t="shared" si="4"/>
        <v>0.80</v>
      </c>
      <c r="R40" s="104">
        <f t="shared" si="5"/>
        <v>1.75</v>
      </c>
      <c r="S40" s="104">
        <f t="shared" si="6"/>
        <v>1.7999999999999998</v>
      </c>
      <c r="T40" s="104">
        <f t="shared" si="7"/>
        <v>2.80</v>
      </c>
      <c r="U40" s="104">
        <f t="shared" si="8"/>
        <v>1.70</v>
      </c>
      <c r="V40" s="104">
        <f t="shared" si="9"/>
        <v>2.35</v>
      </c>
      <c r="W40" s="26">
        <f t="shared" si="10"/>
        <v>80</v>
      </c>
      <c r="X40" s="194">
        <f t="shared" si="11"/>
        <v>16</v>
      </c>
      <c r="Y40" s="114">
        <v>63</v>
      </c>
      <c r="Z40" s="195">
        <f t="shared" si="12"/>
        <v>50.400000000000006</v>
      </c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09"/>
    </row>
    <row r="41" spans="1:44" s="107" customFormat="1" ht="20.25">
      <c r="A41" s="191">
        <v>35</v>
      </c>
      <c r="B41" s="125">
        <v>439519</v>
      </c>
      <c r="C41" s="126" t="s">
        <v>511</v>
      </c>
      <c r="D41" s="196">
        <v>1</v>
      </c>
      <c r="E41" s="196">
        <v>0</v>
      </c>
      <c r="F41" s="196">
        <v>2</v>
      </c>
      <c r="G41" s="196">
        <v>3</v>
      </c>
      <c r="H41" s="196">
        <v>5</v>
      </c>
      <c r="I41" s="196">
        <f t="shared" si="1"/>
        <v>11</v>
      </c>
      <c r="J41" s="196">
        <f t="shared" si="2"/>
        <v>1.65</v>
      </c>
      <c r="K41" s="197">
        <v>6</v>
      </c>
      <c r="L41" s="197">
        <v>5</v>
      </c>
      <c r="M41" s="197">
        <v>4</v>
      </c>
      <c r="N41" s="197">
        <v>2</v>
      </c>
      <c r="O41" s="197">
        <v>3</v>
      </c>
      <c r="P41" s="197">
        <f t="shared" si="3"/>
        <v>20</v>
      </c>
      <c r="Q41" s="197">
        <f t="shared" si="4"/>
        <v>1</v>
      </c>
      <c r="R41" s="104">
        <f t="shared" si="5"/>
        <v>0.45000000000000007</v>
      </c>
      <c r="S41" s="104">
        <f t="shared" si="6"/>
        <v>0.25</v>
      </c>
      <c r="T41" s="104">
        <f t="shared" si="7"/>
        <v>0.50</v>
      </c>
      <c r="U41" s="104">
        <f t="shared" si="8"/>
        <v>0.54999999999999993</v>
      </c>
      <c r="V41" s="104">
        <f t="shared" si="9"/>
        <v>0.90</v>
      </c>
      <c r="W41" s="26">
        <f t="shared" si="10"/>
        <v>31</v>
      </c>
      <c r="X41" s="194">
        <f t="shared" si="11"/>
        <v>6.20</v>
      </c>
      <c r="Y41" s="114" t="s">
        <v>147</v>
      </c>
      <c r="Z41" s="195" t="e">
        <f t="shared" si="12"/>
        <v>#VALUE!</v>
      </c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09"/>
    </row>
    <row r="42" spans="1:44" s="107" customFormat="1" ht="20.25">
      <c r="A42" s="191">
        <v>36</v>
      </c>
      <c r="B42" s="125">
        <v>439547</v>
      </c>
      <c r="C42" s="126" t="s">
        <v>496</v>
      </c>
      <c r="D42" s="196">
        <v>8</v>
      </c>
      <c r="E42" s="196">
        <v>5</v>
      </c>
      <c r="F42" s="196">
        <v>18</v>
      </c>
      <c r="G42" s="196">
        <v>12</v>
      </c>
      <c r="H42" s="196">
        <v>11</v>
      </c>
      <c r="I42" s="196">
        <f t="shared" si="1"/>
        <v>54</v>
      </c>
      <c r="J42" s="196">
        <f t="shared" si="2"/>
        <v>8.10</v>
      </c>
      <c r="K42" s="197">
        <v>2</v>
      </c>
      <c r="L42" s="197">
        <v>1</v>
      </c>
      <c r="M42" s="197">
        <v>0</v>
      </c>
      <c r="N42" s="197">
        <v>0</v>
      </c>
      <c r="O42" s="197">
        <v>1</v>
      </c>
      <c r="P42" s="197">
        <f t="shared" si="3"/>
        <v>4</v>
      </c>
      <c r="Q42" s="197">
        <f t="shared" si="4"/>
        <v>0.20</v>
      </c>
      <c r="R42" s="104">
        <f t="shared" si="5"/>
        <v>1.30</v>
      </c>
      <c r="S42" s="104">
        <f t="shared" si="6"/>
        <v>0.80</v>
      </c>
      <c r="T42" s="104">
        <f t="shared" si="7"/>
        <v>2.6999999999999997</v>
      </c>
      <c r="U42" s="104">
        <f t="shared" si="8"/>
        <v>1.7999999999999998</v>
      </c>
      <c r="V42" s="104">
        <f t="shared" si="9"/>
        <v>1.70</v>
      </c>
      <c r="W42" s="26">
        <f t="shared" si="10"/>
        <v>58</v>
      </c>
      <c r="X42" s="194">
        <f t="shared" si="11"/>
        <v>11.60</v>
      </c>
      <c r="Y42" s="114">
        <v>42</v>
      </c>
      <c r="Z42" s="195">
        <f t="shared" si="12"/>
        <v>33.60</v>
      </c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09"/>
    </row>
    <row r="43" spans="1:44" s="107" customFormat="1" ht="20.25">
      <c r="A43" s="191">
        <v>37</v>
      </c>
      <c r="B43" s="125">
        <v>439549</v>
      </c>
      <c r="C43" s="126" t="s">
        <v>174</v>
      </c>
      <c r="D43" s="196">
        <v>9</v>
      </c>
      <c r="E43" s="196">
        <v>5</v>
      </c>
      <c r="F43" s="196">
        <v>8</v>
      </c>
      <c r="G43" s="196">
        <v>6</v>
      </c>
      <c r="H43" s="196">
        <v>4</v>
      </c>
      <c r="I43" s="196">
        <f t="shared" si="1"/>
        <v>32</v>
      </c>
      <c r="J43" s="196">
        <f t="shared" si="2"/>
        <v>4.80</v>
      </c>
      <c r="K43" s="197">
        <v>3</v>
      </c>
      <c r="L43" s="197">
        <v>2</v>
      </c>
      <c r="M43" s="197">
        <v>2</v>
      </c>
      <c r="N43" s="197">
        <v>3</v>
      </c>
      <c r="O43" s="197">
        <v>4</v>
      </c>
      <c r="P43" s="197">
        <f t="shared" si="3"/>
        <v>14</v>
      </c>
      <c r="Q43" s="197">
        <f t="shared" si="4"/>
        <v>0.70</v>
      </c>
      <c r="R43" s="104">
        <f t="shared" si="5"/>
        <v>1.50</v>
      </c>
      <c r="S43" s="104">
        <f t="shared" si="6"/>
        <v>0.85</v>
      </c>
      <c r="T43" s="104">
        <f t="shared" si="7"/>
        <v>1.30</v>
      </c>
      <c r="U43" s="104">
        <f t="shared" si="8"/>
        <v>1.0499999999999998</v>
      </c>
      <c r="V43" s="104">
        <f t="shared" si="9"/>
        <v>0.80</v>
      </c>
      <c r="W43" s="26">
        <f t="shared" si="10"/>
        <v>46</v>
      </c>
      <c r="X43" s="194">
        <f t="shared" si="11"/>
        <v>9.2000000000000011</v>
      </c>
      <c r="Y43" s="114">
        <v>22</v>
      </c>
      <c r="Z43" s="195">
        <f t="shared" si="12"/>
        <v>17.60</v>
      </c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09"/>
    </row>
    <row r="44" spans="1:44" s="107" customFormat="1" ht="20.25">
      <c r="A44" s="191">
        <v>38</v>
      </c>
      <c r="B44" s="125">
        <v>439560</v>
      </c>
      <c r="C44" s="126" t="s">
        <v>516</v>
      </c>
      <c r="D44" s="196">
        <v>6</v>
      </c>
      <c r="E44" s="196">
        <v>4</v>
      </c>
      <c r="F44" s="196">
        <v>3</v>
      </c>
      <c r="G44" s="196">
        <v>7</v>
      </c>
      <c r="H44" s="196">
        <v>15</v>
      </c>
      <c r="I44" s="196">
        <f t="shared" si="1"/>
        <v>35</v>
      </c>
      <c r="J44" s="196">
        <f t="shared" si="2"/>
        <v>5.25</v>
      </c>
      <c r="K44" s="197">
        <v>1</v>
      </c>
      <c r="L44" s="197">
        <v>1</v>
      </c>
      <c r="M44" s="197">
        <v>2</v>
      </c>
      <c r="N44" s="197">
        <v>2</v>
      </c>
      <c r="O44" s="197">
        <v>1</v>
      </c>
      <c r="P44" s="197">
        <f t="shared" si="3"/>
        <v>7</v>
      </c>
      <c r="Q44" s="197">
        <f t="shared" si="4"/>
        <v>0.35</v>
      </c>
      <c r="R44" s="104">
        <f t="shared" si="5"/>
        <v>0.95</v>
      </c>
      <c r="S44" s="104">
        <f t="shared" si="6"/>
        <v>0.65</v>
      </c>
      <c r="T44" s="104">
        <f t="shared" si="7"/>
        <v>0.54999999999999993</v>
      </c>
      <c r="U44" s="104">
        <f t="shared" si="8"/>
        <v>1.1500000000000001</v>
      </c>
      <c r="V44" s="104">
        <f t="shared" si="9"/>
        <v>2.2999999999999998</v>
      </c>
      <c r="W44" s="26">
        <f t="shared" si="10"/>
        <v>42</v>
      </c>
      <c r="X44" s="194">
        <f t="shared" si="11"/>
        <v>8.40</v>
      </c>
      <c r="Y44" s="114">
        <v>34</v>
      </c>
      <c r="Z44" s="195">
        <f t="shared" si="12"/>
        <v>27.200000000000003</v>
      </c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09"/>
    </row>
    <row r="45" spans="1:44" s="107" customFormat="1" ht="20.25">
      <c r="A45" s="191">
        <v>39</v>
      </c>
      <c r="B45" s="125">
        <v>439565</v>
      </c>
      <c r="C45" s="126" t="s">
        <v>518</v>
      </c>
      <c r="D45" s="196">
        <v>7</v>
      </c>
      <c r="E45" s="196">
        <v>6</v>
      </c>
      <c r="F45" s="196">
        <v>11</v>
      </c>
      <c r="G45" s="196">
        <v>12</v>
      </c>
      <c r="H45" s="196">
        <v>13</v>
      </c>
      <c r="I45" s="196">
        <f t="shared" si="1"/>
        <v>49</v>
      </c>
      <c r="J45" s="196">
        <f t="shared" si="2"/>
        <v>7.35</v>
      </c>
      <c r="K45" s="197">
        <v>2</v>
      </c>
      <c r="L45" s="197">
        <v>4</v>
      </c>
      <c r="M45" s="197">
        <v>2</v>
      </c>
      <c r="N45" s="197">
        <v>2</v>
      </c>
      <c r="O45" s="197">
        <v>1</v>
      </c>
      <c r="P45" s="197">
        <f t="shared" si="3"/>
        <v>11</v>
      </c>
      <c r="Q45" s="197">
        <f t="shared" si="4"/>
        <v>0.55000000000000004</v>
      </c>
      <c r="R45" s="104">
        <f t="shared" si="5"/>
        <v>1.1500000000000001</v>
      </c>
      <c r="S45" s="104">
        <f t="shared" si="6"/>
        <v>1.0999999999999999</v>
      </c>
      <c r="T45" s="104">
        <f t="shared" si="7"/>
        <v>1.75</v>
      </c>
      <c r="U45" s="104">
        <f t="shared" si="8"/>
        <v>1.90</v>
      </c>
      <c r="V45" s="104">
        <f t="shared" si="9"/>
        <v>2</v>
      </c>
      <c r="W45" s="26">
        <f t="shared" si="10"/>
        <v>60</v>
      </c>
      <c r="X45" s="194">
        <f t="shared" si="11"/>
        <v>12</v>
      </c>
      <c r="Y45" s="114">
        <v>44</v>
      </c>
      <c r="Z45" s="195">
        <f t="shared" si="12"/>
        <v>35.200000000000003</v>
      </c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09"/>
    </row>
    <row r="46" spans="1:44" s="107" customFormat="1" ht="20.25">
      <c r="A46" s="191">
        <v>40</v>
      </c>
      <c r="B46" s="125">
        <v>439575</v>
      </c>
      <c r="C46" s="126" t="s">
        <v>540</v>
      </c>
      <c r="D46" s="196">
        <v>13</v>
      </c>
      <c r="E46" s="196">
        <v>10</v>
      </c>
      <c r="F46" s="196">
        <v>6</v>
      </c>
      <c r="G46" s="196">
        <v>7</v>
      </c>
      <c r="H46" s="196">
        <v>8</v>
      </c>
      <c r="I46" s="196">
        <f t="shared" si="1"/>
        <v>44</v>
      </c>
      <c r="J46" s="196">
        <f t="shared" si="2"/>
        <v>6.60</v>
      </c>
      <c r="K46" s="197">
        <v>3</v>
      </c>
      <c r="L46" s="197">
        <v>2</v>
      </c>
      <c r="M46" s="197">
        <v>1</v>
      </c>
      <c r="N46" s="197">
        <v>2</v>
      </c>
      <c r="O46" s="197">
        <v>5</v>
      </c>
      <c r="P46" s="197">
        <f t="shared" si="3"/>
        <v>13</v>
      </c>
      <c r="Q46" s="197">
        <f t="shared" si="4"/>
        <v>0.65</v>
      </c>
      <c r="R46" s="104">
        <f t="shared" si="5"/>
        <v>2.10</v>
      </c>
      <c r="S46" s="104">
        <f t="shared" si="6"/>
        <v>1.60</v>
      </c>
      <c r="T46" s="104">
        <f t="shared" si="7"/>
        <v>0.95</v>
      </c>
      <c r="U46" s="104">
        <f t="shared" si="8"/>
        <v>1.1500000000000001</v>
      </c>
      <c r="V46" s="104">
        <f t="shared" si="9"/>
        <v>1.45</v>
      </c>
      <c r="W46" s="26">
        <f t="shared" si="10"/>
        <v>57</v>
      </c>
      <c r="X46" s="194">
        <f t="shared" si="11"/>
        <v>11.40</v>
      </c>
      <c r="Y46" s="114">
        <v>39</v>
      </c>
      <c r="Z46" s="195">
        <f t="shared" si="12"/>
        <v>31.200000000000003</v>
      </c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09"/>
    </row>
    <row r="47" spans="1:44" s="107" customFormat="1" ht="20.25">
      <c r="A47" s="191">
        <v>41</v>
      </c>
      <c r="B47" s="125">
        <v>439603</v>
      </c>
      <c r="C47" s="126" t="s">
        <v>541</v>
      </c>
      <c r="D47" s="196">
        <v>10</v>
      </c>
      <c r="E47" s="196">
        <v>15</v>
      </c>
      <c r="F47" s="196">
        <v>18</v>
      </c>
      <c r="G47" s="196">
        <v>16</v>
      </c>
      <c r="H47" s="196">
        <v>15</v>
      </c>
      <c r="I47" s="196">
        <f t="shared" si="1"/>
        <v>74</v>
      </c>
      <c r="J47" s="196">
        <f t="shared" si="2"/>
        <v>11.10</v>
      </c>
      <c r="K47" s="197">
        <v>1</v>
      </c>
      <c r="L47" s="197">
        <v>2</v>
      </c>
      <c r="M47" s="197">
        <v>1</v>
      </c>
      <c r="N47" s="197">
        <v>4</v>
      </c>
      <c r="O47" s="197">
        <v>3</v>
      </c>
      <c r="P47" s="197">
        <f t="shared" si="3"/>
        <v>11</v>
      </c>
      <c r="Q47" s="197">
        <f t="shared" si="4"/>
        <v>0.55000000000000004</v>
      </c>
      <c r="R47" s="104">
        <f t="shared" si="5"/>
        <v>1.55</v>
      </c>
      <c r="S47" s="104">
        <f t="shared" si="6"/>
        <v>2.35</v>
      </c>
      <c r="T47" s="104">
        <f t="shared" si="7"/>
        <v>2.7499999999999996</v>
      </c>
      <c r="U47" s="104">
        <f t="shared" si="8"/>
        <v>2.60</v>
      </c>
      <c r="V47" s="104">
        <f t="shared" si="9"/>
        <v>2.40</v>
      </c>
      <c r="W47" s="26">
        <f t="shared" si="10"/>
        <v>85</v>
      </c>
      <c r="X47" s="194">
        <f t="shared" si="11"/>
        <v>17</v>
      </c>
      <c r="Y47" s="114">
        <v>72</v>
      </c>
      <c r="Z47" s="195">
        <f t="shared" si="12"/>
        <v>57.60</v>
      </c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09"/>
    </row>
    <row r="48" spans="1:44" s="107" customFormat="1" ht="20.25">
      <c r="A48" s="191">
        <v>42</v>
      </c>
      <c r="B48" s="125">
        <v>439608</v>
      </c>
      <c r="C48" s="126" t="s">
        <v>522</v>
      </c>
      <c r="D48" s="196">
        <v>11</v>
      </c>
      <c r="E48" s="196">
        <v>13</v>
      </c>
      <c r="F48" s="196">
        <v>9</v>
      </c>
      <c r="G48" s="196">
        <v>18</v>
      </c>
      <c r="H48" s="196">
        <v>11</v>
      </c>
      <c r="I48" s="196">
        <f t="shared" si="1"/>
        <v>62</v>
      </c>
      <c r="J48" s="196">
        <f t="shared" si="2"/>
        <v>9.2999999999999989</v>
      </c>
      <c r="K48" s="197">
        <v>5</v>
      </c>
      <c r="L48" s="197">
        <v>4</v>
      </c>
      <c r="M48" s="197">
        <v>5</v>
      </c>
      <c r="N48" s="197">
        <v>2</v>
      </c>
      <c r="O48" s="197">
        <v>5</v>
      </c>
      <c r="P48" s="197">
        <f t="shared" si="3"/>
        <v>21</v>
      </c>
      <c r="Q48" s="197">
        <f t="shared" si="4"/>
        <v>1.05</v>
      </c>
      <c r="R48" s="104">
        <f t="shared" si="5"/>
        <v>1.90</v>
      </c>
      <c r="S48" s="104">
        <f t="shared" si="6"/>
        <v>2.15</v>
      </c>
      <c r="T48" s="104">
        <f t="shared" si="7"/>
        <v>1.60</v>
      </c>
      <c r="U48" s="104">
        <f t="shared" si="8"/>
        <v>2.80</v>
      </c>
      <c r="V48" s="104">
        <f t="shared" si="9"/>
        <v>1.90</v>
      </c>
      <c r="W48" s="26">
        <f t="shared" si="10"/>
        <v>83</v>
      </c>
      <c r="X48" s="194">
        <f t="shared" si="11"/>
        <v>16.60</v>
      </c>
      <c r="Y48" s="114">
        <v>62</v>
      </c>
      <c r="Z48" s="195">
        <f t="shared" si="12"/>
        <v>49.60</v>
      </c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09"/>
    </row>
    <row r="49" spans="1:44" s="107" customFormat="1" ht="20.25">
      <c r="A49" s="191">
        <v>43</v>
      </c>
      <c r="B49" s="125">
        <v>439613</v>
      </c>
      <c r="C49" s="126" t="s">
        <v>542</v>
      </c>
      <c r="D49" s="196">
        <v>12</v>
      </c>
      <c r="E49" s="196">
        <v>13</v>
      </c>
      <c r="F49" s="196">
        <v>8</v>
      </c>
      <c r="G49" s="196">
        <v>9</v>
      </c>
      <c r="H49" s="196">
        <v>5</v>
      </c>
      <c r="I49" s="196">
        <f t="shared" si="1"/>
        <v>47</v>
      </c>
      <c r="J49" s="196">
        <f t="shared" si="2"/>
        <v>7.05</v>
      </c>
      <c r="K49" s="197">
        <v>3</v>
      </c>
      <c r="L49" s="197">
        <v>5</v>
      </c>
      <c r="M49" s="197">
        <v>4</v>
      </c>
      <c r="N49" s="197">
        <v>3</v>
      </c>
      <c r="O49" s="197">
        <v>5</v>
      </c>
      <c r="P49" s="197">
        <f t="shared" si="3"/>
        <v>20</v>
      </c>
      <c r="Q49" s="197">
        <f t="shared" si="4"/>
        <v>1</v>
      </c>
      <c r="R49" s="104">
        <f t="shared" si="5"/>
        <v>1.9499999999999997</v>
      </c>
      <c r="S49" s="104">
        <f t="shared" si="6"/>
        <v>2.2000000000000002</v>
      </c>
      <c r="T49" s="104">
        <f t="shared" si="7"/>
        <v>1.40</v>
      </c>
      <c r="U49" s="104">
        <f t="shared" si="8"/>
        <v>1.50</v>
      </c>
      <c r="V49" s="104">
        <f t="shared" si="9"/>
        <v>1</v>
      </c>
      <c r="W49" s="26">
        <f t="shared" si="10"/>
        <v>67</v>
      </c>
      <c r="X49" s="194">
        <f t="shared" si="11"/>
        <v>13.40</v>
      </c>
      <c r="Y49" s="114">
        <v>46</v>
      </c>
      <c r="Z49" s="195">
        <f t="shared" si="12"/>
        <v>36.800000000000004</v>
      </c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09"/>
    </row>
    <row r="50" spans="1:44" s="107" customFormat="1" ht="20.25">
      <c r="A50" s="191">
        <v>44</v>
      </c>
      <c r="B50" s="125">
        <v>439616</v>
      </c>
      <c r="C50" s="126" t="s">
        <v>351</v>
      </c>
      <c r="D50" s="196">
        <v>9</v>
      </c>
      <c r="E50" s="196">
        <v>5</v>
      </c>
      <c r="F50" s="196">
        <v>8</v>
      </c>
      <c r="G50" s="196">
        <v>6</v>
      </c>
      <c r="H50" s="196">
        <v>5</v>
      </c>
      <c r="I50" s="196">
        <f t="shared" si="1"/>
        <v>33</v>
      </c>
      <c r="J50" s="196">
        <f t="shared" si="2"/>
        <v>4.95</v>
      </c>
      <c r="K50" s="197">
        <v>2</v>
      </c>
      <c r="L50" s="197">
        <v>1</v>
      </c>
      <c r="M50" s="197">
        <v>2</v>
      </c>
      <c r="N50" s="197">
        <v>5</v>
      </c>
      <c r="O50" s="197">
        <v>4</v>
      </c>
      <c r="P50" s="197">
        <f t="shared" si="3"/>
        <v>14</v>
      </c>
      <c r="Q50" s="197">
        <f t="shared" si="4"/>
        <v>0.70</v>
      </c>
      <c r="R50" s="104">
        <f t="shared" si="5"/>
        <v>1.45</v>
      </c>
      <c r="S50" s="104">
        <f t="shared" si="6"/>
        <v>0.80</v>
      </c>
      <c r="T50" s="104">
        <f t="shared" si="7"/>
        <v>1.30</v>
      </c>
      <c r="U50" s="104">
        <f t="shared" si="8"/>
        <v>1.1499999999999999</v>
      </c>
      <c r="V50" s="104">
        <f t="shared" si="9"/>
        <v>0.95</v>
      </c>
      <c r="W50" s="26">
        <f t="shared" si="10"/>
        <v>47</v>
      </c>
      <c r="X50" s="194">
        <f t="shared" si="11"/>
        <v>9.40</v>
      </c>
      <c r="Y50" s="114">
        <v>30</v>
      </c>
      <c r="Z50" s="195">
        <f t="shared" si="12"/>
        <v>24</v>
      </c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09"/>
    </row>
    <row r="51" spans="1:44" s="107" customFormat="1" ht="20.25">
      <c r="A51" s="191">
        <v>45</v>
      </c>
      <c r="B51" s="125">
        <v>439632</v>
      </c>
      <c r="C51" s="126" t="s">
        <v>504</v>
      </c>
      <c r="D51" s="196">
        <v>8</v>
      </c>
      <c r="E51" s="196">
        <v>7</v>
      </c>
      <c r="F51" s="196">
        <v>6</v>
      </c>
      <c r="G51" s="196">
        <v>11</v>
      </c>
      <c r="H51" s="196">
        <v>9</v>
      </c>
      <c r="I51" s="196">
        <f t="shared" si="1"/>
        <v>41</v>
      </c>
      <c r="J51" s="196">
        <f t="shared" si="2"/>
        <v>6.15</v>
      </c>
      <c r="K51" s="197">
        <v>2</v>
      </c>
      <c r="L51" s="197">
        <v>1</v>
      </c>
      <c r="M51" s="197">
        <v>2</v>
      </c>
      <c r="N51" s="197">
        <v>3</v>
      </c>
      <c r="O51" s="197">
        <v>2</v>
      </c>
      <c r="P51" s="197">
        <f t="shared" si="3"/>
        <v>10</v>
      </c>
      <c r="Q51" s="197">
        <f t="shared" si="4"/>
        <v>0.50</v>
      </c>
      <c r="R51" s="104">
        <f t="shared" si="5"/>
        <v>1.30</v>
      </c>
      <c r="S51" s="104">
        <f t="shared" si="6"/>
        <v>1.1000000000000001</v>
      </c>
      <c r="T51" s="104">
        <f t="shared" si="7"/>
        <v>0.99999999999999989</v>
      </c>
      <c r="U51" s="104">
        <f t="shared" si="8"/>
        <v>1.7999999999999998</v>
      </c>
      <c r="V51" s="104">
        <f t="shared" si="9"/>
        <v>1.45</v>
      </c>
      <c r="W51" s="26">
        <f t="shared" si="10"/>
        <v>51</v>
      </c>
      <c r="X51" s="194">
        <f t="shared" si="11"/>
        <v>10.200000000000001</v>
      </c>
      <c r="Y51" s="114">
        <v>37</v>
      </c>
      <c r="Z51" s="195">
        <f t="shared" si="12"/>
        <v>29.60</v>
      </c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09"/>
    </row>
    <row r="52" spans="1:44" s="107" customFormat="1" ht="20.25">
      <c r="A52" s="191">
        <v>46</v>
      </c>
      <c r="B52" s="125">
        <v>439650</v>
      </c>
      <c r="C52" s="126" t="s">
        <v>543</v>
      </c>
      <c r="D52" s="196">
        <v>13</v>
      </c>
      <c r="E52" s="196">
        <v>15</v>
      </c>
      <c r="F52" s="196">
        <v>18</v>
      </c>
      <c r="G52" s="196">
        <v>8</v>
      </c>
      <c r="H52" s="196">
        <v>9</v>
      </c>
      <c r="I52" s="196">
        <f t="shared" si="1"/>
        <v>63</v>
      </c>
      <c r="J52" s="196">
        <f t="shared" si="2"/>
        <v>9.4499999999999993</v>
      </c>
      <c r="K52" s="197">
        <v>3</v>
      </c>
      <c r="L52" s="197">
        <v>2</v>
      </c>
      <c r="M52" s="197">
        <v>1</v>
      </c>
      <c r="N52" s="197">
        <v>3</v>
      </c>
      <c r="O52" s="197">
        <v>2</v>
      </c>
      <c r="P52" s="197">
        <f t="shared" si="3"/>
        <v>11</v>
      </c>
      <c r="Q52" s="197">
        <f t="shared" si="4"/>
        <v>0.55000000000000004</v>
      </c>
      <c r="R52" s="104">
        <f t="shared" si="5"/>
        <v>2.10</v>
      </c>
      <c r="S52" s="104">
        <f t="shared" si="6"/>
        <v>2.35</v>
      </c>
      <c r="T52" s="104">
        <f t="shared" si="7"/>
        <v>2.7499999999999996</v>
      </c>
      <c r="U52" s="104">
        <f t="shared" si="8"/>
        <v>1.35</v>
      </c>
      <c r="V52" s="104">
        <f t="shared" si="9"/>
        <v>1.45</v>
      </c>
      <c r="W52" s="26">
        <f t="shared" si="10"/>
        <v>74</v>
      </c>
      <c r="X52" s="194">
        <f t="shared" si="11"/>
        <v>14.80</v>
      </c>
      <c r="Y52" s="114">
        <v>59</v>
      </c>
      <c r="Z52" s="195">
        <f t="shared" si="12"/>
        <v>47.20</v>
      </c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09"/>
    </row>
    <row r="53" spans="1:44" s="107" customFormat="1" ht="20.25">
      <c r="A53" s="191">
        <v>47</v>
      </c>
      <c r="B53" s="125">
        <v>439658</v>
      </c>
      <c r="C53" s="126" t="s">
        <v>375</v>
      </c>
      <c r="D53" s="196">
        <v>8</v>
      </c>
      <c r="E53" s="196">
        <v>7</v>
      </c>
      <c r="F53" s="196">
        <v>5</v>
      </c>
      <c r="G53" s="196">
        <v>4</v>
      </c>
      <c r="H53" s="196">
        <v>3</v>
      </c>
      <c r="I53" s="196">
        <f t="shared" si="1"/>
        <v>27</v>
      </c>
      <c r="J53" s="196">
        <f t="shared" si="2"/>
        <v>4.05</v>
      </c>
      <c r="K53" s="197">
        <v>5</v>
      </c>
      <c r="L53" s="197">
        <v>4</v>
      </c>
      <c r="M53" s="197">
        <v>2</v>
      </c>
      <c r="N53" s="197">
        <v>5</v>
      </c>
      <c r="O53" s="197">
        <v>2</v>
      </c>
      <c r="P53" s="197">
        <f t="shared" si="3"/>
        <v>18</v>
      </c>
      <c r="Q53" s="197">
        <f t="shared" si="4"/>
        <v>0.90</v>
      </c>
      <c r="R53" s="104">
        <f t="shared" si="5"/>
        <v>1.45</v>
      </c>
      <c r="S53" s="104">
        <f t="shared" si="6"/>
        <v>1.25</v>
      </c>
      <c r="T53" s="104">
        <f t="shared" si="7"/>
        <v>0.85</v>
      </c>
      <c r="U53" s="104">
        <f t="shared" si="8"/>
        <v>0.85</v>
      </c>
      <c r="V53" s="104">
        <f t="shared" si="9"/>
        <v>0.54999999999999993</v>
      </c>
      <c r="W53" s="26">
        <f t="shared" si="10"/>
        <v>45</v>
      </c>
      <c r="X53" s="194">
        <f t="shared" si="11"/>
        <v>9</v>
      </c>
      <c r="Y53" s="114">
        <v>19</v>
      </c>
      <c r="Z53" s="195">
        <f t="shared" si="12"/>
        <v>15.20</v>
      </c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09"/>
    </row>
    <row r="54" spans="1:44" s="107" customFormat="1" ht="20.25">
      <c r="A54" s="191">
        <v>48</v>
      </c>
      <c r="B54" s="125">
        <v>439663</v>
      </c>
      <c r="C54" s="126" t="s">
        <v>544</v>
      </c>
      <c r="D54" s="196">
        <v>10</v>
      </c>
      <c r="E54" s="196">
        <v>12</v>
      </c>
      <c r="F54" s="196">
        <v>13</v>
      </c>
      <c r="G54" s="196">
        <v>15</v>
      </c>
      <c r="H54" s="196">
        <v>14</v>
      </c>
      <c r="I54" s="196">
        <f t="shared" si="1"/>
        <v>64</v>
      </c>
      <c r="J54" s="196">
        <f t="shared" si="2"/>
        <v>9.60</v>
      </c>
      <c r="K54" s="197">
        <v>1</v>
      </c>
      <c r="L54" s="197">
        <v>2</v>
      </c>
      <c r="M54" s="197">
        <v>1</v>
      </c>
      <c r="N54" s="197">
        <v>2</v>
      </c>
      <c r="O54" s="197">
        <v>2</v>
      </c>
      <c r="P54" s="197">
        <f t="shared" si="3"/>
        <v>8</v>
      </c>
      <c r="Q54" s="197">
        <f t="shared" si="4"/>
        <v>0.40</v>
      </c>
      <c r="R54" s="104">
        <f t="shared" si="5"/>
        <v>1.55</v>
      </c>
      <c r="S54" s="104">
        <f t="shared" si="6"/>
        <v>1.90</v>
      </c>
      <c r="T54" s="104">
        <f t="shared" si="7"/>
        <v>2</v>
      </c>
      <c r="U54" s="104">
        <f t="shared" si="8"/>
        <v>2.35</v>
      </c>
      <c r="V54" s="104">
        <f t="shared" si="9"/>
        <v>2.2000000000000002</v>
      </c>
      <c r="W54" s="26">
        <f t="shared" si="10"/>
        <v>72</v>
      </c>
      <c r="X54" s="194">
        <f t="shared" si="11"/>
        <v>14.40</v>
      </c>
      <c r="Y54" s="114">
        <v>56</v>
      </c>
      <c r="Z54" s="195">
        <f t="shared" si="12"/>
        <v>44.80</v>
      </c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09"/>
    </row>
    <row r="55" spans="1:44" s="107" customFormat="1" ht="20.25">
      <c r="A55" s="191">
        <v>49</v>
      </c>
      <c r="B55" s="125">
        <v>439664</v>
      </c>
      <c r="C55" s="126" t="s">
        <v>545</v>
      </c>
      <c r="D55" s="196">
        <v>5</v>
      </c>
      <c r="E55" s="196">
        <v>6</v>
      </c>
      <c r="F55" s="196">
        <v>4</v>
      </c>
      <c r="G55" s="196">
        <v>2</v>
      </c>
      <c r="H55" s="196">
        <v>2</v>
      </c>
      <c r="I55" s="196">
        <f t="shared" si="1"/>
        <v>19</v>
      </c>
      <c r="J55" s="196">
        <f t="shared" si="2"/>
        <v>2.85</v>
      </c>
      <c r="K55" s="197">
        <v>5</v>
      </c>
      <c r="L55" s="197">
        <v>6</v>
      </c>
      <c r="M55" s="197">
        <v>4</v>
      </c>
      <c r="N55" s="197">
        <v>5</v>
      </c>
      <c r="O55" s="197">
        <v>2</v>
      </c>
      <c r="P55" s="197">
        <f t="shared" si="3"/>
        <v>22</v>
      </c>
      <c r="Q55" s="197">
        <f t="shared" si="4"/>
        <v>1.1000000000000001</v>
      </c>
      <c r="R55" s="104">
        <f t="shared" si="5"/>
        <v>1</v>
      </c>
      <c r="S55" s="104">
        <f t="shared" si="6"/>
        <v>1.20</v>
      </c>
      <c r="T55" s="104">
        <f t="shared" si="7"/>
        <v>0.80</v>
      </c>
      <c r="U55" s="104">
        <f t="shared" si="8"/>
        <v>0.55000000000000004</v>
      </c>
      <c r="V55" s="104">
        <f t="shared" si="9"/>
        <v>0.40</v>
      </c>
      <c r="W55" s="26">
        <f t="shared" si="10"/>
        <v>41</v>
      </c>
      <c r="X55" s="194">
        <f t="shared" si="11"/>
        <v>8.2000000000000011</v>
      </c>
      <c r="Y55" s="114">
        <v>9</v>
      </c>
      <c r="Z55" s="195">
        <f t="shared" si="12"/>
        <v>7.20</v>
      </c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09"/>
    </row>
    <row r="56" spans="1:44" s="107" customFormat="1" ht="20.25">
      <c r="A56" s="191">
        <v>50</v>
      </c>
      <c r="B56" s="125">
        <v>439693</v>
      </c>
      <c r="C56" s="126" t="s">
        <v>213</v>
      </c>
      <c r="D56" s="196">
        <v>1</v>
      </c>
      <c r="E56" s="196">
        <v>2</v>
      </c>
      <c r="F56" s="196">
        <v>1</v>
      </c>
      <c r="G56" s="196">
        <v>0</v>
      </c>
      <c r="H56" s="196">
        <v>0</v>
      </c>
      <c r="I56" s="196">
        <f t="shared" si="1"/>
        <v>4</v>
      </c>
      <c r="J56" s="196">
        <f t="shared" si="2"/>
        <v>0.60</v>
      </c>
      <c r="K56" s="197">
        <v>1</v>
      </c>
      <c r="L56" s="197">
        <v>0</v>
      </c>
      <c r="M56" s="197">
        <v>1</v>
      </c>
      <c r="N56" s="197">
        <v>0</v>
      </c>
      <c r="O56" s="197">
        <v>0</v>
      </c>
      <c r="P56" s="197">
        <f t="shared" si="3"/>
        <v>2</v>
      </c>
      <c r="Q56" s="197">
        <f t="shared" si="4"/>
        <v>0.10</v>
      </c>
      <c r="R56" s="104">
        <f t="shared" si="5"/>
        <v>0.20</v>
      </c>
      <c r="S56" s="104">
        <f t="shared" si="6"/>
        <v>0.30</v>
      </c>
      <c r="T56" s="104">
        <f t="shared" si="7"/>
        <v>0.20</v>
      </c>
      <c r="U56" s="104">
        <f t="shared" si="8"/>
        <v>0</v>
      </c>
      <c r="V56" s="104">
        <f t="shared" si="9"/>
        <v>0</v>
      </c>
      <c r="W56" s="26">
        <f t="shared" si="10"/>
        <v>6</v>
      </c>
      <c r="X56" s="194">
        <f t="shared" si="11"/>
        <v>1.2000000000000002</v>
      </c>
      <c r="Y56" s="114" t="s">
        <v>147</v>
      </c>
      <c r="Z56" s="195" t="e">
        <f t="shared" si="12"/>
        <v>#VALUE!</v>
      </c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09"/>
    </row>
    <row r="57" spans="1:44" s="107" customFormat="1" ht="20.25">
      <c r="A57" s="191">
        <v>51</v>
      </c>
      <c r="B57" s="125">
        <v>439698</v>
      </c>
      <c r="C57" s="126" t="s">
        <v>546</v>
      </c>
      <c r="D57" s="196">
        <v>5</v>
      </c>
      <c r="E57" s="196">
        <v>6</v>
      </c>
      <c r="F57" s="196">
        <v>5</v>
      </c>
      <c r="G57" s="196">
        <v>4</v>
      </c>
      <c r="H57" s="196">
        <v>2</v>
      </c>
      <c r="I57" s="196">
        <f t="shared" si="1"/>
        <v>22</v>
      </c>
      <c r="J57" s="196">
        <f t="shared" si="2"/>
        <v>3.30</v>
      </c>
      <c r="K57" s="197">
        <v>1</v>
      </c>
      <c r="L57" s="197">
        <v>0</v>
      </c>
      <c r="M57" s="197">
        <v>0</v>
      </c>
      <c r="N57" s="197">
        <v>0</v>
      </c>
      <c r="O57" s="197">
        <v>1</v>
      </c>
      <c r="P57" s="197">
        <f t="shared" si="3"/>
        <v>2</v>
      </c>
      <c r="Q57" s="197">
        <f t="shared" si="4"/>
        <v>0.10</v>
      </c>
      <c r="R57" s="104">
        <f t="shared" si="5"/>
        <v>0.80</v>
      </c>
      <c r="S57" s="104">
        <f t="shared" si="6"/>
        <v>0.89999999999999991</v>
      </c>
      <c r="T57" s="104">
        <f t="shared" si="7"/>
        <v>0.75</v>
      </c>
      <c r="U57" s="104">
        <f t="shared" si="8"/>
        <v>0.60</v>
      </c>
      <c r="V57" s="104">
        <f t="shared" si="9"/>
        <v>0.35</v>
      </c>
      <c r="W57" s="26">
        <f t="shared" si="10"/>
        <v>24</v>
      </c>
      <c r="X57" s="194">
        <f t="shared" si="11"/>
        <v>4.8000000000000007</v>
      </c>
      <c r="Y57" s="114">
        <v>17</v>
      </c>
      <c r="Z57" s="195">
        <f t="shared" si="12"/>
        <v>13.60</v>
      </c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09"/>
    </row>
    <row r="58" spans="1:44" s="107" customFormat="1" ht="20.25">
      <c r="A58" s="191">
        <v>52</v>
      </c>
      <c r="B58" s="125">
        <v>439729</v>
      </c>
      <c r="C58" s="126" t="s">
        <v>548</v>
      </c>
      <c r="D58" s="196">
        <v>2</v>
      </c>
      <c r="E58" s="196">
        <v>1</v>
      </c>
      <c r="F58" s="196">
        <v>2</v>
      </c>
      <c r="G58" s="196">
        <v>0</v>
      </c>
      <c r="H58" s="196">
        <v>1</v>
      </c>
      <c r="I58" s="196">
        <f t="shared" si="1"/>
        <v>6</v>
      </c>
      <c r="J58" s="196">
        <f t="shared" si="2"/>
        <v>0.89999999999999991</v>
      </c>
      <c r="K58" s="197">
        <v>2</v>
      </c>
      <c r="L58" s="197">
        <v>1</v>
      </c>
      <c r="M58" s="197">
        <v>2</v>
      </c>
      <c r="N58" s="197">
        <v>1</v>
      </c>
      <c r="O58" s="197">
        <v>2</v>
      </c>
      <c r="P58" s="197">
        <f t="shared" si="3"/>
        <v>8</v>
      </c>
      <c r="Q58" s="197">
        <f t="shared" si="4"/>
        <v>0.40</v>
      </c>
      <c r="R58" s="104">
        <f t="shared" si="5"/>
        <v>0.40</v>
      </c>
      <c r="S58" s="104">
        <f t="shared" si="6"/>
        <v>0.20</v>
      </c>
      <c r="T58" s="104">
        <f t="shared" si="7"/>
        <v>0.40</v>
      </c>
      <c r="U58" s="104">
        <f t="shared" si="8"/>
        <v>0.05</v>
      </c>
      <c r="V58" s="104">
        <f t="shared" si="9"/>
        <v>0.25</v>
      </c>
      <c r="W58" s="26">
        <f t="shared" si="10"/>
        <v>14</v>
      </c>
      <c r="X58" s="194">
        <f t="shared" si="11"/>
        <v>2.8000000000000003</v>
      </c>
      <c r="Y58" s="114" t="s">
        <v>147</v>
      </c>
      <c r="Z58" s="195" t="e">
        <f t="shared" si="12"/>
        <v>#VALUE!</v>
      </c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09"/>
    </row>
    <row r="59" spans="1:44" s="107" customFormat="1" ht="20.25">
      <c r="A59" s="191">
        <v>53</v>
      </c>
      <c r="B59" s="125">
        <v>439766</v>
      </c>
      <c r="C59" s="126" t="s">
        <v>505</v>
      </c>
      <c r="D59" s="196">
        <v>3</v>
      </c>
      <c r="E59" s="196">
        <v>1</v>
      </c>
      <c r="F59" s="196">
        <v>0</v>
      </c>
      <c r="G59" s="196">
        <v>1</v>
      </c>
      <c r="H59" s="196">
        <v>2</v>
      </c>
      <c r="I59" s="196">
        <f t="shared" si="1"/>
        <v>7</v>
      </c>
      <c r="J59" s="196">
        <f t="shared" si="2"/>
        <v>1.05</v>
      </c>
      <c r="K59" s="197">
        <v>1</v>
      </c>
      <c r="L59" s="197">
        <v>0</v>
      </c>
      <c r="M59" s="197">
        <v>1</v>
      </c>
      <c r="N59" s="197">
        <v>0</v>
      </c>
      <c r="O59" s="197">
        <v>0</v>
      </c>
      <c r="P59" s="197">
        <f t="shared" si="3"/>
        <v>2</v>
      </c>
      <c r="Q59" s="197">
        <f t="shared" si="4"/>
        <v>0.10</v>
      </c>
      <c r="R59" s="104">
        <f t="shared" si="5"/>
        <v>0.49999999999999994</v>
      </c>
      <c r="S59" s="104">
        <f t="shared" si="6"/>
        <v>0.15</v>
      </c>
      <c r="T59" s="104">
        <f t="shared" si="7"/>
        <v>0.05</v>
      </c>
      <c r="U59" s="104">
        <f t="shared" si="8"/>
        <v>0.15</v>
      </c>
      <c r="V59" s="104">
        <f t="shared" si="9"/>
        <v>0.30</v>
      </c>
      <c r="W59" s="26">
        <f t="shared" si="10"/>
        <v>9</v>
      </c>
      <c r="X59" s="194">
        <f t="shared" si="11"/>
        <v>1.80</v>
      </c>
      <c r="Y59" s="114" t="s">
        <v>147</v>
      </c>
      <c r="Z59" s="195" t="e">
        <f t="shared" si="12"/>
        <v>#VALUE!</v>
      </c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09"/>
    </row>
    <row r="60" spans="1:44" s="107" customFormat="1" ht="20.25">
      <c r="A60" s="191">
        <v>54</v>
      </c>
      <c r="B60" s="125">
        <v>439777</v>
      </c>
      <c r="C60" s="126" t="s">
        <v>549</v>
      </c>
      <c r="D60" s="196">
        <v>4</v>
      </c>
      <c r="E60" s="196">
        <v>5</v>
      </c>
      <c r="F60" s="196">
        <v>6</v>
      </c>
      <c r="G60" s="196">
        <v>8</v>
      </c>
      <c r="H60" s="196">
        <v>6</v>
      </c>
      <c r="I60" s="196">
        <f t="shared" si="1"/>
        <v>29</v>
      </c>
      <c r="J60" s="196">
        <f t="shared" si="2"/>
        <v>4.3499999999999996</v>
      </c>
      <c r="K60" s="197">
        <v>0</v>
      </c>
      <c r="L60" s="197">
        <v>0</v>
      </c>
      <c r="M60" s="197">
        <v>0</v>
      </c>
      <c r="N60" s="197">
        <v>1</v>
      </c>
      <c r="O60" s="197">
        <v>1</v>
      </c>
      <c r="P60" s="197">
        <f t="shared" si="3"/>
        <v>2</v>
      </c>
      <c r="Q60" s="197">
        <f t="shared" si="4"/>
        <v>0.10</v>
      </c>
      <c r="R60" s="104">
        <f t="shared" si="5"/>
        <v>0.60</v>
      </c>
      <c r="S60" s="104">
        <f t="shared" si="6"/>
        <v>0.75</v>
      </c>
      <c r="T60" s="104">
        <f t="shared" si="7"/>
        <v>0.89999999999999991</v>
      </c>
      <c r="U60" s="104">
        <f t="shared" si="8"/>
        <v>1.25</v>
      </c>
      <c r="V60" s="104">
        <f t="shared" si="9"/>
        <v>0.95</v>
      </c>
      <c r="W60" s="26">
        <f t="shared" si="10"/>
        <v>31</v>
      </c>
      <c r="X60" s="194">
        <f t="shared" si="11"/>
        <v>6.20</v>
      </c>
      <c r="Y60" s="114">
        <v>43</v>
      </c>
      <c r="Z60" s="195">
        <f t="shared" si="12"/>
        <v>34.40</v>
      </c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09"/>
    </row>
    <row r="61" spans="1:44" s="107" customFormat="1" ht="20.25">
      <c r="A61" s="191">
        <v>55</v>
      </c>
      <c r="B61" s="125">
        <v>439814</v>
      </c>
      <c r="C61" s="126" t="s">
        <v>550</v>
      </c>
      <c r="D61" s="196">
        <v>6</v>
      </c>
      <c r="E61" s="196">
        <v>12</v>
      </c>
      <c r="F61" s="196">
        <v>13</v>
      </c>
      <c r="G61" s="196">
        <v>15</v>
      </c>
      <c r="H61" s="196">
        <v>18</v>
      </c>
      <c r="I61" s="196">
        <f t="shared" si="1"/>
        <v>64</v>
      </c>
      <c r="J61" s="196">
        <f t="shared" si="2"/>
        <v>9.60</v>
      </c>
      <c r="K61" s="197">
        <v>2</v>
      </c>
      <c r="L61" s="197">
        <v>5</v>
      </c>
      <c r="M61" s="197">
        <v>3</v>
      </c>
      <c r="N61" s="197">
        <v>2</v>
      </c>
      <c r="O61" s="197">
        <v>1</v>
      </c>
      <c r="P61" s="197">
        <f t="shared" si="3"/>
        <v>13</v>
      </c>
      <c r="Q61" s="197">
        <f t="shared" si="4"/>
        <v>0.65</v>
      </c>
      <c r="R61" s="104">
        <f t="shared" si="5"/>
        <v>0.99999999999999989</v>
      </c>
      <c r="S61" s="104">
        <f t="shared" si="6"/>
        <v>2.0499999999999998</v>
      </c>
      <c r="T61" s="104">
        <f t="shared" si="7"/>
        <v>2.10</v>
      </c>
      <c r="U61" s="104">
        <f t="shared" si="8"/>
        <v>2.35</v>
      </c>
      <c r="V61" s="104">
        <f t="shared" si="9"/>
        <v>2.7499999999999996</v>
      </c>
      <c r="W61" s="26">
        <f t="shared" si="10"/>
        <v>77</v>
      </c>
      <c r="X61" s="194">
        <f t="shared" si="11"/>
        <v>15.40</v>
      </c>
      <c r="Y61" s="114">
        <v>60</v>
      </c>
      <c r="Z61" s="195">
        <f t="shared" si="12"/>
        <v>48</v>
      </c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09"/>
    </row>
    <row r="62" spans="1:44" s="107" customFormat="1" ht="20.25">
      <c r="A62" s="191">
        <v>56</v>
      </c>
      <c r="B62" s="125">
        <v>439833</v>
      </c>
      <c r="C62" s="126" t="s">
        <v>506</v>
      </c>
      <c r="D62" s="196">
        <v>14</v>
      </c>
      <c r="E62" s="196">
        <v>13</v>
      </c>
      <c r="F62" s="196">
        <v>15</v>
      </c>
      <c r="G62" s="196">
        <v>11</v>
      </c>
      <c r="H62" s="196">
        <v>10</v>
      </c>
      <c r="I62" s="196">
        <f t="shared" si="1"/>
        <v>63</v>
      </c>
      <c r="J62" s="196">
        <f t="shared" si="2"/>
        <v>9.4499999999999993</v>
      </c>
      <c r="K62" s="197">
        <v>4</v>
      </c>
      <c r="L62" s="197">
        <v>5</v>
      </c>
      <c r="M62" s="197">
        <v>3</v>
      </c>
      <c r="N62" s="197">
        <v>5</v>
      </c>
      <c r="O62" s="197">
        <v>2</v>
      </c>
      <c r="P62" s="197">
        <f t="shared" si="3"/>
        <v>19</v>
      </c>
      <c r="Q62" s="197">
        <f t="shared" si="4"/>
        <v>0.95</v>
      </c>
      <c r="R62" s="104">
        <f t="shared" si="5"/>
        <v>2.3000000000000003</v>
      </c>
      <c r="S62" s="104">
        <f t="shared" si="6"/>
        <v>2.2000000000000002</v>
      </c>
      <c r="T62" s="104">
        <f t="shared" si="7"/>
        <v>2.40</v>
      </c>
      <c r="U62" s="104">
        <f t="shared" si="8"/>
        <v>1.90</v>
      </c>
      <c r="V62" s="104">
        <f t="shared" si="9"/>
        <v>1.60</v>
      </c>
      <c r="W62" s="26">
        <f t="shared" si="10"/>
        <v>82</v>
      </c>
      <c r="X62" s="194">
        <f t="shared" si="11"/>
        <v>16.400000000000002</v>
      </c>
      <c r="Y62" s="114">
        <v>41</v>
      </c>
      <c r="Z62" s="195">
        <f t="shared" si="12"/>
        <v>32.800000000000004</v>
      </c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09"/>
    </row>
    <row r="63" spans="1:44" s="107" customFormat="1" ht="20.25">
      <c r="A63" s="191">
        <v>57</v>
      </c>
      <c r="B63" s="125">
        <v>439867</v>
      </c>
      <c r="C63" s="126" t="s">
        <v>264</v>
      </c>
      <c r="D63" s="196">
        <v>13</v>
      </c>
      <c r="E63" s="196">
        <v>15</v>
      </c>
      <c r="F63" s="196">
        <v>14</v>
      </c>
      <c r="G63" s="196">
        <v>15</v>
      </c>
      <c r="H63" s="196">
        <v>13</v>
      </c>
      <c r="I63" s="196">
        <f t="shared" si="1"/>
        <v>70</v>
      </c>
      <c r="J63" s="196">
        <f t="shared" si="2"/>
        <v>10.50</v>
      </c>
      <c r="K63" s="197">
        <v>2</v>
      </c>
      <c r="L63" s="197">
        <v>5</v>
      </c>
      <c r="M63" s="197">
        <v>2</v>
      </c>
      <c r="N63" s="197">
        <v>3</v>
      </c>
      <c r="O63" s="197">
        <v>1</v>
      </c>
      <c r="P63" s="197">
        <f t="shared" si="3"/>
        <v>13</v>
      </c>
      <c r="Q63" s="197">
        <f t="shared" si="4"/>
        <v>0.65</v>
      </c>
      <c r="R63" s="104">
        <f t="shared" si="5"/>
        <v>2.0499999999999998</v>
      </c>
      <c r="S63" s="104">
        <f t="shared" si="6"/>
        <v>2.50</v>
      </c>
      <c r="T63" s="104">
        <f t="shared" si="7"/>
        <v>2.2000000000000002</v>
      </c>
      <c r="U63" s="104">
        <f t="shared" si="8"/>
        <v>2.40</v>
      </c>
      <c r="V63" s="104">
        <f t="shared" si="9"/>
        <v>2</v>
      </c>
      <c r="W63" s="26">
        <f t="shared" si="10"/>
        <v>83</v>
      </c>
      <c r="X63" s="194">
        <f t="shared" si="11"/>
        <v>16.60</v>
      </c>
      <c r="Y63" s="114">
        <v>61</v>
      </c>
      <c r="Z63" s="195">
        <f t="shared" si="12"/>
        <v>48.80</v>
      </c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09"/>
    </row>
    <row r="64" spans="1:44" s="107" customFormat="1" ht="20.25">
      <c r="A64" s="191">
        <v>58</v>
      </c>
      <c r="B64" s="125">
        <v>439868</v>
      </c>
      <c r="C64" s="126" t="s">
        <v>265</v>
      </c>
      <c r="D64" s="196">
        <v>15</v>
      </c>
      <c r="E64" s="196">
        <v>14</v>
      </c>
      <c r="F64" s="196">
        <v>20</v>
      </c>
      <c r="G64" s="196">
        <v>19</v>
      </c>
      <c r="H64" s="196">
        <v>18</v>
      </c>
      <c r="I64" s="196">
        <f t="shared" si="1"/>
        <v>86</v>
      </c>
      <c r="J64" s="196">
        <f t="shared" si="2"/>
        <v>12.90</v>
      </c>
      <c r="K64" s="197">
        <v>2</v>
      </c>
      <c r="L64" s="197">
        <v>5</v>
      </c>
      <c r="M64" s="197">
        <v>3</v>
      </c>
      <c r="N64" s="197">
        <v>5</v>
      </c>
      <c r="O64" s="197">
        <v>3</v>
      </c>
      <c r="P64" s="197">
        <f t="shared" si="3"/>
        <v>18</v>
      </c>
      <c r="Q64" s="197">
        <f t="shared" si="4"/>
        <v>0.90</v>
      </c>
      <c r="R64" s="104">
        <f t="shared" si="5"/>
        <v>2.35</v>
      </c>
      <c r="S64" s="104">
        <f t="shared" si="6"/>
        <v>2.35</v>
      </c>
      <c r="T64" s="104">
        <f t="shared" si="7"/>
        <v>3.15</v>
      </c>
      <c r="U64" s="104">
        <f t="shared" si="8"/>
        <v>3.10</v>
      </c>
      <c r="V64" s="104">
        <f t="shared" si="9"/>
        <v>2.8499999999999996</v>
      </c>
      <c r="W64" s="26">
        <f t="shared" si="10"/>
        <v>104</v>
      </c>
      <c r="X64" s="194">
        <f t="shared" si="11"/>
        <v>20.80</v>
      </c>
      <c r="Y64" s="114">
        <v>86</v>
      </c>
      <c r="Z64" s="195">
        <f t="shared" si="12"/>
        <v>68.80</v>
      </c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09"/>
    </row>
    <row r="65" spans="1:44" s="107" customFormat="1" ht="20.25">
      <c r="A65" s="191">
        <v>59</v>
      </c>
      <c r="B65" s="125">
        <v>439872</v>
      </c>
      <c r="C65" s="126" t="s">
        <v>507</v>
      </c>
      <c r="D65" s="196">
        <v>9</v>
      </c>
      <c r="E65" s="196">
        <v>11</v>
      </c>
      <c r="F65" s="196">
        <v>10</v>
      </c>
      <c r="G65" s="196">
        <v>12</v>
      </c>
      <c r="H65" s="196">
        <v>12</v>
      </c>
      <c r="I65" s="196">
        <f t="shared" si="1"/>
        <v>54</v>
      </c>
      <c r="J65" s="196">
        <f t="shared" si="2"/>
        <v>8.10</v>
      </c>
      <c r="K65" s="197">
        <v>5</v>
      </c>
      <c r="L65" s="197">
        <v>6</v>
      </c>
      <c r="M65" s="197">
        <v>5</v>
      </c>
      <c r="N65" s="197">
        <v>4</v>
      </c>
      <c r="O65" s="197">
        <v>5</v>
      </c>
      <c r="P65" s="197">
        <f t="shared" si="3"/>
        <v>25</v>
      </c>
      <c r="Q65" s="197">
        <f t="shared" si="4"/>
        <v>1.25</v>
      </c>
      <c r="R65" s="104">
        <f t="shared" si="5"/>
        <v>1.60</v>
      </c>
      <c r="S65" s="104">
        <f t="shared" si="6"/>
        <v>1.95</v>
      </c>
      <c r="T65" s="104">
        <f t="shared" si="7"/>
        <v>1.75</v>
      </c>
      <c r="U65" s="104">
        <f t="shared" si="8"/>
        <v>1.9999999999999998</v>
      </c>
      <c r="V65" s="104">
        <f t="shared" si="9"/>
        <v>2.0499999999999998</v>
      </c>
      <c r="W65" s="26">
        <f t="shared" si="10"/>
        <v>79</v>
      </c>
      <c r="X65" s="194">
        <f t="shared" si="11"/>
        <v>15.80</v>
      </c>
      <c r="Y65" s="114">
        <v>48</v>
      </c>
      <c r="Z65" s="195">
        <f t="shared" si="12"/>
        <v>38.400000000000006</v>
      </c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09"/>
    </row>
    <row r="66" spans="1:44" s="107" customFormat="1" ht="20.25">
      <c r="A66" s="191">
        <v>60</v>
      </c>
      <c r="B66" s="125">
        <v>439876</v>
      </c>
      <c r="C66" s="126" t="s">
        <v>267</v>
      </c>
      <c r="D66" s="196">
        <v>0</v>
      </c>
      <c r="E66" s="196">
        <v>5</v>
      </c>
      <c r="F66" s="196">
        <v>4</v>
      </c>
      <c r="G66" s="196">
        <v>2</v>
      </c>
      <c r="H66" s="196">
        <v>3</v>
      </c>
      <c r="I66" s="196">
        <f t="shared" si="1"/>
        <v>14</v>
      </c>
      <c r="J66" s="196">
        <f t="shared" si="2"/>
        <v>2.10</v>
      </c>
      <c r="K66" s="197">
        <v>1</v>
      </c>
      <c r="L66" s="197">
        <v>1</v>
      </c>
      <c r="M66" s="197">
        <v>0</v>
      </c>
      <c r="N66" s="197">
        <v>1</v>
      </c>
      <c r="O66" s="197">
        <v>0</v>
      </c>
      <c r="P66" s="197">
        <f t="shared" si="3"/>
        <v>3</v>
      </c>
      <c r="Q66" s="197">
        <f t="shared" si="4"/>
        <v>0.15000000000000002</v>
      </c>
      <c r="R66" s="104">
        <f t="shared" si="5"/>
        <v>0.05</v>
      </c>
      <c r="S66" s="104">
        <f t="shared" si="6"/>
        <v>0.80</v>
      </c>
      <c r="T66" s="104">
        <f t="shared" si="7"/>
        <v>0.60</v>
      </c>
      <c r="U66" s="104">
        <f t="shared" si="8"/>
        <v>0.35</v>
      </c>
      <c r="V66" s="104">
        <f t="shared" si="9"/>
        <v>0.44999999999999996</v>
      </c>
      <c r="W66" s="26">
        <f t="shared" si="10"/>
        <v>17</v>
      </c>
      <c r="X66" s="194">
        <f t="shared" si="11"/>
        <v>3.4000000000000004</v>
      </c>
      <c r="Y66" s="114" t="s">
        <v>147</v>
      </c>
      <c r="Z66" s="195" t="e">
        <f t="shared" si="12"/>
        <v>#VALUE!</v>
      </c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09"/>
    </row>
    <row r="67" spans="1:44" s="107" customFormat="1" ht="20.25">
      <c r="A67" s="191">
        <v>61</v>
      </c>
      <c r="B67" s="125">
        <v>439877</v>
      </c>
      <c r="C67" s="126" t="s">
        <v>551</v>
      </c>
      <c r="D67" s="196">
        <v>5</v>
      </c>
      <c r="E67" s="196">
        <v>6</v>
      </c>
      <c r="F67" s="196">
        <v>16</v>
      </c>
      <c r="G67" s="196">
        <v>10</v>
      </c>
      <c r="H67" s="196">
        <v>11</v>
      </c>
      <c r="I67" s="196">
        <f t="shared" si="1"/>
        <v>48</v>
      </c>
      <c r="J67" s="196">
        <f t="shared" si="2"/>
        <v>7.1999999999999993</v>
      </c>
      <c r="K67" s="197">
        <v>2</v>
      </c>
      <c r="L67" s="197">
        <v>5</v>
      </c>
      <c r="M67" s="197">
        <v>2</v>
      </c>
      <c r="N67" s="197">
        <v>3</v>
      </c>
      <c r="O67" s="197">
        <v>1</v>
      </c>
      <c r="P67" s="197">
        <f t="shared" si="3"/>
        <v>13</v>
      </c>
      <c r="Q67" s="197">
        <f t="shared" si="4"/>
        <v>0.65</v>
      </c>
      <c r="R67" s="104">
        <f t="shared" si="5"/>
        <v>0.85</v>
      </c>
      <c r="S67" s="104">
        <f t="shared" si="6"/>
        <v>1.1499999999999999</v>
      </c>
      <c r="T67" s="104">
        <f t="shared" si="7"/>
        <v>2.50</v>
      </c>
      <c r="U67" s="104">
        <f t="shared" si="8"/>
        <v>1.65</v>
      </c>
      <c r="V67" s="104">
        <f t="shared" si="9"/>
        <v>1.70</v>
      </c>
      <c r="W67" s="26">
        <f t="shared" si="10"/>
        <v>61</v>
      </c>
      <c r="X67" s="194">
        <f t="shared" si="11"/>
        <v>12.20</v>
      </c>
      <c r="Y67" s="114">
        <v>42</v>
      </c>
      <c r="Z67" s="195">
        <f t="shared" si="12"/>
        <v>33.60</v>
      </c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09"/>
    </row>
    <row r="68" spans="1:44" s="107" customFormat="1" ht="20.25">
      <c r="A68" s="191">
        <v>62</v>
      </c>
      <c r="B68" s="125">
        <v>439893</v>
      </c>
      <c r="C68" s="126" t="s">
        <v>552</v>
      </c>
      <c r="D68" s="196">
        <v>5</v>
      </c>
      <c r="E68" s="196">
        <v>6</v>
      </c>
      <c r="F68" s="196">
        <v>4</v>
      </c>
      <c r="G68" s="196">
        <v>5</v>
      </c>
      <c r="H68" s="196">
        <v>2</v>
      </c>
      <c r="I68" s="196">
        <f t="shared" si="1"/>
        <v>22</v>
      </c>
      <c r="J68" s="196">
        <f t="shared" si="2"/>
        <v>3.30</v>
      </c>
      <c r="K68" s="197">
        <v>1</v>
      </c>
      <c r="L68" s="197">
        <v>0</v>
      </c>
      <c r="M68" s="197">
        <v>0</v>
      </c>
      <c r="N68" s="197">
        <v>1</v>
      </c>
      <c r="O68" s="197">
        <v>0</v>
      </c>
      <c r="P68" s="197">
        <f t="shared" si="3"/>
        <v>2</v>
      </c>
      <c r="Q68" s="197">
        <f t="shared" si="4"/>
        <v>0.10</v>
      </c>
      <c r="R68" s="104">
        <f t="shared" si="5"/>
        <v>0.80</v>
      </c>
      <c r="S68" s="104">
        <f t="shared" si="6"/>
        <v>0.89999999999999991</v>
      </c>
      <c r="T68" s="104">
        <f t="shared" si="7"/>
        <v>0.60</v>
      </c>
      <c r="U68" s="104">
        <f t="shared" si="8"/>
        <v>0.80</v>
      </c>
      <c r="V68" s="104">
        <f t="shared" si="9"/>
        <v>0.30</v>
      </c>
      <c r="W68" s="26">
        <f t="shared" si="10"/>
        <v>24</v>
      </c>
      <c r="X68" s="194">
        <f t="shared" si="11"/>
        <v>4.8000000000000007</v>
      </c>
      <c r="Y68" s="114" t="s">
        <v>147</v>
      </c>
      <c r="Z68" s="195" t="e">
        <f t="shared" si="12"/>
        <v>#VALUE!</v>
      </c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09"/>
    </row>
    <row r="71" ht="21" thickBot="1"/>
    <row r="72" spans="1:26" ht="20.25">
      <c r="A72" s="161" t="s">
        <v>16</v>
      </c>
      <c r="B72" s="162"/>
      <c r="C72" s="163"/>
      <c r="D72" s="6">
        <f t="shared" si="13" ref="D72:Z72">COUNT(D7:D70)</f>
        <v>61</v>
      </c>
      <c r="E72" s="6">
        <f t="shared" si="13"/>
        <v>61</v>
      </c>
      <c r="F72" s="6">
        <f t="shared" si="13"/>
        <v>61</v>
      </c>
      <c r="G72" s="6">
        <f t="shared" si="13"/>
        <v>61</v>
      </c>
      <c r="H72" s="6">
        <f t="shared" si="13"/>
        <v>61</v>
      </c>
      <c r="I72" s="6">
        <f t="shared" si="13"/>
        <v>61</v>
      </c>
      <c r="J72" s="6">
        <f t="shared" si="13"/>
        <v>61</v>
      </c>
      <c r="K72" s="6">
        <f t="shared" si="13"/>
        <v>61</v>
      </c>
      <c r="L72" s="6">
        <f t="shared" si="13"/>
        <v>61</v>
      </c>
      <c r="M72" s="6">
        <f t="shared" si="13"/>
        <v>61</v>
      </c>
      <c r="N72" s="6">
        <f t="shared" si="13"/>
        <v>61</v>
      </c>
      <c r="O72" s="6">
        <f t="shared" si="13"/>
        <v>61</v>
      </c>
      <c r="P72" s="6">
        <f t="shared" si="13"/>
        <v>62</v>
      </c>
      <c r="Q72" s="6">
        <f t="shared" si="13"/>
        <v>62</v>
      </c>
      <c r="R72" s="6">
        <f t="shared" si="13"/>
        <v>62</v>
      </c>
      <c r="S72" s="6">
        <f t="shared" si="13"/>
        <v>62</v>
      </c>
      <c r="T72" s="6">
        <f t="shared" si="13"/>
        <v>62</v>
      </c>
      <c r="U72" s="6">
        <f t="shared" si="13"/>
        <v>62</v>
      </c>
      <c r="V72" s="6">
        <f t="shared" si="13"/>
        <v>62</v>
      </c>
      <c r="W72" s="6">
        <f t="shared" si="13"/>
        <v>62</v>
      </c>
      <c r="X72" s="6">
        <f t="shared" si="13"/>
        <v>62</v>
      </c>
      <c r="Y72" s="6">
        <f t="shared" si="13"/>
        <v>55</v>
      </c>
      <c r="Z72" s="6">
        <f t="shared" si="13"/>
        <v>55</v>
      </c>
    </row>
    <row r="73" spans="1:26" ht="21" customHeight="1">
      <c r="A73" s="134" t="s">
        <v>17</v>
      </c>
      <c r="B73" s="135"/>
      <c r="C73" s="136"/>
      <c r="D73" s="7">
        <v>20</v>
      </c>
      <c r="E73" s="8">
        <v>20</v>
      </c>
      <c r="F73" s="8">
        <v>20</v>
      </c>
      <c r="G73" s="8">
        <v>20</v>
      </c>
      <c r="H73" s="73">
        <v>20</v>
      </c>
      <c r="I73" s="9">
        <f>SUM(D73:H73)</f>
        <v>100</v>
      </c>
      <c r="J73" s="74">
        <f>I73*0.15</f>
        <v>15</v>
      </c>
      <c r="K73" s="71">
        <v>6</v>
      </c>
      <c r="L73" s="11">
        <v>6</v>
      </c>
      <c r="M73" s="11">
        <v>6</v>
      </c>
      <c r="N73" s="11">
        <v>6</v>
      </c>
      <c r="O73" s="72">
        <v>6</v>
      </c>
      <c r="P73" s="69">
        <f>SUM(K73:O73)</f>
        <v>30</v>
      </c>
      <c r="Q73" s="79">
        <f>P73*0.05</f>
        <v>1.50</v>
      </c>
      <c r="R73" s="80">
        <f>(D73*0.15+K73*0.05)</f>
        <v>3.30</v>
      </c>
      <c r="S73" s="13">
        <f>((E73*0.15+L73*0.05))</f>
        <v>3.30</v>
      </c>
      <c r="T73" s="13">
        <f t="shared" si="14" ref="T73:U73">((F73*0.15+M73*0.05))</f>
        <v>3.30</v>
      </c>
      <c r="U73" s="13">
        <f t="shared" si="14"/>
        <v>3.30</v>
      </c>
      <c r="V73" s="14">
        <f>((H73*0.15+O73*0.05))</f>
        <v>3.30</v>
      </c>
      <c r="W73" s="82">
        <v>130</v>
      </c>
      <c r="X73" s="81">
        <f>W73*0.2</f>
        <v>26</v>
      </c>
      <c r="Y73" s="12">
        <v>100</v>
      </c>
      <c r="Z73" s="69">
        <f>Y73*0.8</f>
        <v>80</v>
      </c>
    </row>
    <row r="74" spans="1:26" ht="20.25">
      <c r="A74" s="134" t="s">
        <v>79</v>
      </c>
      <c r="B74" s="135"/>
      <c r="C74" s="136"/>
      <c r="D74" s="7">
        <f>D73*0.4</f>
        <v>8</v>
      </c>
      <c r="E74" s="8">
        <f>E73*0.4</f>
        <v>8</v>
      </c>
      <c r="F74" s="8">
        <f t="shared" si="15" ref="F74:J74">F73*0.4</f>
        <v>8</v>
      </c>
      <c r="G74" s="8">
        <f t="shared" si="15"/>
        <v>8</v>
      </c>
      <c r="H74" s="73">
        <f t="shared" si="15"/>
        <v>8</v>
      </c>
      <c r="I74" s="9">
        <f t="shared" si="15"/>
        <v>40</v>
      </c>
      <c r="J74" s="74">
        <f t="shared" si="15"/>
        <v>6</v>
      </c>
      <c r="K74" s="71">
        <f>K73*0.4</f>
        <v>2.4000000000000004</v>
      </c>
      <c r="L74" s="11">
        <f>L73*0.4</f>
        <v>2.4000000000000004</v>
      </c>
      <c r="M74" s="11">
        <f t="shared" si="16" ref="M74:Z74">M73*0.4</f>
        <v>2.4000000000000004</v>
      </c>
      <c r="N74" s="11">
        <f t="shared" si="16"/>
        <v>2.4000000000000004</v>
      </c>
      <c r="O74" s="72">
        <f t="shared" si="16"/>
        <v>2.4000000000000004</v>
      </c>
      <c r="P74" s="69">
        <f t="shared" si="16"/>
        <v>12</v>
      </c>
      <c r="Q74" s="79">
        <f t="shared" si="16"/>
        <v>0.60000000000000009</v>
      </c>
      <c r="R74" s="80">
        <f t="shared" si="16"/>
        <v>1.32</v>
      </c>
      <c r="S74" s="13">
        <f t="shared" si="16"/>
        <v>1.32</v>
      </c>
      <c r="T74" s="13">
        <f t="shared" si="16"/>
        <v>1.32</v>
      </c>
      <c r="U74" s="13">
        <f t="shared" si="16"/>
        <v>1.32</v>
      </c>
      <c r="V74" s="14">
        <f t="shared" si="16"/>
        <v>1.32</v>
      </c>
      <c r="W74" s="82">
        <f t="shared" si="16"/>
        <v>52</v>
      </c>
      <c r="X74" s="81">
        <f t="shared" si="16"/>
        <v>10.40</v>
      </c>
      <c r="Y74" s="12">
        <f t="shared" si="16"/>
        <v>40</v>
      </c>
      <c r="Z74" s="69">
        <f t="shared" si="16"/>
        <v>32</v>
      </c>
    </row>
    <row r="75" spans="1:26" ht="21" customHeight="1">
      <c r="A75" s="134" t="s">
        <v>18</v>
      </c>
      <c r="B75" s="135"/>
      <c r="C75" s="136"/>
      <c r="D75" s="7">
        <f>COUNTIF(D7:D70,"&gt;=8")</f>
        <v>41</v>
      </c>
      <c r="E75" s="7">
        <f>COUNTIF(E7:E70,"&gt;=8")</f>
        <v>36</v>
      </c>
      <c r="F75" s="7">
        <f>COUNTIF(F7:F70,"&gt;=8")</f>
        <v>36</v>
      </c>
      <c r="G75" s="7">
        <f>COUNTIF(G7:G70,"&gt;=8")</f>
        <v>37</v>
      </c>
      <c r="H75" s="7">
        <f>COUNTIF(H7:H70,"&gt;=8")</f>
        <v>37</v>
      </c>
      <c r="I75" s="7">
        <f>COUNTIF(I7:I70,"&gt;=40")</f>
        <v>36</v>
      </c>
      <c r="J75" s="7">
        <f>COUNTIF(J7:J70,"&gt;=6")</f>
        <v>36</v>
      </c>
      <c r="K75" s="7">
        <f>COUNTIF(K7:K70,"&gt;=2.4")</f>
        <v>33</v>
      </c>
      <c r="L75" s="7">
        <f>COUNTIF(L7:L70,"&gt;=2.4")</f>
        <v>28</v>
      </c>
      <c r="M75" s="7">
        <f>COUNTIF(M7:M70,"&gt;=2.4")</f>
        <v>23</v>
      </c>
      <c r="N75" s="7">
        <f>COUNTIF(N7:N70,"&gt;=2.4")</f>
        <v>31</v>
      </c>
      <c r="O75" s="7">
        <f>COUNTIF(O7:O70,"&gt;=2.4")</f>
        <v>21</v>
      </c>
      <c r="P75" s="7">
        <f>COUNTIF(P7:P70,"&gt;=12")</f>
        <v>35</v>
      </c>
      <c r="Q75" s="7">
        <f>COUNTIF(Q7:Q70,"&gt;=.6")</f>
        <v>35</v>
      </c>
      <c r="R75" s="7">
        <f>COUNTIF(R7:R70,"&gt;=1.32")</f>
        <v>37</v>
      </c>
      <c r="S75" s="7">
        <f>COUNTIF(S7:S70,"&gt;=1.32")</f>
        <v>32</v>
      </c>
      <c r="T75" s="7">
        <f>COUNTIF(T7:T70,"&gt;=1.32")</f>
        <v>32</v>
      </c>
      <c r="U75" s="7">
        <f>COUNTIF(U7:U70,"&gt;=1.32")</f>
        <v>35</v>
      </c>
      <c r="V75" s="7">
        <f>COUNTIF(V7:V70,"&gt;=1.32")</f>
        <v>34</v>
      </c>
      <c r="W75" s="7">
        <f>COUNTIF(W7:W70,"&gt;=52")</f>
        <v>35</v>
      </c>
      <c r="X75" s="7">
        <f>COUNTIF(X7:X70,"&gt;=10.4")</f>
        <v>35</v>
      </c>
      <c r="Y75" s="7">
        <f>COUNTIF(Y7:Y70,"&gt;=40")</f>
        <v>34</v>
      </c>
      <c r="Z75" s="7">
        <f>COUNTIF(Z7:Z70,"&gt;=32")</f>
        <v>34</v>
      </c>
    </row>
    <row r="76" spans="1:26" ht="20.25">
      <c r="A76" s="134" t="s">
        <v>19</v>
      </c>
      <c r="B76" s="135"/>
      <c r="C76" s="136"/>
      <c r="D76" s="75" t="str">
        <f t="shared" si="17" ref="D76:Z76">IF(((D75/COUNT(D7:D70))*100)&gt;=60,"3",IF(AND(((D75/COUNT(D7:D70))*100)&lt;60,((D75/COUNT(D7:D70))*100)&gt;=50),"2",IF(AND(((D75/COUNT(D7:D70))*100)&lt;50,((D75/COUNT(D7:D70))*100)&gt;=40),"1","0")))</f>
        <v>3</v>
      </c>
      <c r="E76" s="75" t="str">
        <f t="shared" si="17"/>
        <v>2</v>
      </c>
      <c r="F76" s="75" t="str">
        <f t="shared" si="17"/>
        <v>2</v>
      </c>
      <c r="G76" s="75" t="str">
        <f t="shared" si="17"/>
        <v>3</v>
      </c>
      <c r="H76" s="75" t="str">
        <f t="shared" si="17"/>
        <v>3</v>
      </c>
      <c r="I76" s="75" t="str">
        <f t="shared" si="17"/>
        <v>2</v>
      </c>
      <c r="J76" s="75" t="str">
        <f t="shared" si="17"/>
        <v>2</v>
      </c>
      <c r="K76" s="75" t="str">
        <f t="shared" si="17"/>
        <v>2</v>
      </c>
      <c r="L76" s="75" t="str">
        <f t="shared" si="17"/>
        <v>1</v>
      </c>
      <c r="M76" s="75" t="str">
        <f t="shared" si="17"/>
        <v>0</v>
      </c>
      <c r="N76" s="75" t="str">
        <f t="shared" si="17"/>
        <v>2</v>
      </c>
      <c r="O76" s="75" t="str">
        <f t="shared" si="17"/>
        <v>0</v>
      </c>
      <c r="P76" s="75" t="str">
        <f t="shared" si="17"/>
        <v>2</v>
      </c>
      <c r="Q76" s="75" t="str">
        <f t="shared" si="17"/>
        <v>2</v>
      </c>
      <c r="R76" s="75" t="str">
        <f t="shared" si="17"/>
        <v>2</v>
      </c>
      <c r="S76" s="75" t="str">
        <f t="shared" si="17"/>
        <v>2</v>
      </c>
      <c r="T76" s="75" t="str">
        <f t="shared" si="17"/>
        <v>2</v>
      </c>
      <c r="U76" s="75" t="str">
        <f t="shared" si="17"/>
        <v>2</v>
      </c>
      <c r="V76" s="75" t="str">
        <f t="shared" si="17"/>
        <v>2</v>
      </c>
      <c r="W76" s="75" t="str">
        <f t="shared" si="17"/>
        <v>2</v>
      </c>
      <c r="X76" s="75" t="str">
        <f t="shared" si="17"/>
        <v>2</v>
      </c>
      <c r="Y76" s="75" t="str">
        <f t="shared" si="17"/>
        <v>3</v>
      </c>
      <c r="Z76" s="75" t="str">
        <f t="shared" si="17"/>
        <v>3</v>
      </c>
    </row>
    <row r="77" spans="1:26" ht="21" thickBot="1">
      <c r="A77" s="137" t="s">
        <v>20</v>
      </c>
      <c r="B77" s="138"/>
      <c r="C77" s="139"/>
      <c r="D77" s="10">
        <f t="shared" si="18" ref="D77:Z77">((D75/COUNT(D7:D70))*D76)</f>
        <v>2.0163934426229506</v>
      </c>
      <c r="E77" s="10">
        <f t="shared" si="18"/>
        <v>1.180327868852459</v>
      </c>
      <c r="F77" s="10">
        <f t="shared" si="18"/>
        <v>1.180327868852459</v>
      </c>
      <c r="G77" s="10">
        <f t="shared" si="18"/>
        <v>1.819672131147541</v>
      </c>
      <c r="H77" s="10">
        <f t="shared" si="18"/>
        <v>1.819672131147541</v>
      </c>
      <c r="I77" s="10">
        <f t="shared" si="18"/>
        <v>1.180327868852459</v>
      </c>
      <c r="J77" s="10">
        <f t="shared" si="18"/>
        <v>1.180327868852459</v>
      </c>
      <c r="K77" s="10">
        <f t="shared" si="18"/>
        <v>1.0819672131147542</v>
      </c>
      <c r="L77" s="10">
        <f t="shared" si="18"/>
        <v>0.45901639344262296</v>
      </c>
      <c r="M77" s="10">
        <f t="shared" si="18"/>
        <v>0</v>
      </c>
      <c r="N77" s="10">
        <f t="shared" si="18"/>
        <v>1.0163934426229508</v>
      </c>
      <c r="O77" s="10">
        <f t="shared" si="18"/>
        <v>0</v>
      </c>
      <c r="P77" s="10">
        <f t="shared" si="18"/>
        <v>1.1290322580645162</v>
      </c>
      <c r="Q77" s="10">
        <f t="shared" si="18"/>
        <v>1.1290322580645162</v>
      </c>
      <c r="R77" s="10">
        <f t="shared" si="18"/>
        <v>1.1935483870967742</v>
      </c>
      <c r="S77" s="10">
        <f t="shared" si="18"/>
        <v>1.032258064516129</v>
      </c>
      <c r="T77" s="10">
        <f t="shared" si="18"/>
        <v>1.032258064516129</v>
      </c>
      <c r="U77" s="10">
        <f t="shared" si="18"/>
        <v>1.1290322580645162</v>
      </c>
      <c r="V77" s="10">
        <f t="shared" si="18"/>
        <v>1.096774193548387</v>
      </c>
      <c r="W77" s="10">
        <f t="shared" si="18"/>
        <v>1.1290322580645162</v>
      </c>
      <c r="X77" s="10">
        <f t="shared" si="18"/>
        <v>1.1290322580645162</v>
      </c>
      <c r="Y77" s="10">
        <f t="shared" si="18"/>
        <v>1.8545454545454545</v>
      </c>
      <c r="Z77" s="10">
        <f t="shared" si="18"/>
        <v>1.8545454545454545</v>
      </c>
    </row>
    <row r="78" spans="1:8" ht="21" thickBot="1">
      <c r="A78" s="2"/>
      <c r="B78" s="2"/>
      <c r="C78" s="2"/>
      <c r="D78" s="2"/>
      <c r="E78" s="1"/>
      <c r="F78" s="1"/>
      <c r="G78" s="1"/>
      <c r="H78" s="1"/>
    </row>
    <row r="79" spans="1:19" ht="20.25">
      <c r="A79" s="140" t="s">
        <v>21</v>
      </c>
      <c r="B79" s="141"/>
      <c r="C79" s="142"/>
      <c r="D79" s="2"/>
      <c r="E79" s="143" t="s">
        <v>22</v>
      </c>
      <c r="F79" s="144"/>
      <c r="G79" s="144"/>
      <c r="H79" s="144"/>
      <c r="I79" s="144"/>
      <c r="J79" s="144"/>
      <c r="K79" s="144"/>
      <c r="L79" s="144"/>
      <c r="M79" s="144"/>
      <c r="N79" s="145"/>
      <c r="O79" s="70" t="s">
        <v>12</v>
      </c>
      <c r="P79" s="17" t="s">
        <v>3</v>
      </c>
      <c r="Q79" s="17" t="s">
        <v>4</v>
      </c>
      <c r="R79" s="17" t="s">
        <v>5</v>
      </c>
      <c r="S79" s="18" t="s">
        <v>6</v>
      </c>
    </row>
    <row r="80" spans="1:19" ht="21" thickBot="1">
      <c r="A80" s="19" t="s">
        <v>80</v>
      </c>
      <c r="B80" s="3"/>
      <c r="C80" s="20"/>
      <c r="D80" s="2"/>
      <c r="E80" s="146"/>
      <c r="F80" s="147"/>
      <c r="G80" s="147"/>
      <c r="H80" s="147"/>
      <c r="I80" s="147"/>
      <c r="J80" s="147"/>
      <c r="K80" s="147"/>
      <c r="L80" s="147"/>
      <c r="M80" s="147"/>
      <c r="N80" s="148"/>
      <c r="O80" s="4">
        <f>(R77*0.2+Z77*0.8)</f>
        <v>1.7223460410557185</v>
      </c>
      <c r="P80" s="4">
        <f>(S77*0.2+Z77*0.8)</f>
        <v>1.6900879765395895</v>
      </c>
      <c r="Q80" s="4">
        <f>(T77*0.2+Z77*0.8)</f>
        <v>1.6900879765395895</v>
      </c>
      <c r="R80" s="4">
        <f>(U77*0.2+Z77*0.8)</f>
        <v>1.7094428152492669</v>
      </c>
      <c r="S80" s="5">
        <f>(V77*0.2+Z77*0.8)</f>
        <v>1.7029912023460412</v>
      </c>
    </row>
    <row r="81" spans="1:8" ht="20.25">
      <c r="A81" s="19" t="s">
        <v>81</v>
      </c>
      <c r="B81" s="3"/>
      <c r="C81" s="20"/>
      <c r="D81" s="2"/>
      <c r="E81" s="1"/>
      <c r="F81" s="1"/>
      <c r="G81" s="1"/>
      <c r="H81" s="1"/>
    </row>
    <row r="82" spans="1:8" ht="21" thickBot="1">
      <c r="A82" s="21" t="s">
        <v>82</v>
      </c>
      <c r="B82" s="22"/>
      <c r="C82" s="23"/>
      <c r="D82" s="2"/>
      <c r="E82" s="1"/>
      <c r="F82" s="1"/>
      <c r="G82" s="1"/>
      <c r="H82" s="1"/>
    </row>
  </sheetData>
  <mergeCells count="22"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Y4:Y6"/>
    <mergeCell ref="Z4:Z6"/>
    <mergeCell ref="D5:J5"/>
    <mergeCell ref="K5:Q5"/>
    <mergeCell ref="A77:C77"/>
    <mergeCell ref="A79:C79"/>
    <mergeCell ref="E79:N80"/>
    <mergeCell ref="A72:C72"/>
    <mergeCell ref="A73:C73"/>
    <mergeCell ref="A74:C74"/>
    <mergeCell ref="A75:C75"/>
    <mergeCell ref="A76:C76"/>
  </mergeCells>
  <pageMargins left="0.7" right="0.7" top="0.75" bottom="0.75" header="0.3" footer="0.3"/>
  <pageSetup orientation="portrait" paperSize="1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3a90476-711a-43f2-b25b-9531821aa020}">
  <dimension ref="A1:J6"/>
  <sheetViews>
    <sheetView workbookViewId="0" topLeftCell="A1">
      <selection pane="topLeft" activeCell="J6" sqref="J6"/>
    </sheetView>
  </sheetViews>
  <sheetFormatPr defaultColWidth="8.854285714285714" defaultRowHeight="15.75"/>
  <cols>
    <col min="1" max="1" width="6.285714285714286" style="2" bestFit="1" customWidth="1"/>
    <col min="2" max="2" width="7.285714285714286" style="2" bestFit="1" customWidth="1"/>
    <col min="3" max="3" width="10.857142857142858" style="2" bestFit="1" customWidth="1"/>
    <col min="4" max="4" width="37.57142857142857" style="2" customWidth="1"/>
    <col min="5" max="16384" width="8.857142857142858" style="2"/>
  </cols>
  <sheetData>
    <row r="1" spans="1:10" ht="15.75">
      <c r="A1" s="199" t="s">
        <v>23</v>
      </c>
      <c r="B1" s="200"/>
      <c r="C1" s="200"/>
      <c r="D1" s="200"/>
      <c r="E1" s="200"/>
      <c r="F1" s="200"/>
      <c r="G1" s="200"/>
      <c r="H1" s="200"/>
      <c r="I1" s="200"/>
      <c r="J1" s="201"/>
    </row>
    <row r="2" spans="1:10" ht="15.75">
      <c r="A2" s="199"/>
      <c r="B2" s="200"/>
      <c r="C2" s="200"/>
      <c r="D2" s="200"/>
      <c r="E2" s="200"/>
      <c r="F2" s="200"/>
      <c r="G2" s="200"/>
      <c r="H2" s="200"/>
      <c r="I2" s="200"/>
      <c r="J2" s="201"/>
    </row>
    <row r="3" spans="1:10" ht="15.75">
      <c r="A3" s="26" t="s">
        <v>24</v>
      </c>
      <c r="B3" s="26" t="s">
        <v>25</v>
      </c>
      <c r="C3" s="26" t="s">
        <v>27</v>
      </c>
      <c r="D3" s="26" t="s">
        <v>28</v>
      </c>
      <c r="E3" s="26" t="s">
        <v>29</v>
      </c>
      <c r="F3" s="26" t="s">
        <v>30</v>
      </c>
      <c r="G3" s="26" t="s">
        <v>31</v>
      </c>
      <c r="H3" s="26" t="s">
        <v>32</v>
      </c>
      <c r="I3" s="26" t="s">
        <v>33</v>
      </c>
      <c r="J3" s="27" t="s">
        <v>34</v>
      </c>
    </row>
    <row r="4" spans="1:10" ht="29.25" customHeight="1" thickBot="1">
      <c r="A4" s="24"/>
      <c r="B4" s="24"/>
      <c r="C4" s="25"/>
      <c r="D4" s="25" t="str">
        <f>'1 (3)'!C3</f>
        <v>Elements of Public Administration</v>
      </c>
      <c r="E4" s="4">
        <f>'1 (3)'!O78</f>
        <v>1.7780841799709726</v>
      </c>
      <c r="F4" s="4">
        <f>'1 (3)'!P78</f>
        <v>1.7735849056603774</v>
      </c>
      <c r="G4" s="4">
        <f>'1 (3)'!Q78</f>
        <v>1.7626995645863572</v>
      </c>
      <c r="H4" s="4">
        <f>'1 (3)'!R78</f>
        <v>1.9550072568940493</v>
      </c>
      <c r="I4" s="4">
        <f>'1 (3)'!S78</f>
        <v>1.9434687953555878</v>
      </c>
      <c r="J4" s="28">
        <f>AVERAGE(E4:I4)</f>
        <v>1.8425689404934686</v>
      </c>
    </row>
    <row r="5" spans="1:10" ht="29.25" customHeight="1">
      <c r="A5" s="24"/>
      <c r="B5" s="24"/>
      <c r="C5" s="25"/>
      <c r="D5" s="25" t="str">
        <f>'2 (3)'!C3</f>
        <v>Public Administration in India</v>
      </c>
      <c r="E5" s="124">
        <f>'2 (3)'!O80</f>
        <v>1.7223460410557185</v>
      </c>
      <c r="F5" s="124">
        <f>'2 (3)'!P80</f>
        <v>1.6900879765395895</v>
      </c>
      <c r="G5" s="124">
        <f>'2 (3)'!Q80</f>
        <v>1.6900879765395895</v>
      </c>
      <c r="H5" s="124">
        <f>'2 (3)'!R80</f>
        <v>1.7094428152492669</v>
      </c>
      <c r="I5" s="124">
        <f>'2 (3)'!S80</f>
        <v>1.7029912023460412</v>
      </c>
      <c r="J5" s="28">
        <f t="shared" si="0" ref="J5">AVERAGE(E5:I5)</f>
        <v>1.7029912023460412</v>
      </c>
    </row>
    <row r="6" spans="1:10" ht="30.6" customHeight="1">
      <c r="A6" s="198" t="s">
        <v>34</v>
      </c>
      <c r="B6" s="198"/>
      <c r="C6" s="198"/>
      <c r="D6" s="198"/>
      <c r="E6" s="28">
        <f>AVERAGE(E4:E5)</f>
        <v>1.7502151105133454</v>
      </c>
      <c r="F6" s="28">
        <f>AVERAGE(F4:F5)</f>
        <v>1.7318364410999836</v>
      </c>
      <c r="G6" s="28">
        <f t="shared" si="1" ref="G6:J6">AVERAGE(G4:G5)</f>
        <v>1.7263937705629733</v>
      </c>
      <c r="H6" s="28">
        <f t="shared" si="1"/>
        <v>1.8322250360716581</v>
      </c>
      <c r="I6" s="28">
        <f t="shared" si="1"/>
        <v>1.8232299988508145</v>
      </c>
      <c r="J6" s="28">
        <f>AVERAGE(E6:I6)</f>
        <v>1.772780071419755</v>
      </c>
    </row>
  </sheetData>
  <mergeCells count="3">
    <mergeCell ref="A6:D6"/>
    <mergeCell ref="A1:J1"/>
    <mergeCell ref="A2:J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b00f691-3ad1-4118-a76e-bf5d416e2178}">
  <dimension ref="A1:U71"/>
  <sheetViews>
    <sheetView zoomScale="79" zoomScaleNormal="79" workbookViewId="0" topLeftCell="C1">
      <selection pane="topLeft" activeCell="C26" sqref="C26:N30"/>
    </sheetView>
  </sheetViews>
  <sheetFormatPr defaultColWidth="8.854285714285714" defaultRowHeight="15.75"/>
  <cols>
    <col min="1" max="1" width="8.857142857142858" style="2"/>
    <col min="2" max="2" width="13.857142857142858" style="2" customWidth="1"/>
    <col min="3" max="19" width="8.857142857142858" style="2"/>
    <col min="20" max="20" width="9.714285714285714" style="2" customWidth="1"/>
    <col min="21" max="21" width="10.142857142857142" style="2" customWidth="1"/>
    <col min="22" max="16384" width="8.857142857142858" style="2"/>
  </cols>
  <sheetData>
    <row r="1" spans="1:16" ht="15.75">
      <c r="A1" s="31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21" ht="30.6" customHeight="1">
      <c r="A2" s="3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S2" s="41" t="s">
        <v>24</v>
      </c>
      <c r="T2" s="42" t="s">
        <v>35</v>
      </c>
      <c r="U2" s="42" t="s">
        <v>36</v>
      </c>
    </row>
    <row r="3" spans="1:21" ht="15.75">
      <c r="A3" s="31"/>
      <c r="B3" s="29"/>
      <c r="C3" s="30"/>
      <c r="D3" s="202" t="s">
        <v>59</v>
      </c>
      <c r="E3" s="202"/>
      <c r="F3" s="202"/>
      <c r="G3" s="202"/>
      <c r="H3" s="202"/>
      <c r="I3" s="202"/>
      <c r="J3" s="202"/>
      <c r="K3" s="202"/>
      <c r="L3" s="30"/>
      <c r="M3" s="30"/>
      <c r="N3" s="30"/>
      <c r="O3" s="30"/>
      <c r="P3" s="30"/>
      <c r="S3" s="38">
        <v>1</v>
      </c>
      <c r="T3" s="192" t="s">
        <v>12</v>
      </c>
      <c r="U3" s="43">
        <f>'CO (8)'!E6</f>
        <v>1.7502151105133454</v>
      </c>
    </row>
    <row r="4" spans="1:21" ht="15.75">
      <c r="A4" s="31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S4" s="38">
        <v>2</v>
      </c>
      <c r="T4" s="192" t="s">
        <v>3</v>
      </c>
      <c r="U4" s="43">
        <f>'CO (8)'!F6</f>
        <v>1.7318364410999836</v>
      </c>
    </row>
    <row r="5" spans="1:21" ht="15.75">
      <c r="A5" s="31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S5" s="38">
        <v>3</v>
      </c>
      <c r="T5" s="192" t="s">
        <v>4</v>
      </c>
      <c r="U5" s="43">
        <f>'CO (8)'!G6</f>
        <v>1.7263937705629733</v>
      </c>
    </row>
    <row r="6" spans="2:21" ht="15.75">
      <c r="B6" s="37" t="s">
        <v>99</v>
      </c>
      <c r="C6" s="37"/>
      <c r="D6" s="37" t="str">
        <f>'CO (8)'!D4</f>
        <v>Elements of Public Administration</v>
      </c>
      <c r="E6" s="37"/>
      <c r="F6" s="37"/>
      <c r="G6" s="37"/>
      <c r="H6" s="37"/>
      <c r="I6" s="37"/>
      <c r="J6" s="37"/>
      <c r="K6" s="30"/>
      <c r="L6" s="30"/>
      <c r="M6" s="30"/>
      <c r="N6" s="30"/>
      <c r="O6" s="30"/>
      <c r="P6" s="30"/>
      <c r="S6" s="38">
        <v>4</v>
      </c>
      <c r="T6" s="192" t="s">
        <v>5</v>
      </c>
      <c r="U6" s="43">
        <f>'CO (8)'!H6</f>
        <v>1.8322250360716581</v>
      </c>
    </row>
    <row r="7" spans="1:21" ht="16.5" thickBot="1">
      <c r="A7" s="31"/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S7" s="38">
        <v>5</v>
      </c>
      <c r="T7" s="192" t="s">
        <v>6</v>
      </c>
      <c r="U7" s="43">
        <f>'CO (8)'!I6</f>
        <v>1.8232299988508145</v>
      </c>
    </row>
    <row r="8" spans="1:14" ht="16.5" thickBot="1">
      <c r="A8" s="31"/>
      <c r="B8" s="203" t="s">
        <v>37</v>
      </c>
      <c r="C8" s="208"/>
      <c r="D8" s="206" t="s">
        <v>38</v>
      </c>
      <c r="E8" s="207"/>
      <c r="F8" s="207"/>
      <c r="G8" s="207"/>
      <c r="H8" s="207"/>
      <c r="I8" s="207"/>
      <c r="J8" s="207"/>
      <c r="K8" s="207"/>
      <c r="L8" s="207"/>
      <c r="M8" s="207"/>
      <c r="N8" s="208"/>
    </row>
    <row r="9" spans="1:14" ht="15.75">
      <c r="A9" s="31"/>
      <c r="B9" s="204"/>
      <c r="C9" s="209" t="s">
        <v>39</v>
      </c>
      <c r="D9" s="211" t="s">
        <v>40</v>
      </c>
      <c r="E9" s="211" t="s">
        <v>41</v>
      </c>
      <c r="F9" s="211" t="s">
        <v>42</v>
      </c>
      <c r="G9" s="211" t="s">
        <v>43</v>
      </c>
      <c r="H9" s="211" t="s">
        <v>44</v>
      </c>
      <c r="I9" s="211" t="s">
        <v>45</v>
      </c>
      <c r="J9" s="211" t="s">
        <v>46</v>
      </c>
      <c r="K9" s="211" t="s">
        <v>47</v>
      </c>
      <c r="L9" s="211" t="s">
        <v>48</v>
      </c>
      <c r="M9" s="33"/>
      <c r="N9" s="33"/>
    </row>
    <row r="10" spans="1:14" ht="16.5" thickBot="1">
      <c r="A10" s="31"/>
      <c r="B10" s="205"/>
      <c r="C10" s="210"/>
      <c r="D10" s="212"/>
      <c r="E10" s="212"/>
      <c r="F10" s="212"/>
      <c r="G10" s="212"/>
      <c r="H10" s="212"/>
      <c r="I10" s="212"/>
      <c r="J10" s="212"/>
      <c r="K10" s="212"/>
      <c r="L10" s="212"/>
      <c r="M10" s="35" t="s">
        <v>49</v>
      </c>
      <c r="N10" s="35" t="s">
        <v>50</v>
      </c>
    </row>
    <row r="11" spans="1:14" ht="16.5" thickBot="1">
      <c r="A11" s="31"/>
      <c r="B11" s="212" t="s">
        <v>51</v>
      </c>
      <c r="C11" s="131">
        <v>1</v>
      </c>
      <c r="D11" s="132">
        <v>1</v>
      </c>
      <c r="E11" s="132"/>
      <c r="F11" s="132"/>
      <c r="G11" s="132">
        <v>1</v>
      </c>
      <c r="H11" s="132"/>
      <c r="I11" s="132"/>
      <c r="J11" s="132"/>
      <c r="K11" s="132"/>
      <c r="L11" s="132"/>
      <c r="M11" s="132">
        <v>1</v>
      </c>
      <c r="N11" s="132">
        <v>1</v>
      </c>
    </row>
    <row r="12" spans="1:14" ht="16.5" thickBot="1">
      <c r="A12" s="31"/>
      <c r="B12" s="212" t="s">
        <v>52</v>
      </c>
      <c r="C12" s="133">
        <v>2</v>
      </c>
      <c r="D12" s="91">
        <v>1</v>
      </c>
      <c r="E12" s="91"/>
      <c r="F12" s="91"/>
      <c r="G12" s="91">
        <v>1</v>
      </c>
      <c r="H12" s="91">
        <v>1</v>
      </c>
      <c r="I12" s="91"/>
      <c r="J12" s="91"/>
      <c r="K12" s="91"/>
      <c r="L12" s="91"/>
      <c r="M12" s="91">
        <v>2</v>
      </c>
      <c r="N12" s="91">
        <v>1</v>
      </c>
    </row>
    <row r="13" spans="1:14" ht="16.5" thickBot="1">
      <c r="A13" s="31"/>
      <c r="B13" s="212" t="s">
        <v>53</v>
      </c>
      <c r="C13" s="133">
        <v>2</v>
      </c>
      <c r="D13" s="91">
        <v>1</v>
      </c>
      <c r="E13" s="91">
        <v>1</v>
      </c>
      <c r="F13" s="91"/>
      <c r="G13" s="91">
        <v>1</v>
      </c>
      <c r="H13" s="91">
        <v>1</v>
      </c>
      <c r="I13" s="91">
        <v>1</v>
      </c>
      <c r="J13" s="91"/>
      <c r="K13" s="91"/>
      <c r="L13" s="91"/>
      <c r="M13" s="91">
        <v>1</v>
      </c>
      <c r="N13" s="91">
        <v>1</v>
      </c>
    </row>
    <row r="14" spans="1:14" ht="16.5" thickBot="1">
      <c r="A14" s="31"/>
      <c r="B14" s="212" t="s">
        <v>54</v>
      </c>
      <c r="C14" s="133">
        <v>2</v>
      </c>
      <c r="D14" s="91">
        <v>1</v>
      </c>
      <c r="E14" s="91">
        <v>1</v>
      </c>
      <c r="F14" s="91">
        <v>1</v>
      </c>
      <c r="G14" s="91"/>
      <c r="H14" s="91">
        <v>1</v>
      </c>
      <c r="I14" s="91"/>
      <c r="J14" s="91"/>
      <c r="K14" s="91"/>
      <c r="L14" s="91"/>
      <c r="M14" s="91">
        <v>1</v>
      </c>
      <c r="N14" s="91">
        <v>2</v>
      </c>
    </row>
    <row r="15" spans="1:14" ht="16.5" thickBot="1">
      <c r="A15" s="31"/>
      <c r="B15" s="212" t="s">
        <v>55</v>
      </c>
      <c r="C15" s="133">
        <v>2</v>
      </c>
      <c r="D15" s="91">
        <v>2</v>
      </c>
      <c r="E15" s="91">
        <v>1</v>
      </c>
      <c r="F15" s="91">
        <v>1</v>
      </c>
      <c r="G15" s="91"/>
      <c r="H15" s="91">
        <v>1</v>
      </c>
      <c r="I15" s="91"/>
      <c r="J15" s="91"/>
      <c r="K15" s="91"/>
      <c r="L15" s="91"/>
      <c r="M15" s="91">
        <v>1</v>
      </c>
      <c r="N15" s="91">
        <v>2</v>
      </c>
    </row>
    <row r="16" spans="1:16" ht="16.5" thickBot="1">
      <c r="A16" s="31"/>
      <c r="B16" s="212" t="s">
        <v>56</v>
      </c>
      <c r="C16" s="40">
        <f>($U$3*C11+$U$4*C12+$U$5*C13+$U$6*C14+$U$7*C15)/(C11+C12+C13+C14+C15)</f>
        <v>1.775287289298245</v>
      </c>
      <c r="D16" s="40">
        <f t="shared" si="0" ref="D16:N16">($U$3*D11+$U$4*D12+$U$5*D13+$U$6*D14+$U$7*D15)/(D11+D12+D13+D14+D15)</f>
        <v>1.781188392658265</v>
      </c>
      <c r="E16" s="40">
        <f t="shared" si="0"/>
        <v>1.7939496018284817</v>
      </c>
      <c r="F16" s="40">
        <f t="shared" si="0"/>
        <v>1.8277275174612364</v>
      </c>
      <c r="G16" s="40">
        <f t="shared" si="0"/>
        <v>1.7361484407254342</v>
      </c>
      <c r="H16" s="40">
        <f t="shared" si="0"/>
        <v>1.7784213116463574</v>
      </c>
      <c r="I16" s="40">
        <f t="shared" si="0"/>
        <v>1.7263937705629733</v>
      </c>
      <c r="J16" s="40" t="e">
        <f t="shared" si="0"/>
        <v>#DIV/0!</v>
      </c>
      <c r="K16" s="40" t="e">
        <f t="shared" si="0"/>
        <v>#DIV/0!</v>
      </c>
      <c r="L16" s="40" t="e">
        <f t="shared" si="0"/>
        <v>#DIV/0!</v>
      </c>
      <c r="M16" s="40">
        <f t="shared" si="0"/>
        <v>1.7659561330331266</v>
      </c>
      <c r="N16" s="40">
        <f t="shared" si="0"/>
        <v>1.788479341717321</v>
      </c>
      <c r="O16" s="30"/>
      <c r="P16" s="30"/>
    </row>
    <row r="17" spans="1:16" ht="15.75">
      <c r="A17" s="31"/>
      <c r="B17" s="37" t="s">
        <v>57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4" ht="15.75">
      <c r="A18" s="31"/>
      <c r="B18" s="37" t="s">
        <v>58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20" spans="15:16" ht="15.75">
      <c r="O20" s="30"/>
      <c r="P20" s="30"/>
    </row>
    <row r="21" spans="2:16" ht="15.75">
      <c r="B21" s="37" t="s">
        <v>99</v>
      </c>
      <c r="C21" s="37"/>
      <c r="D21" s="37" t="str">
        <f>'CO (8)'!D5</f>
        <v>Public Administration in India</v>
      </c>
      <c r="E21" s="37"/>
      <c r="F21" s="37"/>
      <c r="G21" s="37"/>
      <c r="H21" s="37"/>
      <c r="I21" s="37"/>
      <c r="J21" s="37"/>
      <c r="K21" s="30"/>
      <c r="L21" s="30"/>
      <c r="M21" s="30"/>
      <c r="N21" s="30"/>
      <c r="O21" s="30"/>
      <c r="P21" s="30"/>
    </row>
    <row r="22" spans="2:16" ht="16.5" thickBot="1"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3"/>
      <c r="P22" s="33"/>
    </row>
    <row r="23" spans="2:14" ht="16.5" thickBot="1">
      <c r="B23" s="203" t="s">
        <v>37</v>
      </c>
      <c r="C23" s="208"/>
      <c r="D23" s="206" t="s">
        <v>38</v>
      </c>
      <c r="E23" s="207"/>
      <c r="F23" s="207"/>
      <c r="G23" s="207"/>
      <c r="H23" s="207"/>
      <c r="I23" s="207"/>
      <c r="J23" s="207"/>
      <c r="K23" s="207"/>
      <c r="L23" s="207"/>
      <c r="M23" s="207"/>
      <c r="N23" s="208"/>
    </row>
    <row r="24" spans="2:14" ht="16.5" thickBot="1">
      <c r="B24" s="204"/>
      <c r="C24" s="209" t="s">
        <v>39</v>
      </c>
      <c r="D24" s="211" t="s">
        <v>40</v>
      </c>
      <c r="E24" s="211" t="s">
        <v>41</v>
      </c>
      <c r="F24" s="211" t="s">
        <v>42</v>
      </c>
      <c r="G24" s="211" t="s">
        <v>43</v>
      </c>
      <c r="H24" s="211" t="s">
        <v>44</v>
      </c>
      <c r="I24" s="211" t="s">
        <v>45</v>
      </c>
      <c r="J24" s="211" t="s">
        <v>46</v>
      </c>
      <c r="K24" s="211" t="s">
        <v>47</v>
      </c>
      <c r="L24" s="211" t="s">
        <v>48</v>
      </c>
      <c r="M24" s="35" t="s">
        <v>49</v>
      </c>
      <c r="N24" s="35" t="s">
        <v>50</v>
      </c>
    </row>
    <row r="25" spans="2:14" ht="16.5" thickBot="1">
      <c r="B25" s="205"/>
      <c r="C25" s="210"/>
      <c r="D25" s="212"/>
      <c r="E25" s="212"/>
      <c r="F25" s="212"/>
      <c r="G25" s="212"/>
      <c r="H25" s="212"/>
      <c r="I25" s="212"/>
      <c r="J25" s="212"/>
      <c r="K25" s="212"/>
      <c r="L25" s="212"/>
      <c r="M25" s="36"/>
      <c r="N25" s="36"/>
    </row>
    <row r="26" spans="2:14" ht="16.5" thickBot="1">
      <c r="B26" s="212" t="s">
        <v>51</v>
      </c>
      <c r="C26" s="131">
        <v>1</v>
      </c>
      <c r="D26" s="132">
        <v>2</v>
      </c>
      <c r="E26" s="132"/>
      <c r="F26" s="132"/>
      <c r="G26" s="132"/>
      <c r="H26" s="132">
        <v>1</v>
      </c>
      <c r="I26" s="132">
        <v>1</v>
      </c>
      <c r="J26" s="132"/>
      <c r="K26" s="132"/>
      <c r="L26" s="132"/>
      <c r="M26" s="132">
        <v>1</v>
      </c>
      <c r="N26" s="132">
        <v>2</v>
      </c>
    </row>
    <row r="27" spans="2:14" ht="16.5" thickBot="1">
      <c r="B27" s="212" t="s">
        <v>52</v>
      </c>
      <c r="C27" s="133">
        <v>2</v>
      </c>
      <c r="D27" s="91">
        <v>2</v>
      </c>
      <c r="E27" s="91">
        <v>2</v>
      </c>
      <c r="F27" s="91">
        <v>1</v>
      </c>
      <c r="G27" s="91"/>
      <c r="H27" s="91">
        <v>1</v>
      </c>
      <c r="I27" s="91">
        <v>1</v>
      </c>
      <c r="J27" s="91"/>
      <c r="K27" s="91"/>
      <c r="L27" s="91">
        <v>1</v>
      </c>
      <c r="M27" s="91">
        <v>1</v>
      </c>
      <c r="N27" s="91">
        <v>1</v>
      </c>
    </row>
    <row r="28" spans="2:14" ht="16.5" thickBot="1">
      <c r="B28" s="212" t="s">
        <v>53</v>
      </c>
      <c r="C28" s="133">
        <v>2</v>
      </c>
      <c r="D28" s="91">
        <v>2</v>
      </c>
      <c r="E28" s="91">
        <v>1</v>
      </c>
      <c r="F28" s="91">
        <v>1</v>
      </c>
      <c r="G28" s="91"/>
      <c r="H28" s="91"/>
      <c r="I28" s="91">
        <v>1</v>
      </c>
      <c r="J28" s="91"/>
      <c r="K28" s="91"/>
      <c r="L28" s="91">
        <v>1</v>
      </c>
      <c r="M28" s="91">
        <v>2</v>
      </c>
      <c r="N28" s="91">
        <v>1</v>
      </c>
    </row>
    <row r="29" spans="2:14" ht="16.5" thickBot="1">
      <c r="B29" s="212" t="s">
        <v>54</v>
      </c>
      <c r="C29" s="133">
        <v>2</v>
      </c>
      <c r="D29" s="91">
        <v>2</v>
      </c>
      <c r="E29" s="91">
        <v>2</v>
      </c>
      <c r="F29" s="91">
        <v>1</v>
      </c>
      <c r="G29" s="91">
        <v>1</v>
      </c>
      <c r="H29" s="91">
        <v>1</v>
      </c>
      <c r="I29" s="91">
        <v>1</v>
      </c>
      <c r="J29" s="91"/>
      <c r="K29" s="91"/>
      <c r="L29" s="91">
        <v>1</v>
      </c>
      <c r="M29" s="91">
        <v>2</v>
      </c>
      <c r="N29" s="91">
        <v>2</v>
      </c>
    </row>
    <row r="30" spans="2:14" ht="16.5" thickBot="1">
      <c r="B30" s="212" t="s">
        <v>55</v>
      </c>
      <c r="C30" s="133">
        <v>2</v>
      </c>
      <c r="D30" s="91">
        <v>2</v>
      </c>
      <c r="E30" s="91">
        <v>1</v>
      </c>
      <c r="F30" s="91">
        <v>1</v>
      </c>
      <c r="G30" s="91">
        <v>1</v>
      </c>
      <c r="H30" s="91">
        <v>1</v>
      </c>
      <c r="I30" s="91">
        <v>1</v>
      </c>
      <c r="J30" s="91"/>
      <c r="K30" s="91"/>
      <c r="L30" s="91">
        <v>1</v>
      </c>
      <c r="M30" s="91">
        <v>1</v>
      </c>
      <c r="N30" s="91">
        <v>2</v>
      </c>
    </row>
    <row r="31" spans="2:16" ht="16.5" thickBot="1">
      <c r="B31" s="212" t="s">
        <v>56</v>
      </c>
      <c r="C31" s="40">
        <f>($U$3*C26+$U$4*C27+$U$5*C28+$U$6*C29+$U$7*C30)/(C26+C27+C28+C29+C30)</f>
        <v>1.775287289298245</v>
      </c>
      <c r="D31" s="40">
        <f t="shared" si="1" ref="D31:N31">($U$3*D26+$U$4*D27+$U$5*D28+$U$6*D29+$U$7*D30)/(D26+D27+D28+D29+D30)</f>
        <v>1.772780071419755</v>
      </c>
      <c r="E31" s="40">
        <f t="shared" si="1"/>
        <v>1.7796244539595119</v>
      </c>
      <c r="F31" s="40">
        <f t="shared" si="1"/>
        <v>1.7784213116463574</v>
      </c>
      <c r="G31" s="40">
        <f t="shared" si="1"/>
        <v>1.8277275174612364</v>
      </c>
      <c r="H31" s="40">
        <f t="shared" si="1"/>
        <v>1.7843766466339503</v>
      </c>
      <c r="I31" s="40">
        <f t="shared" si="1"/>
        <v>1.772780071419755</v>
      </c>
      <c r="J31" s="40" t="e">
        <f t="shared" si="1"/>
        <v>#DIV/0!</v>
      </c>
      <c r="K31" s="40" t="e">
        <f t="shared" si="1"/>
        <v>#DIV/0!</v>
      </c>
      <c r="L31" s="40">
        <f t="shared" si="1"/>
        <v>1.7784213116463574</v>
      </c>
      <c r="M31" s="40">
        <f t="shared" si="1"/>
        <v>1.774645594819058</v>
      </c>
      <c r="N31" s="40">
        <f t="shared" si="1"/>
        <v>1.7836963128168239</v>
      </c>
      <c r="O31" s="30"/>
      <c r="P31" s="30"/>
    </row>
    <row r="32" spans="2:14" ht="15.75">
      <c r="B32" s="37" t="s">
        <v>57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2:14" ht="15.75">
      <c r="B33" s="37" t="s">
        <v>58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15:16" ht="15.75">
      <c r="O34" s="30"/>
      <c r="P34" s="30"/>
    </row>
    <row r="35" spans="15:16" ht="15.75">
      <c r="O35" s="30"/>
      <c r="P35" s="30"/>
    </row>
    <row r="36" spans="2:14" ht="15.75">
      <c r="B36" s="37"/>
      <c r="C36" s="37"/>
      <c r="D36" s="37"/>
      <c r="E36" s="37"/>
      <c r="F36" s="37"/>
      <c r="G36" s="37"/>
      <c r="H36" s="37"/>
      <c r="I36" s="37"/>
      <c r="J36" s="37"/>
      <c r="K36" s="30"/>
      <c r="L36" s="30"/>
      <c r="M36" s="30"/>
      <c r="N36" s="30"/>
    </row>
    <row r="47" spans="2:2" ht="15.75">
      <c r="B47" s="30"/>
    </row>
    <row r="48" spans="1:2" ht="15.75">
      <c r="A48" s="30"/>
      <c r="B48" s="30"/>
    </row>
    <row r="49" spans="1:1" ht="15.75">
      <c r="A49" s="30"/>
    </row>
    <row r="53" ht="16.5" customHeight="1"/>
    <row r="59" spans="2:2" ht="15.75">
      <c r="B59" s="30"/>
    </row>
    <row r="60" spans="1:1" ht="15.75">
      <c r="A60" s="30"/>
    </row>
    <row r="61" spans="2:2" ht="15.75">
      <c r="B61" s="30"/>
    </row>
    <row r="62" spans="1:2" ht="15.75">
      <c r="A62" s="30"/>
      <c r="B62" s="30"/>
    </row>
    <row r="63" spans="1:2" ht="15.75">
      <c r="A63" s="30"/>
      <c r="B63" s="30"/>
    </row>
    <row r="64" spans="1:2" ht="15.75">
      <c r="A64" s="30"/>
      <c r="B64" s="30"/>
    </row>
    <row r="65" spans="1:1" ht="15.75">
      <c r="A65" s="30"/>
    </row>
    <row r="67" spans="2:2" ht="15.75">
      <c r="B67" s="30"/>
    </row>
    <row r="68" spans="1:2" ht="15.75">
      <c r="A68" s="30"/>
      <c r="B68" s="30"/>
    </row>
    <row r="69" spans="1:2" ht="16.5" customHeight="1">
      <c r="A69" s="30"/>
      <c r="B69" s="30"/>
    </row>
    <row r="70" spans="1:2" ht="15.75">
      <c r="A70" s="30"/>
      <c r="B70" s="30"/>
    </row>
    <row r="71" spans="1:1" ht="15.75">
      <c r="A71" s="30"/>
    </row>
    <row r="84" ht="16.5" customHeight="1"/>
  </sheetData>
  <mergeCells count="25">
    <mergeCell ref="B23:B25"/>
    <mergeCell ref="D23:N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D3:K3"/>
    <mergeCell ref="B8:B10"/>
    <mergeCell ref="D8:N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pageMargins left="0.7" right="0.7" top="0.75" bottom="0.75" header="0.3" footer="0.3"/>
  <pageSetup orientation="portrait" paperSize="1"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94d8075-dcc4-4f7a-b14d-1241aaecb65f}">
  <dimension ref="A3:AC18"/>
  <sheetViews>
    <sheetView zoomScale="78" zoomScaleNormal="78" workbookViewId="0" topLeftCell="H1">
      <selection pane="topLeft" activeCell="AA8" sqref="AA8"/>
    </sheetView>
  </sheetViews>
  <sheetFormatPr defaultColWidth="8.854285714285714" defaultRowHeight="15"/>
  <cols>
    <col min="1" max="1" width="6.285714285714286" style="44" bestFit="1" customWidth="1"/>
    <col min="2" max="2" width="7.285714285714286" style="44" bestFit="1" customWidth="1"/>
    <col min="3" max="3" width="11.285714285714286" style="44" bestFit="1" customWidth="1"/>
    <col min="4" max="4" width="36.714285714285715" style="44" customWidth="1"/>
    <col min="5" max="5" width="6.285714285714286" style="44" bestFit="1" customWidth="1"/>
    <col min="6" max="6" width="8.714285714285714" style="44" bestFit="1" customWidth="1"/>
    <col min="7" max="7" width="6.285714285714286" style="44" bestFit="1" customWidth="1"/>
    <col min="8" max="8" width="8.714285714285714" style="44" bestFit="1" customWidth="1"/>
    <col min="9" max="9" width="6.285714285714286" style="44" bestFit="1" customWidth="1"/>
    <col min="10" max="10" width="8.714285714285714" style="44" bestFit="1" customWidth="1"/>
    <col min="11" max="11" width="6.285714285714286" style="44" bestFit="1" customWidth="1"/>
    <col min="12" max="12" width="8.714285714285714" style="44" bestFit="1" customWidth="1"/>
    <col min="13" max="13" width="6.285714285714286" style="44" bestFit="1" customWidth="1"/>
    <col min="14" max="14" width="8.714285714285714" style="44" bestFit="1" customWidth="1"/>
    <col min="15" max="15" width="6.285714285714286" style="44" bestFit="1" customWidth="1"/>
    <col min="16" max="16" width="8.714285714285714" style="44" bestFit="1" customWidth="1"/>
    <col min="17" max="17" width="6.285714285714286" style="44" bestFit="1" customWidth="1"/>
    <col min="18" max="18" width="8.714285714285714" style="44" bestFit="1" customWidth="1"/>
    <col min="19" max="19" width="6.285714285714286" style="44" bestFit="1" customWidth="1"/>
    <col min="20" max="20" width="8.714285714285714" style="44" bestFit="1" customWidth="1"/>
    <col min="21" max="21" width="6.285714285714286" style="44" bestFit="1" customWidth="1"/>
    <col min="22" max="22" width="8.714285714285714" style="44" bestFit="1" customWidth="1"/>
    <col min="23" max="23" width="6.285714285714286" style="44" bestFit="1" customWidth="1"/>
    <col min="24" max="24" width="8.714285714285714" style="44" bestFit="1" customWidth="1"/>
    <col min="25" max="25" width="6.285714285714286" style="44" bestFit="1" customWidth="1"/>
    <col min="26" max="26" width="8.714285714285714" style="44" bestFit="1" customWidth="1"/>
    <col min="27" max="27" width="6.285714285714286" style="44" bestFit="1" customWidth="1"/>
    <col min="28" max="28" width="8.714285714285714" style="44" bestFit="1" customWidth="1"/>
    <col min="29" max="29" width="6.285714285714286" style="44" bestFit="1" customWidth="1"/>
    <col min="30" max="30" width="8.714285714285714" style="44" bestFit="1" customWidth="1"/>
    <col min="31" max="31" width="6.285714285714286" style="44" bestFit="1" customWidth="1"/>
    <col min="32" max="32" width="8.714285714285714" style="44" bestFit="1" customWidth="1"/>
    <col min="33" max="16384" width="8.857142857142858" style="44"/>
  </cols>
  <sheetData>
    <row r="3" spans="1:28" ht="15">
      <c r="A3" s="215" t="s">
        <v>70</v>
      </c>
      <c r="B3" s="216"/>
      <c r="C3" s="216"/>
      <c r="D3" s="217"/>
      <c r="E3" s="214" t="s">
        <v>39</v>
      </c>
      <c r="F3" s="214"/>
      <c r="G3" s="214" t="s">
        <v>40</v>
      </c>
      <c r="H3" s="214"/>
      <c r="I3" s="214" t="s">
        <v>41</v>
      </c>
      <c r="J3" s="214"/>
      <c r="K3" s="214" t="s">
        <v>42</v>
      </c>
      <c r="L3" s="214"/>
      <c r="M3" s="214" t="s">
        <v>43</v>
      </c>
      <c r="N3" s="214"/>
      <c r="O3" s="214" t="s">
        <v>44</v>
      </c>
      <c r="P3" s="214"/>
      <c r="Q3" s="214" t="s">
        <v>45</v>
      </c>
      <c r="R3" s="214"/>
      <c r="S3" s="214" t="s">
        <v>46</v>
      </c>
      <c r="T3" s="214"/>
      <c r="U3" s="214" t="s">
        <v>47</v>
      </c>
      <c r="V3" s="214"/>
      <c r="W3" s="214" t="s">
        <v>48</v>
      </c>
      <c r="X3" s="214"/>
      <c r="Y3" s="214" t="s">
        <v>49</v>
      </c>
      <c r="Z3" s="214"/>
      <c r="AA3" s="214" t="s">
        <v>50</v>
      </c>
      <c r="AB3" s="214"/>
    </row>
    <row r="4" spans="1:28" ht="57">
      <c r="A4" s="218"/>
      <c r="B4" s="219"/>
      <c r="C4" s="219"/>
      <c r="D4" s="220"/>
      <c r="E4" s="46" t="s">
        <v>71</v>
      </c>
      <c r="F4" s="46" t="s">
        <v>72</v>
      </c>
      <c r="G4" s="46" t="s">
        <v>71</v>
      </c>
      <c r="H4" s="46" t="s">
        <v>72</v>
      </c>
      <c r="I4" s="46" t="s">
        <v>71</v>
      </c>
      <c r="J4" s="46" t="s">
        <v>72</v>
      </c>
      <c r="K4" s="46" t="s">
        <v>71</v>
      </c>
      <c r="L4" s="46" t="s">
        <v>72</v>
      </c>
      <c r="M4" s="46" t="s">
        <v>71</v>
      </c>
      <c r="N4" s="46" t="s">
        <v>72</v>
      </c>
      <c r="O4" s="46" t="s">
        <v>71</v>
      </c>
      <c r="P4" s="46" t="s">
        <v>72</v>
      </c>
      <c r="Q4" s="46" t="s">
        <v>71</v>
      </c>
      <c r="R4" s="46" t="s">
        <v>72</v>
      </c>
      <c r="S4" s="46" t="s">
        <v>71</v>
      </c>
      <c r="T4" s="46" t="s">
        <v>72</v>
      </c>
      <c r="U4" s="46" t="s">
        <v>71</v>
      </c>
      <c r="V4" s="46" t="s">
        <v>72</v>
      </c>
      <c r="W4" s="46" t="s">
        <v>71</v>
      </c>
      <c r="X4" s="46" t="s">
        <v>72</v>
      </c>
      <c r="Y4" s="46" t="s">
        <v>71</v>
      </c>
      <c r="Z4" s="46" t="s">
        <v>72</v>
      </c>
      <c r="AA4" s="46" t="s">
        <v>71</v>
      </c>
      <c r="AB4" s="46" t="s">
        <v>72</v>
      </c>
    </row>
    <row r="5" spans="1:29" ht="15">
      <c r="A5" s="55" t="s">
        <v>24</v>
      </c>
      <c r="B5" s="55" t="s">
        <v>25</v>
      </c>
      <c r="C5" s="55" t="s">
        <v>27</v>
      </c>
      <c r="D5" s="56" t="s">
        <v>7</v>
      </c>
      <c r="E5" s="55"/>
      <c r="F5" s="57" t="s">
        <v>60</v>
      </c>
      <c r="G5" s="55"/>
      <c r="H5" s="57" t="s">
        <v>61</v>
      </c>
      <c r="I5" s="55"/>
      <c r="J5" s="57" t="s">
        <v>62</v>
      </c>
      <c r="K5" s="55"/>
      <c r="L5" s="57" t="s">
        <v>63</v>
      </c>
      <c r="M5" s="55"/>
      <c r="N5" s="57" t="s">
        <v>64</v>
      </c>
      <c r="O5" s="55"/>
      <c r="P5" s="57" t="s">
        <v>65</v>
      </c>
      <c r="Q5" s="55"/>
      <c r="R5" s="57" t="s">
        <v>66</v>
      </c>
      <c r="S5" s="55"/>
      <c r="T5" s="57" t="s">
        <v>67</v>
      </c>
      <c r="U5" s="55"/>
      <c r="V5" s="57" t="s">
        <v>68</v>
      </c>
      <c r="W5" s="55"/>
      <c r="X5" s="57" t="s">
        <v>69</v>
      </c>
      <c r="Y5" s="55"/>
      <c r="Z5" s="58" t="s">
        <v>73</v>
      </c>
      <c r="AA5" s="55"/>
      <c r="AB5" s="58" t="s">
        <v>74</v>
      </c>
      <c r="AC5" s="59"/>
    </row>
    <row r="6" spans="1:29" ht="16.5" thickBot="1">
      <c r="A6" s="45">
        <v>1</v>
      </c>
      <c r="B6" s="45"/>
      <c r="C6" s="60"/>
      <c r="D6" s="60" t="str">
        <f>'CO (8)'!D4</f>
        <v>Elements of Public Administration</v>
      </c>
      <c r="E6" s="60">
        <v>2</v>
      </c>
      <c r="F6" s="61">
        <f>'CO-PO Mapping (8)'!C16</f>
        <v>1.775287289298245</v>
      </c>
      <c r="G6" s="45">
        <v>2.10</v>
      </c>
      <c r="H6" s="61">
        <f>'CO-PO Mapping (8)'!D16</f>
        <v>1.781188392658265</v>
      </c>
      <c r="I6" s="45">
        <v>2.10</v>
      </c>
      <c r="J6" s="61">
        <f>'CO-PO Mapping (8)'!E16</f>
        <v>1.7939496018284817</v>
      </c>
      <c r="K6" s="45">
        <v>1.60</v>
      </c>
      <c r="L6" s="40">
        <f>'CO-PO Mapping (8)'!F16</f>
        <v>1.8277275174612364</v>
      </c>
      <c r="M6" s="45">
        <v>2</v>
      </c>
      <c r="N6" s="61">
        <f>'CO-PO Mapping (8)'!G16</f>
        <v>1.7361484407254342</v>
      </c>
      <c r="O6" s="45">
        <v>1.90</v>
      </c>
      <c r="P6" s="61">
        <f>'CO-PO Mapping (8)'!H16</f>
        <v>1.7784213116463574</v>
      </c>
      <c r="Q6" s="45">
        <v>2.50</v>
      </c>
      <c r="R6" s="61">
        <f>'CO-PO Mapping (8)'!I16</f>
        <v>1.7263937705629733</v>
      </c>
      <c r="S6" s="45"/>
      <c r="T6" s="61"/>
      <c r="U6" s="45"/>
      <c r="V6" s="61"/>
      <c r="W6" s="45"/>
      <c r="X6" s="61"/>
      <c r="Y6" s="45">
        <v>2</v>
      </c>
      <c r="Z6" s="61">
        <f>'CO-PO Mapping (8)'!M16</f>
        <v>1.7659561330331266</v>
      </c>
      <c r="AA6" s="45">
        <v>2.2000000000000002</v>
      </c>
      <c r="AB6" s="62">
        <f>'CO-PO Mapping (8)'!N16</f>
        <v>1.788479341717321</v>
      </c>
      <c r="AC6" s="63"/>
    </row>
    <row r="7" spans="1:29" ht="15">
      <c r="A7" s="45">
        <v>2</v>
      </c>
      <c r="B7" s="45"/>
      <c r="C7" s="60"/>
      <c r="D7" s="60" t="str">
        <f>'CO (8)'!D5</f>
        <v>Public Administration in India</v>
      </c>
      <c r="E7" s="60">
        <v>1.90</v>
      </c>
      <c r="F7" s="92">
        <f>'CO-PO Mapping (8)'!C31</f>
        <v>1.775287289298245</v>
      </c>
      <c r="G7" s="45">
        <v>1.50</v>
      </c>
      <c r="H7" s="92">
        <f>'CO-PO Mapping (8)'!D31</f>
        <v>1.772780071419755</v>
      </c>
      <c r="I7" s="45">
        <v>2.40</v>
      </c>
      <c r="J7" s="92">
        <f>'CO-PO Mapping (8)'!E31</f>
        <v>1.7796244539595119</v>
      </c>
      <c r="K7" s="45">
        <v>2.2000000000000002</v>
      </c>
      <c r="L7" s="92">
        <f>'CO-PO Mapping (8)'!F31</f>
        <v>1.7784213116463574</v>
      </c>
      <c r="M7" s="45">
        <v>2.10</v>
      </c>
      <c r="N7" s="92">
        <f>'CO-PO Mapping (8)'!G31</f>
        <v>1.8277275174612364</v>
      </c>
      <c r="O7" s="45">
        <v>2.2000000000000002</v>
      </c>
      <c r="P7" s="92">
        <f>'CO-PO Mapping (8)'!H31</f>
        <v>1.7843766466339503</v>
      </c>
      <c r="Q7" s="45">
        <v>2.80</v>
      </c>
      <c r="R7" s="92">
        <f>'CO-PO Mapping (8)'!I31</f>
        <v>1.772780071419755</v>
      </c>
      <c r="S7" s="45"/>
      <c r="T7" s="92"/>
      <c r="U7" s="45"/>
      <c r="V7" s="92"/>
      <c r="W7" s="45">
        <v>2.10</v>
      </c>
      <c r="X7" s="92">
        <f>'CO-PO Mapping (8)'!L31</f>
        <v>1.7784213116463574</v>
      </c>
      <c r="Y7" s="45">
        <v>1.90</v>
      </c>
      <c r="Z7" s="92">
        <f>'CO-PO Mapping (8)'!M31</f>
        <v>1.774645594819058</v>
      </c>
      <c r="AA7" s="45">
        <v>2</v>
      </c>
      <c r="AB7" s="92">
        <f>'CO-PO Mapping (8)'!N31</f>
        <v>1.7836963128168239</v>
      </c>
      <c r="AC7" s="63"/>
    </row>
    <row r="9" spans="4:28" ht="15">
      <c r="D9" s="44" t="s">
        <v>75</v>
      </c>
      <c r="E9" s="47">
        <f>AVERAGE(E6:E7)</f>
        <v>1.95</v>
      </c>
      <c r="F9" s="48"/>
      <c r="G9" s="49">
        <f>AVERAGE(G6:G7)</f>
        <v>1.80</v>
      </c>
      <c r="H9" s="48"/>
      <c r="I9" s="49">
        <f>AVERAGE(I6:I7)</f>
        <v>2.25</v>
      </c>
      <c r="J9" s="48"/>
      <c r="K9" s="49">
        <f>AVERAGE(K6:K7)</f>
        <v>1.90</v>
      </c>
      <c r="L9" s="48"/>
      <c r="M9" s="49">
        <f>AVERAGE(M6:M7)</f>
        <v>2.0499999999999998</v>
      </c>
      <c r="N9" s="48"/>
      <c r="O9" s="49">
        <f>AVERAGE(O6:O7)</f>
        <v>2.0499999999999998</v>
      </c>
      <c r="P9" s="48"/>
      <c r="Q9" s="49">
        <f>AVERAGE(Q6:Q7)</f>
        <v>2.65</v>
      </c>
      <c r="R9" s="48"/>
      <c r="S9" s="49" t="e">
        <f>AVERAGE(S6:S7)</f>
        <v>#DIV/0!</v>
      </c>
      <c r="T9" s="48"/>
      <c r="U9" s="49" t="e">
        <f>AVERAGE(U6:U7)</f>
        <v>#DIV/0!</v>
      </c>
      <c r="V9" s="48"/>
      <c r="W9" s="49">
        <f>AVERAGE(W6:W7)</f>
        <v>2.10</v>
      </c>
      <c r="X9" s="48"/>
      <c r="Y9" s="49">
        <f>AVERAGE(Y6:Y7)</f>
        <v>1.95</v>
      </c>
      <c r="Z9" s="48"/>
      <c r="AA9" s="49">
        <f>AVERAGE(AA6:AA7)</f>
        <v>2.10</v>
      </c>
      <c r="AB9" s="50"/>
    </row>
    <row r="10" spans="5:28" ht="15">
      <c r="E10" s="51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52"/>
    </row>
    <row r="11" spans="4:28" ht="15">
      <c r="D11" s="44" t="s">
        <v>76</v>
      </c>
      <c r="E11" s="51"/>
      <c r="F11" s="85">
        <f>AVERAGE(F6:F7)</f>
        <v>1.775287289298245</v>
      </c>
      <c r="G11" s="64"/>
      <c r="H11" s="85">
        <f>AVERAGE(H6:H7)</f>
        <v>1.7769842320390099</v>
      </c>
      <c r="I11" s="64"/>
      <c r="J11" s="85">
        <f>AVERAGE(J6:J7)</f>
        <v>1.7867870278939968</v>
      </c>
      <c r="K11" s="64"/>
      <c r="L11" s="85">
        <f>AVERAGE(L6:L7)</f>
        <v>1.8030744145537969</v>
      </c>
      <c r="M11" s="64"/>
      <c r="N11" s="85">
        <f>AVERAGE(N6:N7)</f>
        <v>1.7819379790933354</v>
      </c>
      <c r="O11" s="64"/>
      <c r="P11" s="85">
        <f>AVERAGE(P6:P7)</f>
        <v>1.7813989791401539</v>
      </c>
      <c r="Q11" s="64"/>
      <c r="R11" s="85">
        <f>AVERAGE(R6:R7)</f>
        <v>1.7495869209913641</v>
      </c>
      <c r="S11" s="64"/>
      <c r="T11" s="85" t="e">
        <f>AVERAGE(T6:T7)</f>
        <v>#DIV/0!</v>
      </c>
      <c r="U11" s="64"/>
      <c r="V11" s="85" t="e">
        <f>AVERAGE(V6:V7)</f>
        <v>#DIV/0!</v>
      </c>
      <c r="W11" s="64"/>
      <c r="X11" s="85">
        <f>AVERAGE(X6:X7)</f>
        <v>1.7784213116463574</v>
      </c>
      <c r="Y11" s="64"/>
      <c r="Z11" s="85">
        <f>AVERAGE(Z6:Z7)</f>
        <v>1.7703008639260922</v>
      </c>
      <c r="AA11" s="64"/>
      <c r="AB11" s="86">
        <f>AVERAGE(AB6:AB7)</f>
        <v>1.7860878272670724</v>
      </c>
    </row>
    <row r="12" spans="5:28" ht="15">
      <c r="E12" s="51"/>
      <c r="F12" s="65"/>
      <c r="G12" s="64"/>
      <c r="H12" s="65"/>
      <c r="I12" s="64"/>
      <c r="J12" s="65"/>
      <c r="K12" s="64"/>
      <c r="L12" s="65"/>
      <c r="M12" s="64"/>
      <c r="N12" s="65"/>
      <c r="O12" s="64"/>
      <c r="P12" s="65"/>
      <c r="Q12" s="64"/>
      <c r="R12" s="65"/>
      <c r="S12" s="64"/>
      <c r="T12" s="65"/>
      <c r="U12" s="64"/>
      <c r="V12" s="65"/>
      <c r="W12" s="64"/>
      <c r="X12" s="65"/>
      <c r="Y12" s="64"/>
      <c r="Z12" s="65"/>
      <c r="AA12" s="64"/>
      <c r="AB12" s="53"/>
    </row>
    <row r="13" spans="4:28" ht="15">
      <c r="D13" s="44" t="s">
        <v>77</v>
      </c>
      <c r="E13" s="51"/>
      <c r="F13" s="87">
        <v>2.2000000000000002</v>
      </c>
      <c r="G13" s="64"/>
      <c r="H13" s="87">
        <v>2</v>
      </c>
      <c r="I13" s="64"/>
      <c r="J13" s="87">
        <v>1.80</v>
      </c>
      <c r="K13" s="64"/>
      <c r="L13" s="87">
        <v>2.50</v>
      </c>
      <c r="M13" s="64"/>
      <c r="N13" s="87">
        <v>2.40</v>
      </c>
      <c r="O13" s="64"/>
      <c r="P13" s="87">
        <v>2.40</v>
      </c>
      <c r="Q13" s="64"/>
      <c r="R13" s="87">
        <v>2.2000000000000002</v>
      </c>
      <c r="S13" s="64"/>
      <c r="T13" s="87">
        <v>2.10</v>
      </c>
      <c r="U13" s="64"/>
      <c r="V13" s="87">
        <v>2.10</v>
      </c>
      <c r="W13" s="64"/>
      <c r="X13" s="87">
        <v>2</v>
      </c>
      <c r="Y13" s="64"/>
      <c r="Z13" s="87">
        <v>2</v>
      </c>
      <c r="AA13" s="64"/>
      <c r="AB13" s="88">
        <v>2.50</v>
      </c>
    </row>
    <row r="14" spans="5:28" ht="15">
      <c r="E14" s="51"/>
      <c r="F14" s="65"/>
      <c r="G14" s="64"/>
      <c r="H14" s="65"/>
      <c r="I14" s="64"/>
      <c r="J14" s="65"/>
      <c r="K14" s="64"/>
      <c r="L14" s="65"/>
      <c r="M14" s="64"/>
      <c r="N14" s="65"/>
      <c r="O14" s="64"/>
      <c r="P14" s="65"/>
      <c r="Q14" s="64"/>
      <c r="R14" s="65"/>
      <c r="S14" s="64"/>
      <c r="T14" s="65"/>
      <c r="U14" s="64"/>
      <c r="V14" s="65"/>
      <c r="W14" s="64"/>
      <c r="X14" s="65"/>
      <c r="Y14" s="64"/>
      <c r="Z14" s="65"/>
      <c r="AA14" s="64"/>
      <c r="AB14" s="53"/>
    </row>
    <row r="15" spans="4:28" ht="15">
      <c r="D15" s="44" t="s">
        <v>78</v>
      </c>
      <c r="E15" s="51"/>
      <c r="F15" s="89">
        <f>(F11+F13)/2</f>
        <v>1.9876436446491226</v>
      </c>
      <c r="G15" s="64"/>
      <c r="H15" s="89">
        <f>(H11+H13)/2</f>
        <v>1.888492116019505</v>
      </c>
      <c r="I15" s="64"/>
      <c r="J15" s="89">
        <f>(J11+J13)/2</f>
        <v>1.7933935139469983</v>
      </c>
      <c r="K15" s="64"/>
      <c r="L15" s="89">
        <f>(L11+L13)/2</f>
        <v>2.1515372072768986</v>
      </c>
      <c r="M15" s="64"/>
      <c r="N15" s="89">
        <f>(N11+N13)/2</f>
        <v>2.0909689895466679</v>
      </c>
      <c r="O15" s="64"/>
      <c r="P15" s="89">
        <f>(P11+P13)/2</f>
        <v>2.0906994895700768</v>
      </c>
      <c r="Q15" s="64"/>
      <c r="R15" s="89">
        <f>(R11+R13)/2</f>
        <v>1.9747934604956821</v>
      </c>
      <c r="S15" s="64"/>
      <c r="T15" s="89" t="e">
        <f>(T11+T13)/2</f>
        <v>#DIV/0!</v>
      </c>
      <c r="U15" s="64"/>
      <c r="V15" s="89" t="e">
        <f>(V11+V13)/2</f>
        <v>#DIV/0!</v>
      </c>
      <c r="W15" s="64"/>
      <c r="X15" s="89">
        <f>(X11+X13)/2</f>
        <v>1.8892106558231787</v>
      </c>
      <c r="Y15" s="64"/>
      <c r="Z15" s="89">
        <f>(Z11+Z13)/2</f>
        <v>1.8851504319630461</v>
      </c>
      <c r="AA15" s="64"/>
      <c r="AB15" s="90">
        <f>(AB11+AB13)/2</f>
        <v>2.1430439136335364</v>
      </c>
    </row>
    <row r="16" spans="5:28" ht="15">
      <c r="E16" s="66"/>
      <c r="F16" s="67"/>
      <c r="G16" s="54"/>
      <c r="H16" s="67"/>
      <c r="I16" s="54"/>
      <c r="J16" s="67"/>
      <c r="K16" s="54"/>
      <c r="L16" s="67"/>
      <c r="M16" s="54"/>
      <c r="N16" s="67"/>
      <c r="O16" s="54"/>
      <c r="P16" s="67"/>
      <c r="Q16" s="54"/>
      <c r="R16" s="67"/>
      <c r="S16" s="54"/>
      <c r="T16" s="67"/>
      <c r="U16" s="54"/>
      <c r="V16" s="67"/>
      <c r="W16" s="54"/>
      <c r="X16" s="67"/>
      <c r="Y16" s="54"/>
      <c r="Z16" s="67"/>
      <c r="AA16" s="54"/>
      <c r="AB16" s="68"/>
    </row>
    <row r="17" spans="5:28" ht="15">
      <c r="E17" s="213" t="s">
        <v>39</v>
      </c>
      <c r="F17" s="213"/>
      <c r="G17" s="213" t="s">
        <v>40</v>
      </c>
      <c r="H17" s="213"/>
      <c r="I17" s="213" t="s">
        <v>41</v>
      </c>
      <c r="J17" s="213"/>
      <c r="K17" s="213" t="s">
        <v>42</v>
      </c>
      <c r="L17" s="213"/>
      <c r="M17" s="213" t="s">
        <v>43</v>
      </c>
      <c r="N17" s="213"/>
      <c r="O17" s="213" t="s">
        <v>44</v>
      </c>
      <c r="P17" s="213"/>
      <c r="Q17" s="213" t="s">
        <v>45</v>
      </c>
      <c r="R17" s="213"/>
      <c r="S17" s="213" t="s">
        <v>46</v>
      </c>
      <c r="T17" s="213"/>
      <c r="U17" s="213" t="s">
        <v>47</v>
      </c>
      <c r="V17" s="213"/>
      <c r="W17" s="213" t="s">
        <v>48</v>
      </c>
      <c r="X17" s="213"/>
      <c r="Y17" s="213" t="s">
        <v>49</v>
      </c>
      <c r="Z17" s="213"/>
      <c r="AA17" s="213" t="s">
        <v>50</v>
      </c>
      <c r="AB17" s="213"/>
    </row>
    <row r="18" spans="5:28" ht="15">
      <c r="E18" s="213" t="str">
        <f>IF(F15&gt;E9,"Achieve","Not Achive")</f>
        <v>Achieve</v>
      </c>
      <c r="F18" s="213"/>
      <c r="G18" s="213" t="str">
        <f t="shared" si="0" ref="G18">IF(H15&gt;G9,"Achieve","Not Achive")</f>
        <v>Achieve</v>
      </c>
      <c r="H18" s="213"/>
      <c r="I18" s="213" t="str">
        <f t="shared" si="1" ref="I18">IF(J15&gt;I9,"Achieve","Not Achive")</f>
        <v>Not Achive</v>
      </c>
      <c r="J18" s="213"/>
      <c r="K18" s="213" t="str">
        <f>IF(L15&gt;K9,"Achieve","Not Achieve")</f>
        <v>Achieve</v>
      </c>
      <c r="L18" s="213"/>
      <c r="M18" s="213" t="str">
        <f t="shared" si="2" ref="M18">IF(N15&gt;M9,"Achieve","Not Achive")</f>
        <v>Achieve</v>
      </c>
      <c r="N18" s="213"/>
      <c r="O18" s="213" t="str">
        <f t="shared" si="3" ref="O18">IF(P15&gt;O9,"Achieve","Not Achive")</f>
        <v>Achieve</v>
      </c>
      <c r="P18" s="213"/>
      <c r="Q18" s="213" t="str">
        <f t="shared" si="4" ref="Q18">IF(R15&gt;Q9,"Achieve","Not Achive")</f>
        <v>Not Achive</v>
      </c>
      <c r="R18" s="213"/>
      <c r="S18" s="213" t="e">
        <f t="shared" si="5" ref="S18">IF(T15&gt;S9,"Achieve","Not Achive")</f>
        <v>#DIV/0!</v>
      </c>
      <c r="T18" s="213"/>
      <c r="U18" s="213" t="e">
        <f t="shared" si="6" ref="U18">IF(V15&gt;U9,"Achieve","Not Achive")</f>
        <v>#DIV/0!</v>
      </c>
      <c r="V18" s="213"/>
      <c r="W18" s="213" t="str">
        <f t="shared" si="7" ref="W18">IF(X15&gt;W9,"Achieve","Not Achive")</f>
        <v>Not Achive</v>
      </c>
      <c r="X18" s="213"/>
      <c r="Y18" s="213" t="str">
        <f t="shared" si="8" ref="Y18">IF(Z15&gt;Y9,"Achieve","Not Achive")</f>
        <v>Not Achive</v>
      </c>
      <c r="Z18" s="213"/>
      <c r="AA18" s="213" t="str">
        <f>IF(AB15&gt;AA9,"Achieve","Not Achieve")</f>
        <v>Achieve</v>
      </c>
      <c r="AB18" s="213"/>
    </row>
  </sheetData>
  <mergeCells count="37">
    <mergeCell ref="AA3:AB3"/>
    <mergeCell ref="Q3:R3"/>
    <mergeCell ref="S3:T3"/>
    <mergeCell ref="U3:V3"/>
    <mergeCell ref="W3:X3"/>
    <mergeCell ref="Y3:Z3"/>
    <mergeCell ref="O3:P3"/>
    <mergeCell ref="S18:T18"/>
    <mergeCell ref="W18:X18"/>
    <mergeCell ref="A3:D4"/>
    <mergeCell ref="E18:F18"/>
    <mergeCell ref="I18:J18"/>
    <mergeCell ref="K18:L18"/>
    <mergeCell ref="O18:P18"/>
    <mergeCell ref="E3:F3"/>
    <mergeCell ref="G3:H3"/>
    <mergeCell ref="I3:J3"/>
    <mergeCell ref="K3:L3"/>
    <mergeCell ref="M3:N3"/>
    <mergeCell ref="E17:F17"/>
    <mergeCell ref="G18:H18"/>
    <mergeCell ref="M18:N18"/>
    <mergeCell ref="G17:H17"/>
    <mergeCell ref="I17:J17"/>
    <mergeCell ref="K17:L17"/>
    <mergeCell ref="AA18:AB18"/>
    <mergeCell ref="W17:X17"/>
    <mergeCell ref="Y17:Z17"/>
    <mergeCell ref="AA17:AB17"/>
    <mergeCell ref="M17:N17"/>
    <mergeCell ref="O17:P17"/>
    <mergeCell ref="Q17:R17"/>
    <mergeCell ref="S17:T17"/>
    <mergeCell ref="U17:V17"/>
    <mergeCell ref="Q18:R18"/>
    <mergeCell ref="U18:V18"/>
    <mergeCell ref="Y18:Z18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e3aef81-3f27-4233-a68d-6f848d53ecb3}">
  <dimension ref="A1:AR147"/>
  <sheetViews>
    <sheetView zoomScale="70" zoomScaleNormal="70" workbookViewId="0" topLeftCell="A1">
      <selection pane="topLeft" activeCell="C3" sqref="C3"/>
    </sheetView>
  </sheetViews>
  <sheetFormatPr defaultColWidth="8.854285714285714" defaultRowHeight="20.25"/>
  <cols>
    <col min="1" max="1" width="8.571428571428571" style="1" bestFit="1" customWidth="1"/>
    <col min="2" max="2" width="19.714285714285715" style="1" bestFit="1" customWidth="1"/>
    <col min="3" max="3" width="56.57142857142857" style="1" customWidth="1"/>
    <col min="4" max="8" width="13.285714285714286" style="1" bestFit="1" customWidth="1"/>
    <col min="9" max="9" width="15.714285714285714" style="1" bestFit="1" customWidth="1"/>
    <col min="10" max="10" width="18.428571428571427" style="1" bestFit="1" customWidth="1"/>
    <col min="11" max="11" width="14.142857142857142" style="1" customWidth="1"/>
    <col min="12" max="15" width="13.714285714285714" style="1" customWidth="1"/>
    <col min="16" max="17" width="15.714285714285714" style="1" customWidth="1"/>
    <col min="18" max="18" width="19.142857142857142" style="1" customWidth="1"/>
    <col min="19" max="19" width="14.571428571428571" style="1" customWidth="1"/>
    <col min="20" max="20" width="14.714285714285714" style="1" customWidth="1"/>
    <col min="21" max="21" width="14.285714285714286" style="1" customWidth="1"/>
    <col min="22" max="22" width="17.428571428571427" style="1" customWidth="1"/>
    <col min="23" max="23" width="29.142857142857142" style="1" customWidth="1"/>
    <col min="24" max="24" width="17.857142857142858" style="1" customWidth="1"/>
    <col min="25" max="25" width="17.428571428571427" style="1" customWidth="1"/>
    <col min="26" max="26" width="12.714285714285714" style="1" customWidth="1"/>
    <col min="27" max="43" width="8.857142857142858" style="110"/>
    <col min="44" max="44" width="8.857142857142858" style="109"/>
    <col min="45" max="265" width="8.857142857142858" style="107"/>
    <col min="266" max="16384" width="8.857142857142858" style="1"/>
  </cols>
  <sheetData>
    <row r="1" spans="1:26" ht="20.25">
      <c r="A1" s="164" t="s">
        <v>105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spans="1:26" ht="21" thickBot="1">
      <c r="A2" s="164" t="s">
        <v>559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26" ht="24" thickBot="1">
      <c r="A3" s="165" t="s">
        <v>85</v>
      </c>
      <c r="B3" s="166"/>
      <c r="C3" s="129" t="s">
        <v>560</v>
      </c>
      <c r="D3" s="84" t="s">
        <v>100</v>
      </c>
      <c r="E3" s="83"/>
      <c r="F3" s="167" t="s">
        <v>104</v>
      </c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</row>
    <row r="4" spans="1:26" ht="21" customHeight="1" thickBot="1">
      <c r="A4" s="168" t="s">
        <v>0</v>
      </c>
      <c r="B4" s="170" t="s">
        <v>1</v>
      </c>
      <c r="C4" s="173" t="s">
        <v>2</v>
      </c>
      <c r="D4" s="176" t="s">
        <v>101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8"/>
      <c r="R4" s="179" t="s">
        <v>102</v>
      </c>
      <c r="S4" s="180"/>
      <c r="T4" s="180"/>
      <c r="U4" s="180"/>
      <c r="V4" s="181"/>
      <c r="W4" s="15" t="s">
        <v>15</v>
      </c>
      <c r="X4" s="185" t="s">
        <v>14</v>
      </c>
      <c r="Y4" s="149" t="s">
        <v>83</v>
      </c>
      <c r="Z4" s="152" t="s">
        <v>84</v>
      </c>
    </row>
    <row r="5" spans="1:26" ht="20.25">
      <c r="A5" s="169"/>
      <c r="B5" s="171"/>
      <c r="C5" s="174"/>
      <c r="D5" s="155" t="s">
        <v>11</v>
      </c>
      <c r="E5" s="156"/>
      <c r="F5" s="156"/>
      <c r="G5" s="156"/>
      <c r="H5" s="156"/>
      <c r="I5" s="156"/>
      <c r="J5" s="157"/>
      <c r="K5" s="158" t="s">
        <v>89</v>
      </c>
      <c r="L5" s="159"/>
      <c r="M5" s="159"/>
      <c r="N5" s="159"/>
      <c r="O5" s="159"/>
      <c r="P5" s="159"/>
      <c r="Q5" s="160"/>
      <c r="R5" s="182"/>
      <c r="S5" s="183"/>
      <c r="T5" s="183"/>
      <c r="U5" s="183"/>
      <c r="V5" s="184"/>
      <c r="W5" s="16" t="s">
        <v>13</v>
      </c>
      <c r="X5" s="186"/>
      <c r="Y5" s="150"/>
      <c r="Z5" s="153"/>
    </row>
    <row r="6" spans="1:26" ht="21" thickBot="1">
      <c r="A6" s="169"/>
      <c r="B6" s="172"/>
      <c r="C6" s="175"/>
      <c r="D6" s="93" t="s">
        <v>9</v>
      </c>
      <c r="E6" s="94" t="s">
        <v>86</v>
      </c>
      <c r="F6" s="94" t="s">
        <v>8</v>
      </c>
      <c r="G6" s="94" t="s">
        <v>87</v>
      </c>
      <c r="H6" s="94" t="s">
        <v>88</v>
      </c>
      <c r="I6" s="95" t="s">
        <v>10</v>
      </c>
      <c r="J6" s="96" t="s">
        <v>97</v>
      </c>
      <c r="K6" s="97" t="s">
        <v>90</v>
      </c>
      <c r="L6" s="98" t="s">
        <v>91</v>
      </c>
      <c r="M6" s="98" t="s">
        <v>92</v>
      </c>
      <c r="N6" s="98" t="s">
        <v>93</v>
      </c>
      <c r="O6" s="98" t="s">
        <v>94</v>
      </c>
      <c r="P6" s="98" t="s">
        <v>95</v>
      </c>
      <c r="Q6" s="99" t="s">
        <v>98</v>
      </c>
      <c r="R6" s="77" t="s">
        <v>12</v>
      </c>
      <c r="S6" s="78" t="s">
        <v>3</v>
      </c>
      <c r="T6" s="78" t="s">
        <v>4</v>
      </c>
      <c r="U6" s="78" t="s">
        <v>5</v>
      </c>
      <c r="V6" s="76" t="s">
        <v>6</v>
      </c>
      <c r="W6" s="100" t="s">
        <v>96</v>
      </c>
      <c r="X6" s="187"/>
      <c r="Y6" s="151"/>
      <c r="Z6" s="154"/>
    </row>
    <row r="7" spans="1:44" s="107" customFormat="1" ht="20.25">
      <c r="A7" s="191">
        <v>1</v>
      </c>
      <c r="B7" s="125">
        <v>439486</v>
      </c>
      <c r="C7" s="126" t="s">
        <v>287</v>
      </c>
      <c r="D7" s="111">
        <v>5</v>
      </c>
      <c r="E7" s="111">
        <v>2</v>
      </c>
      <c r="F7" s="112">
        <v>6</v>
      </c>
      <c r="G7" s="196">
        <v>3</v>
      </c>
      <c r="H7" s="196">
        <v>4</v>
      </c>
      <c r="I7" s="196">
        <f>SUM(D7:H7)</f>
        <v>20</v>
      </c>
      <c r="J7" s="196">
        <f>I7*0.15</f>
        <v>3</v>
      </c>
      <c r="K7" s="197">
        <v>2</v>
      </c>
      <c r="L7" s="197">
        <v>3</v>
      </c>
      <c r="M7" s="197">
        <v>1.50</v>
      </c>
      <c r="N7" s="197">
        <v>3.50</v>
      </c>
      <c r="O7" s="197">
        <v>4</v>
      </c>
      <c r="P7" s="197">
        <f>SUM(K7:O7)</f>
        <v>14</v>
      </c>
      <c r="Q7" s="197">
        <f>P7*0.05</f>
        <v>0.70</v>
      </c>
      <c r="R7" s="104">
        <f>D7*0.15+K7*0.05</f>
        <v>0.85</v>
      </c>
      <c r="S7" s="104">
        <f t="shared" si="0" ref="S7:V7">E7*0.15+L7*0.05</f>
        <v>0.45</v>
      </c>
      <c r="T7" s="104">
        <f t="shared" si="0"/>
        <v>0.97499999999999987</v>
      </c>
      <c r="U7" s="104">
        <f t="shared" si="0"/>
        <v>0.625</v>
      </c>
      <c r="V7" s="104">
        <f t="shared" si="0"/>
        <v>0.80</v>
      </c>
      <c r="W7" s="26">
        <f>I7+P7</f>
        <v>34</v>
      </c>
      <c r="X7" s="194">
        <f>W7*0.2</f>
        <v>6.8000000000000007</v>
      </c>
      <c r="Y7" s="114">
        <v>21</v>
      </c>
      <c r="Z7" s="108">
        <f>Y7*0.8</f>
        <v>16.80</v>
      </c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09"/>
    </row>
    <row r="8" spans="1:44" s="107" customFormat="1" ht="20.25">
      <c r="A8" s="191">
        <v>2</v>
      </c>
      <c r="B8" s="125">
        <v>439493</v>
      </c>
      <c r="C8" s="126" t="s">
        <v>290</v>
      </c>
      <c r="D8" s="111">
        <v>11</v>
      </c>
      <c r="E8" s="111">
        <v>8</v>
      </c>
      <c r="F8" s="112">
        <v>9</v>
      </c>
      <c r="G8" s="196">
        <v>10</v>
      </c>
      <c r="H8" s="196">
        <v>14</v>
      </c>
      <c r="I8" s="196">
        <f t="shared" si="1" ref="I8:I71">SUM(D8:H8)</f>
        <v>52</v>
      </c>
      <c r="J8" s="196">
        <f t="shared" si="2" ref="J8:J71">I8*0.15</f>
        <v>7.80</v>
      </c>
      <c r="K8" s="197">
        <v>3</v>
      </c>
      <c r="L8" s="197">
        <v>2</v>
      </c>
      <c r="M8" s="197">
        <v>4</v>
      </c>
      <c r="N8" s="197">
        <v>4</v>
      </c>
      <c r="O8" s="197">
        <v>3</v>
      </c>
      <c r="P8" s="197">
        <f t="shared" si="3" ref="P8:P71">SUM(K8:O8)</f>
        <v>16</v>
      </c>
      <c r="Q8" s="197">
        <f t="shared" si="4" ref="Q8:Q71">P8*0.05</f>
        <v>0.80</v>
      </c>
      <c r="R8" s="104">
        <f t="shared" si="5" ref="R8:R71">D8*0.15+K8*0.05</f>
        <v>1.7999999999999998</v>
      </c>
      <c r="S8" s="104">
        <f t="shared" si="6" ref="S8:S71">E8*0.15+L8*0.05</f>
        <v>1.30</v>
      </c>
      <c r="T8" s="104">
        <f t="shared" si="7" ref="T8:T71">F8*0.15+M8*0.05</f>
        <v>1.5499999999999998</v>
      </c>
      <c r="U8" s="104">
        <f t="shared" si="8" ref="U8:U71">G8*0.15+N8*0.05</f>
        <v>1.70</v>
      </c>
      <c r="V8" s="104">
        <f t="shared" si="9" ref="V8:V71">H8*0.15+O8*0.05</f>
        <v>2.25</v>
      </c>
      <c r="W8" s="26">
        <f t="shared" si="10" ref="W8:W71">I8+P8</f>
        <v>68</v>
      </c>
      <c r="X8" s="194">
        <f t="shared" si="11" ref="X8:X71">W8*0.2</f>
        <v>13.60</v>
      </c>
      <c r="Y8" s="114">
        <v>50</v>
      </c>
      <c r="Z8" s="108">
        <f t="shared" si="12" ref="Z8:Z71">Y8*0.8</f>
        <v>40</v>
      </c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09"/>
    </row>
    <row r="9" spans="1:44" s="107" customFormat="1" ht="20.25">
      <c r="A9" s="191">
        <v>3</v>
      </c>
      <c r="B9" s="125">
        <v>439584</v>
      </c>
      <c r="C9" s="126" t="s">
        <v>335</v>
      </c>
      <c r="D9" s="111">
        <v>8</v>
      </c>
      <c r="E9" s="111">
        <v>9</v>
      </c>
      <c r="F9" s="112">
        <v>10</v>
      </c>
      <c r="G9" s="196">
        <v>7</v>
      </c>
      <c r="H9" s="196">
        <v>9</v>
      </c>
      <c r="I9" s="196">
        <f t="shared" si="1"/>
        <v>43</v>
      </c>
      <c r="J9" s="196">
        <f t="shared" si="2"/>
        <v>6.45</v>
      </c>
      <c r="K9" s="197">
        <v>2</v>
      </c>
      <c r="L9" s="197">
        <v>3</v>
      </c>
      <c r="M9" s="197">
        <v>4</v>
      </c>
      <c r="N9" s="197">
        <v>2</v>
      </c>
      <c r="O9" s="197">
        <v>3</v>
      </c>
      <c r="P9" s="197">
        <f t="shared" si="3"/>
        <v>14</v>
      </c>
      <c r="Q9" s="197">
        <f t="shared" si="4"/>
        <v>0.70</v>
      </c>
      <c r="R9" s="104">
        <f t="shared" si="5"/>
        <v>1.30</v>
      </c>
      <c r="S9" s="104">
        <f t="shared" si="6"/>
        <v>1.50</v>
      </c>
      <c r="T9" s="104">
        <f t="shared" si="7"/>
        <v>1.70</v>
      </c>
      <c r="U9" s="104">
        <f t="shared" si="8"/>
        <v>1.1500000000000001</v>
      </c>
      <c r="V9" s="104">
        <f t="shared" si="9"/>
        <v>1.50</v>
      </c>
      <c r="W9" s="26">
        <f t="shared" si="10"/>
        <v>57</v>
      </c>
      <c r="X9" s="194">
        <f t="shared" si="11"/>
        <v>11.40</v>
      </c>
      <c r="Y9" s="114">
        <v>44</v>
      </c>
      <c r="Z9" s="108">
        <f t="shared" si="12"/>
        <v>35.200000000000003</v>
      </c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09"/>
    </row>
    <row r="10" spans="1:44" s="107" customFormat="1" ht="20.25">
      <c r="A10" s="191">
        <v>4</v>
      </c>
      <c r="B10" s="125">
        <v>439600</v>
      </c>
      <c r="C10" s="126" t="s">
        <v>345</v>
      </c>
      <c r="D10" s="111"/>
      <c r="E10" s="111"/>
      <c r="F10" s="112"/>
      <c r="G10" s="196"/>
      <c r="H10" s="196"/>
      <c r="I10" s="196">
        <f t="shared" si="1"/>
        <v>0</v>
      </c>
      <c r="J10" s="196">
        <f t="shared" si="2"/>
        <v>0</v>
      </c>
      <c r="K10" s="197"/>
      <c r="L10" s="197"/>
      <c r="M10" s="197"/>
      <c r="N10" s="197"/>
      <c r="O10" s="197"/>
      <c r="P10" s="197">
        <f t="shared" si="3"/>
        <v>0</v>
      </c>
      <c r="Q10" s="197">
        <f t="shared" si="4"/>
        <v>0</v>
      </c>
      <c r="R10" s="104">
        <f t="shared" si="5"/>
        <v>0</v>
      </c>
      <c r="S10" s="104">
        <f t="shared" si="6"/>
        <v>0</v>
      </c>
      <c r="T10" s="104">
        <f t="shared" si="7"/>
        <v>0</v>
      </c>
      <c r="U10" s="104">
        <f t="shared" si="8"/>
        <v>0</v>
      </c>
      <c r="V10" s="104">
        <f t="shared" si="9"/>
        <v>0</v>
      </c>
      <c r="W10" s="26">
        <f t="shared" si="10"/>
        <v>0</v>
      </c>
      <c r="X10" s="194">
        <f t="shared" si="11"/>
        <v>0</v>
      </c>
      <c r="Y10" s="114" t="s">
        <v>147</v>
      </c>
      <c r="Z10" s="108" t="e">
        <f t="shared" si="12"/>
        <v>#VALUE!</v>
      </c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09"/>
    </row>
    <row r="11" spans="1:44" s="107" customFormat="1" ht="20.25">
      <c r="A11" s="191">
        <v>5</v>
      </c>
      <c r="B11" s="125">
        <v>439644</v>
      </c>
      <c r="C11" s="126" t="s">
        <v>367</v>
      </c>
      <c r="D11" s="111">
        <v>3</v>
      </c>
      <c r="E11" s="111">
        <v>4</v>
      </c>
      <c r="F11" s="112">
        <v>5</v>
      </c>
      <c r="G11" s="196">
        <v>3</v>
      </c>
      <c r="H11" s="196">
        <v>2</v>
      </c>
      <c r="I11" s="196">
        <f t="shared" si="1"/>
        <v>17</v>
      </c>
      <c r="J11" s="196">
        <f t="shared" si="2"/>
        <v>2.5499999999999998</v>
      </c>
      <c r="K11" s="197">
        <v>2</v>
      </c>
      <c r="L11" s="197">
        <v>1</v>
      </c>
      <c r="M11" s="197">
        <v>3</v>
      </c>
      <c r="N11" s="197">
        <v>2</v>
      </c>
      <c r="O11" s="197">
        <v>1</v>
      </c>
      <c r="P11" s="197">
        <f t="shared" si="3"/>
        <v>9</v>
      </c>
      <c r="Q11" s="197">
        <f t="shared" si="4"/>
        <v>0.45</v>
      </c>
      <c r="R11" s="104">
        <f t="shared" si="5"/>
        <v>0.54999999999999993</v>
      </c>
      <c r="S11" s="104">
        <f t="shared" si="6"/>
        <v>0.65</v>
      </c>
      <c r="T11" s="104">
        <f t="shared" si="7"/>
        <v>0.90</v>
      </c>
      <c r="U11" s="104">
        <f t="shared" si="8"/>
        <v>0.54999999999999993</v>
      </c>
      <c r="V11" s="104">
        <f t="shared" si="9"/>
        <v>0.35</v>
      </c>
      <c r="W11" s="26">
        <f t="shared" si="10"/>
        <v>26</v>
      </c>
      <c r="X11" s="194">
        <f t="shared" si="11"/>
        <v>5.20</v>
      </c>
      <c r="Y11" s="114">
        <v>19</v>
      </c>
      <c r="Z11" s="108">
        <f t="shared" si="12"/>
        <v>15.20</v>
      </c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09"/>
    </row>
    <row r="12" spans="1:44" s="107" customFormat="1" ht="20.25">
      <c r="A12" s="191">
        <v>6</v>
      </c>
      <c r="B12" s="125">
        <v>439704</v>
      </c>
      <c r="C12" s="126" t="s">
        <v>395</v>
      </c>
      <c r="D12" s="111">
        <v>0</v>
      </c>
      <c r="E12" s="111">
        <v>2</v>
      </c>
      <c r="F12" s="112">
        <v>1</v>
      </c>
      <c r="G12" s="196">
        <v>2</v>
      </c>
      <c r="H12" s="196">
        <v>3</v>
      </c>
      <c r="I12" s="196">
        <f t="shared" si="1"/>
        <v>8</v>
      </c>
      <c r="J12" s="196">
        <f t="shared" si="2"/>
        <v>1.20</v>
      </c>
      <c r="K12" s="197">
        <v>0</v>
      </c>
      <c r="L12" s="197">
        <v>3</v>
      </c>
      <c r="M12" s="197">
        <v>2</v>
      </c>
      <c r="N12" s="197">
        <v>1</v>
      </c>
      <c r="O12" s="197">
        <v>0</v>
      </c>
      <c r="P12" s="197">
        <f t="shared" si="3"/>
        <v>6</v>
      </c>
      <c r="Q12" s="197">
        <f t="shared" si="4"/>
        <v>0.30000000000000004</v>
      </c>
      <c r="R12" s="104">
        <f t="shared" si="5"/>
        <v>0</v>
      </c>
      <c r="S12" s="104">
        <f t="shared" si="6"/>
        <v>0.45</v>
      </c>
      <c r="T12" s="104">
        <f t="shared" si="7"/>
        <v>0.25</v>
      </c>
      <c r="U12" s="104">
        <f t="shared" si="8"/>
        <v>0.35</v>
      </c>
      <c r="V12" s="104">
        <f t="shared" si="9"/>
        <v>0.44999999999999996</v>
      </c>
      <c r="W12" s="26">
        <f t="shared" si="10"/>
        <v>14</v>
      </c>
      <c r="X12" s="194">
        <f t="shared" si="11"/>
        <v>2.8000000000000003</v>
      </c>
      <c r="Y12" s="114">
        <v>8</v>
      </c>
      <c r="Z12" s="108">
        <f t="shared" si="12"/>
        <v>6.40</v>
      </c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09"/>
    </row>
    <row r="13" spans="1:44" s="107" customFormat="1" ht="20.25">
      <c r="A13" s="191">
        <v>7</v>
      </c>
      <c r="B13" s="125">
        <v>439735</v>
      </c>
      <c r="C13" s="126" t="s">
        <v>411</v>
      </c>
      <c r="D13" s="111">
        <v>5</v>
      </c>
      <c r="E13" s="111">
        <v>7</v>
      </c>
      <c r="F13" s="112">
        <v>9</v>
      </c>
      <c r="G13" s="196">
        <v>6</v>
      </c>
      <c r="H13" s="196">
        <v>8</v>
      </c>
      <c r="I13" s="196">
        <f t="shared" si="1"/>
        <v>35</v>
      </c>
      <c r="J13" s="196">
        <f t="shared" si="2"/>
        <v>5.25</v>
      </c>
      <c r="K13" s="197">
        <v>3</v>
      </c>
      <c r="L13" s="197">
        <v>4</v>
      </c>
      <c r="M13" s="197">
        <v>2</v>
      </c>
      <c r="N13" s="197">
        <v>3</v>
      </c>
      <c r="O13" s="197">
        <v>1</v>
      </c>
      <c r="P13" s="197">
        <f t="shared" si="3"/>
        <v>13</v>
      </c>
      <c r="Q13" s="197">
        <f t="shared" si="4"/>
        <v>0.65</v>
      </c>
      <c r="R13" s="104">
        <f t="shared" si="5"/>
        <v>0.90</v>
      </c>
      <c r="S13" s="104">
        <f t="shared" si="6"/>
        <v>1.25</v>
      </c>
      <c r="T13" s="104">
        <f t="shared" si="7"/>
        <v>1.45</v>
      </c>
      <c r="U13" s="104">
        <f t="shared" si="8"/>
        <v>1.0499999999999998</v>
      </c>
      <c r="V13" s="104">
        <f t="shared" si="9"/>
        <v>1.25</v>
      </c>
      <c r="W13" s="26">
        <f t="shared" si="10"/>
        <v>48</v>
      </c>
      <c r="X13" s="194">
        <f t="shared" si="11"/>
        <v>9.6000000000000014</v>
      </c>
      <c r="Y13" s="114">
        <v>36</v>
      </c>
      <c r="Z13" s="108">
        <f t="shared" si="12"/>
        <v>28.80</v>
      </c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09"/>
    </row>
    <row r="14" spans="1:44" s="107" customFormat="1" ht="20.25">
      <c r="A14" s="191">
        <v>8</v>
      </c>
      <c r="B14" s="125">
        <v>439773</v>
      </c>
      <c r="C14" s="126" t="s">
        <v>133</v>
      </c>
      <c r="D14" s="111">
        <v>2</v>
      </c>
      <c r="E14" s="111">
        <v>1</v>
      </c>
      <c r="F14" s="112">
        <v>3</v>
      </c>
      <c r="G14" s="196">
        <v>2</v>
      </c>
      <c r="H14" s="196">
        <v>1</v>
      </c>
      <c r="I14" s="196">
        <f t="shared" si="1"/>
        <v>9</v>
      </c>
      <c r="J14" s="196">
        <f t="shared" si="2"/>
        <v>1.35</v>
      </c>
      <c r="K14" s="197">
        <v>0</v>
      </c>
      <c r="L14" s="197">
        <v>2</v>
      </c>
      <c r="M14" s="197">
        <v>0</v>
      </c>
      <c r="N14" s="197">
        <v>4</v>
      </c>
      <c r="O14" s="197">
        <v>0</v>
      </c>
      <c r="P14" s="197">
        <f t="shared" si="3"/>
        <v>6</v>
      </c>
      <c r="Q14" s="197">
        <f t="shared" si="4"/>
        <v>0.30000000000000004</v>
      </c>
      <c r="R14" s="104">
        <f t="shared" si="5"/>
        <v>0.30</v>
      </c>
      <c r="S14" s="104">
        <f t="shared" si="6"/>
        <v>0.25</v>
      </c>
      <c r="T14" s="104">
        <f t="shared" si="7"/>
        <v>0.44999999999999996</v>
      </c>
      <c r="U14" s="104">
        <f t="shared" si="8"/>
        <v>0.50</v>
      </c>
      <c r="V14" s="104">
        <f t="shared" si="9"/>
        <v>0.15</v>
      </c>
      <c r="W14" s="26">
        <f t="shared" si="10"/>
        <v>15</v>
      </c>
      <c r="X14" s="194">
        <f t="shared" si="11"/>
        <v>3</v>
      </c>
      <c r="Y14" s="114">
        <v>8</v>
      </c>
      <c r="Z14" s="108">
        <f t="shared" si="12"/>
        <v>6.40</v>
      </c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09"/>
    </row>
    <row r="15" spans="1:44" s="107" customFormat="1" ht="20.25">
      <c r="A15" s="191">
        <v>9</v>
      </c>
      <c r="B15" s="125">
        <v>439807</v>
      </c>
      <c r="C15" s="126" t="s">
        <v>445</v>
      </c>
      <c r="D15" s="111">
        <v>3</v>
      </c>
      <c r="E15" s="111">
        <v>5</v>
      </c>
      <c r="F15" s="112">
        <v>6</v>
      </c>
      <c r="G15" s="196">
        <v>4</v>
      </c>
      <c r="H15" s="196">
        <v>7</v>
      </c>
      <c r="I15" s="196">
        <f t="shared" si="1"/>
        <v>25</v>
      </c>
      <c r="J15" s="196">
        <f t="shared" si="2"/>
        <v>3.75</v>
      </c>
      <c r="K15" s="197">
        <v>3</v>
      </c>
      <c r="L15" s="197">
        <v>2</v>
      </c>
      <c r="M15" s="197">
        <v>4</v>
      </c>
      <c r="N15" s="197">
        <v>3</v>
      </c>
      <c r="O15" s="197">
        <v>2</v>
      </c>
      <c r="P15" s="197">
        <f t="shared" si="3"/>
        <v>14</v>
      </c>
      <c r="Q15" s="197">
        <f t="shared" si="4"/>
        <v>0.70</v>
      </c>
      <c r="R15" s="104">
        <f t="shared" si="5"/>
        <v>0.60</v>
      </c>
      <c r="S15" s="104">
        <f t="shared" si="6"/>
        <v>0.85</v>
      </c>
      <c r="T15" s="104">
        <f t="shared" si="7"/>
        <v>1.0999999999999999</v>
      </c>
      <c r="U15" s="104">
        <f t="shared" si="8"/>
        <v>0.75</v>
      </c>
      <c r="V15" s="104">
        <f t="shared" si="9"/>
        <v>1.1500000000000001</v>
      </c>
      <c r="W15" s="26">
        <f t="shared" si="10"/>
        <v>39</v>
      </c>
      <c r="X15" s="194">
        <f t="shared" si="11"/>
        <v>7.8000000000000007</v>
      </c>
      <c r="Y15" s="114">
        <v>24</v>
      </c>
      <c r="Z15" s="108">
        <f t="shared" si="12"/>
        <v>19.200000000000003</v>
      </c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09"/>
    </row>
    <row r="16" spans="1:44" s="107" customFormat="1" ht="20.25">
      <c r="A16" s="191">
        <v>10</v>
      </c>
      <c r="B16" s="125">
        <v>439850</v>
      </c>
      <c r="C16" s="126" t="s">
        <v>465</v>
      </c>
      <c r="D16" s="111">
        <v>9</v>
      </c>
      <c r="E16" s="111">
        <v>6</v>
      </c>
      <c r="F16" s="112">
        <v>7</v>
      </c>
      <c r="G16" s="196">
        <v>8</v>
      </c>
      <c r="H16" s="196">
        <v>5</v>
      </c>
      <c r="I16" s="196">
        <f t="shared" si="1"/>
        <v>35</v>
      </c>
      <c r="J16" s="196">
        <f t="shared" si="2"/>
        <v>5.25</v>
      </c>
      <c r="K16" s="197">
        <v>2</v>
      </c>
      <c r="L16" s="197">
        <v>3</v>
      </c>
      <c r="M16" s="197">
        <v>4</v>
      </c>
      <c r="N16" s="197">
        <v>2</v>
      </c>
      <c r="O16" s="197">
        <v>1</v>
      </c>
      <c r="P16" s="197">
        <f t="shared" si="3"/>
        <v>12</v>
      </c>
      <c r="Q16" s="197">
        <f t="shared" si="4"/>
        <v>0.60000000000000009</v>
      </c>
      <c r="R16" s="104">
        <f t="shared" si="5"/>
        <v>1.45</v>
      </c>
      <c r="S16" s="104">
        <f t="shared" si="6"/>
        <v>1.0499999999999998</v>
      </c>
      <c r="T16" s="104">
        <f t="shared" si="7"/>
        <v>1.25</v>
      </c>
      <c r="U16" s="104">
        <f t="shared" si="8"/>
        <v>1.30</v>
      </c>
      <c r="V16" s="104">
        <f t="shared" si="9"/>
        <v>0.80</v>
      </c>
      <c r="W16" s="26">
        <f t="shared" si="10"/>
        <v>47</v>
      </c>
      <c r="X16" s="194">
        <f t="shared" si="11"/>
        <v>9.40</v>
      </c>
      <c r="Y16" s="114">
        <v>36</v>
      </c>
      <c r="Z16" s="108">
        <f t="shared" si="12"/>
        <v>28.80</v>
      </c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09"/>
    </row>
    <row r="17" spans="1:44" s="107" customFormat="1" ht="20.25">
      <c r="A17" s="191">
        <v>11</v>
      </c>
      <c r="B17" s="125">
        <v>439865</v>
      </c>
      <c r="C17" s="126" t="s">
        <v>476</v>
      </c>
      <c r="D17" s="111">
        <v>3</v>
      </c>
      <c r="E17" s="111">
        <v>5</v>
      </c>
      <c r="F17" s="112">
        <v>6</v>
      </c>
      <c r="G17" s="196">
        <v>4</v>
      </c>
      <c r="H17" s="196">
        <v>7</v>
      </c>
      <c r="I17" s="196">
        <f t="shared" si="1"/>
        <v>25</v>
      </c>
      <c r="J17" s="196">
        <f t="shared" si="2"/>
        <v>3.75</v>
      </c>
      <c r="K17" s="197">
        <v>3</v>
      </c>
      <c r="L17" s="197">
        <v>1</v>
      </c>
      <c r="M17" s="197">
        <v>2</v>
      </c>
      <c r="N17" s="197">
        <v>3</v>
      </c>
      <c r="O17" s="197">
        <v>2</v>
      </c>
      <c r="P17" s="197">
        <f t="shared" si="3"/>
        <v>11</v>
      </c>
      <c r="Q17" s="197">
        <f t="shared" si="4"/>
        <v>0.55000000000000004</v>
      </c>
      <c r="R17" s="104">
        <f t="shared" si="5"/>
        <v>0.60</v>
      </c>
      <c r="S17" s="104">
        <f t="shared" si="6"/>
        <v>0.80</v>
      </c>
      <c r="T17" s="104">
        <f t="shared" si="7"/>
        <v>0.99999999999999989</v>
      </c>
      <c r="U17" s="104">
        <f t="shared" si="8"/>
        <v>0.75</v>
      </c>
      <c r="V17" s="104">
        <f t="shared" si="9"/>
        <v>1.1500000000000001</v>
      </c>
      <c r="W17" s="26">
        <f t="shared" si="10"/>
        <v>36</v>
      </c>
      <c r="X17" s="194">
        <f t="shared" si="11"/>
        <v>7.20</v>
      </c>
      <c r="Y17" s="114">
        <v>27</v>
      </c>
      <c r="Z17" s="108">
        <f t="shared" si="12"/>
        <v>21.60</v>
      </c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09"/>
    </row>
    <row r="18" spans="1:44" s="107" customFormat="1" ht="20.25">
      <c r="A18" s="191">
        <v>12</v>
      </c>
      <c r="B18" s="125">
        <v>439866</v>
      </c>
      <c r="C18" s="126" t="s">
        <v>555</v>
      </c>
      <c r="D18" s="111">
        <v>9</v>
      </c>
      <c r="E18" s="111">
        <v>11</v>
      </c>
      <c r="F18" s="112">
        <v>10</v>
      </c>
      <c r="G18" s="196">
        <v>13</v>
      </c>
      <c r="H18" s="196">
        <v>12</v>
      </c>
      <c r="I18" s="196">
        <f t="shared" si="1"/>
        <v>55</v>
      </c>
      <c r="J18" s="196">
        <f t="shared" si="2"/>
        <v>8.25</v>
      </c>
      <c r="K18" s="197">
        <v>4</v>
      </c>
      <c r="L18" s="197">
        <v>3</v>
      </c>
      <c r="M18" s="197">
        <v>4</v>
      </c>
      <c r="N18" s="197">
        <v>2</v>
      </c>
      <c r="O18" s="197">
        <v>3</v>
      </c>
      <c r="P18" s="197">
        <f t="shared" si="3"/>
        <v>16</v>
      </c>
      <c r="Q18" s="197">
        <f t="shared" si="4"/>
        <v>0.80</v>
      </c>
      <c r="R18" s="104">
        <f t="shared" si="5"/>
        <v>1.5499999999999998</v>
      </c>
      <c r="S18" s="104">
        <f t="shared" si="6"/>
        <v>1.7999999999999998</v>
      </c>
      <c r="T18" s="104">
        <f t="shared" si="7"/>
        <v>1.70</v>
      </c>
      <c r="U18" s="104">
        <f t="shared" si="8"/>
        <v>2.0499999999999998</v>
      </c>
      <c r="V18" s="104">
        <f t="shared" si="9"/>
        <v>1.9499999999999997</v>
      </c>
      <c r="W18" s="26">
        <f t="shared" si="10"/>
        <v>71</v>
      </c>
      <c r="X18" s="194">
        <f t="shared" si="11"/>
        <v>14.20</v>
      </c>
      <c r="Y18" s="114">
        <v>55</v>
      </c>
      <c r="Z18" s="108">
        <f t="shared" si="12"/>
        <v>44</v>
      </c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09"/>
    </row>
    <row r="19" spans="1:44" s="107" customFormat="1" ht="20.25">
      <c r="A19" s="191">
        <v>13</v>
      </c>
      <c r="B19" s="125">
        <v>439470</v>
      </c>
      <c r="C19" s="126" t="s">
        <v>277</v>
      </c>
      <c r="D19" s="111">
        <v>9</v>
      </c>
      <c r="E19" s="111">
        <v>8</v>
      </c>
      <c r="F19" s="112">
        <v>10</v>
      </c>
      <c r="G19" s="196">
        <v>7</v>
      </c>
      <c r="H19" s="196">
        <v>8</v>
      </c>
      <c r="I19" s="196">
        <f t="shared" si="1"/>
        <v>42</v>
      </c>
      <c r="J19" s="196">
        <f t="shared" si="2"/>
        <v>6.30</v>
      </c>
      <c r="K19" s="197">
        <v>1</v>
      </c>
      <c r="L19" s="197">
        <v>3</v>
      </c>
      <c r="M19" s="197">
        <v>2</v>
      </c>
      <c r="N19" s="197">
        <v>4</v>
      </c>
      <c r="O19" s="197">
        <v>2</v>
      </c>
      <c r="P19" s="197">
        <f t="shared" si="3"/>
        <v>12</v>
      </c>
      <c r="Q19" s="197">
        <f t="shared" si="4"/>
        <v>0.60000000000000009</v>
      </c>
      <c r="R19" s="104">
        <f t="shared" si="5"/>
        <v>1.40</v>
      </c>
      <c r="S19" s="104">
        <f t="shared" si="6"/>
        <v>1.35</v>
      </c>
      <c r="T19" s="104">
        <f t="shared" si="7"/>
        <v>1.60</v>
      </c>
      <c r="U19" s="104">
        <f t="shared" si="8"/>
        <v>1.25</v>
      </c>
      <c r="V19" s="104">
        <f t="shared" si="9"/>
        <v>1.30</v>
      </c>
      <c r="W19" s="26">
        <f t="shared" si="10"/>
        <v>54</v>
      </c>
      <c r="X19" s="194">
        <f t="shared" si="11"/>
        <v>10.80</v>
      </c>
      <c r="Y19" s="114">
        <v>41</v>
      </c>
      <c r="Z19" s="108">
        <f t="shared" si="12"/>
        <v>32.800000000000004</v>
      </c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09"/>
    </row>
    <row r="20" spans="1:44" s="107" customFormat="1" ht="20.25">
      <c r="A20" s="191">
        <v>14</v>
      </c>
      <c r="B20" s="125">
        <v>439473</v>
      </c>
      <c r="C20" s="126" t="s">
        <v>278</v>
      </c>
      <c r="D20" s="111">
        <v>6</v>
      </c>
      <c r="E20" s="111">
        <v>8</v>
      </c>
      <c r="F20" s="112">
        <v>7</v>
      </c>
      <c r="G20" s="196">
        <v>5</v>
      </c>
      <c r="H20" s="196">
        <v>8</v>
      </c>
      <c r="I20" s="196">
        <f t="shared" si="1"/>
        <v>34</v>
      </c>
      <c r="J20" s="196">
        <f t="shared" si="2"/>
        <v>5.0999999999999996</v>
      </c>
      <c r="K20" s="197">
        <v>2</v>
      </c>
      <c r="L20" s="197">
        <v>4</v>
      </c>
      <c r="M20" s="197">
        <v>3</v>
      </c>
      <c r="N20" s="197">
        <v>1</v>
      </c>
      <c r="O20" s="197">
        <v>1</v>
      </c>
      <c r="P20" s="197">
        <f t="shared" si="3"/>
        <v>11</v>
      </c>
      <c r="Q20" s="197">
        <f t="shared" si="4"/>
        <v>0.55000000000000004</v>
      </c>
      <c r="R20" s="104">
        <f t="shared" si="5"/>
        <v>0.99999999999999989</v>
      </c>
      <c r="S20" s="104">
        <f t="shared" si="6"/>
        <v>1.40</v>
      </c>
      <c r="T20" s="104">
        <f t="shared" si="7"/>
        <v>1.2000000000000002</v>
      </c>
      <c r="U20" s="104">
        <f t="shared" si="8"/>
        <v>0.80</v>
      </c>
      <c r="V20" s="104">
        <f t="shared" si="9"/>
        <v>1.25</v>
      </c>
      <c r="W20" s="26">
        <f t="shared" si="10"/>
        <v>45</v>
      </c>
      <c r="X20" s="194">
        <f t="shared" si="11"/>
        <v>9</v>
      </c>
      <c r="Y20" s="114">
        <v>36</v>
      </c>
      <c r="Z20" s="108">
        <f t="shared" si="12"/>
        <v>28.80</v>
      </c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09"/>
    </row>
    <row r="21" spans="1:44" s="107" customFormat="1" ht="20.25">
      <c r="A21" s="191">
        <v>15</v>
      </c>
      <c r="B21" s="125">
        <v>439477</v>
      </c>
      <c r="C21" s="126" t="s">
        <v>281</v>
      </c>
      <c r="D21" s="111"/>
      <c r="E21" s="111"/>
      <c r="F21" s="112"/>
      <c r="G21" s="196"/>
      <c r="H21" s="196"/>
      <c r="I21" s="196">
        <f t="shared" si="1"/>
        <v>0</v>
      </c>
      <c r="J21" s="196">
        <f t="shared" si="2"/>
        <v>0</v>
      </c>
      <c r="K21" s="197"/>
      <c r="L21" s="197"/>
      <c r="M21" s="197"/>
      <c r="N21" s="197"/>
      <c r="O21" s="197"/>
      <c r="P21" s="197">
        <f t="shared" si="3"/>
        <v>0</v>
      </c>
      <c r="Q21" s="197">
        <f t="shared" si="4"/>
        <v>0</v>
      </c>
      <c r="R21" s="104">
        <f t="shared" si="5"/>
        <v>0</v>
      </c>
      <c r="S21" s="104">
        <f t="shared" si="6"/>
        <v>0</v>
      </c>
      <c r="T21" s="104">
        <f t="shared" si="7"/>
        <v>0</v>
      </c>
      <c r="U21" s="104">
        <f t="shared" si="8"/>
        <v>0</v>
      </c>
      <c r="V21" s="104">
        <f t="shared" si="9"/>
        <v>0</v>
      </c>
      <c r="W21" s="26">
        <f t="shared" si="10"/>
        <v>0</v>
      </c>
      <c r="X21" s="194">
        <f t="shared" si="11"/>
        <v>0</v>
      </c>
      <c r="Y21" s="114" t="s">
        <v>147</v>
      </c>
      <c r="Z21" s="108" t="e">
        <f t="shared" si="12"/>
        <v>#VALUE!</v>
      </c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09"/>
    </row>
    <row r="22" spans="1:44" s="107" customFormat="1" ht="20.25">
      <c r="A22" s="191">
        <v>16</v>
      </c>
      <c r="B22" s="125">
        <v>439482</v>
      </c>
      <c r="C22" s="126" t="s">
        <v>283</v>
      </c>
      <c r="D22" s="111">
        <v>3</v>
      </c>
      <c r="E22" s="111">
        <v>4</v>
      </c>
      <c r="F22" s="112">
        <v>2</v>
      </c>
      <c r="G22" s="196">
        <v>5</v>
      </c>
      <c r="H22" s="196">
        <v>6</v>
      </c>
      <c r="I22" s="196">
        <f t="shared" si="1"/>
        <v>20</v>
      </c>
      <c r="J22" s="196">
        <f t="shared" si="2"/>
        <v>3</v>
      </c>
      <c r="K22" s="197">
        <v>0</v>
      </c>
      <c r="L22" s="197">
        <v>2</v>
      </c>
      <c r="M22" s="197">
        <v>0</v>
      </c>
      <c r="N22" s="197">
        <v>3</v>
      </c>
      <c r="O22" s="197">
        <v>0</v>
      </c>
      <c r="P22" s="197">
        <f t="shared" si="3"/>
        <v>5</v>
      </c>
      <c r="Q22" s="197">
        <f t="shared" si="4"/>
        <v>0.25</v>
      </c>
      <c r="R22" s="104">
        <f t="shared" si="5"/>
        <v>0.44999999999999996</v>
      </c>
      <c r="S22" s="104">
        <f t="shared" si="6"/>
        <v>0.70</v>
      </c>
      <c r="T22" s="104">
        <f t="shared" si="7"/>
        <v>0.30</v>
      </c>
      <c r="U22" s="104">
        <f t="shared" si="8"/>
        <v>0.90</v>
      </c>
      <c r="V22" s="104">
        <f t="shared" si="9"/>
        <v>0.89999999999999991</v>
      </c>
      <c r="W22" s="26">
        <f t="shared" si="10"/>
        <v>25</v>
      </c>
      <c r="X22" s="194">
        <f t="shared" si="11"/>
        <v>5</v>
      </c>
      <c r="Y22" s="114">
        <v>12</v>
      </c>
      <c r="Z22" s="108">
        <f t="shared" si="12"/>
        <v>9.6000000000000014</v>
      </c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09"/>
    </row>
    <row r="23" spans="1:44" s="107" customFormat="1" ht="20.25">
      <c r="A23" s="191">
        <v>17</v>
      </c>
      <c r="B23" s="125">
        <v>439491</v>
      </c>
      <c r="C23" s="126" t="s">
        <v>157</v>
      </c>
      <c r="D23" s="111">
        <v>8</v>
      </c>
      <c r="E23" s="111">
        <v>7</v>
      </c>
      <c r="F23" s="112">
        <v>6</v>
      </c>
      <c r="G23" s="196">
        <v>9</v>
      </c>
      <c r="H23" s="196">
        <v>5</v>
      </c>
      <c r="I23" s="196">
        <f t="shared" si="1"/>
        <v>35</v>
      </c>
      <c r="J23" s="196">
        <f t="shared" si="2"/>
        <v>5.25</v>
      </c>
      <c r="K23" s="197">
        <v>3</v>
      </c>
      <c r="L23" s="197">
        <v>2</v>
      </c>
      <c r="M23" s="197">
        <v>1</v>
      </c>
      <c r="N23" s="197">
        <v>3</v>
      </c>
      <c r="O23" s="197">
        <v>2</v>
      </c>
      <c r="P23" s="197">
        <f t="shared" si="3"/>
        <v>11</v>
      </c>
      <c r="Q23" s="197">
        <f t="shared" si="4"/>
        <v>0.55000000000000004</v>
      </c>
      <c r="R23" s="104">
        <f t="shared" si="5"/>
        <v>1.35</v>
      </c>
      <c r="S23" s="104">
        <f t="shared" si="6"/>
        <v>1.1500000000000001</v>
      </c>
      <c r="T23" s="104">
        <f t="shared" si="7"/>
        <v>0.95</v>
      </c>
      <c r="U23" s="104">
        <f t="shared" si="8"/>
        <v>1.50</v>
      </c>
      <c r="V23" s="104">
        <f t="shared" si="9"/>
        <v>0.85</v>
      </c>
      <c r="W23" s="26">
        <f t="shared" si="10"/>
        <v>46</v>
      </c>
      <c r="X23" s="194">
        <f t="shared" si="11"/>
        <v>9.2000000000000011</v>
      </c>
      <c r="Y23" s="114">
        <v>36</v>
      </c>
      <c r="Z23" s="108">
        <f t="shared" si="12"/>
        <v>28.80</v>
      </c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09"/>
    </row>
    <row r="24" spans="1:44" s="107" customFormat="1" ht="20.25">
      <c r="A24" s="191">
        <v>18</v>
      </c>
      <c r="B24" s="125">
        <v>439494</v>
      </c>
      <c r="C24" s="126" t="s">
        <v>291</v>
      </c>
      <c r="D24" s="111">
        <v>6</v>
      </c>
      <c r="E24" s="111">
        <v>8</v>
      </c>
      <c r="F24" s="112">
        <v>6</v>
      </c>
      <c r="G24" s="196">
        <v>5</v>
      </c>
      <c r="H24" s="196">
        <v>7</v>
      </c>
      <c r="I24" s="196">
        <f t="shared" si="1"/>
        <v>32</v>
      </c>
      <c r="J24" s="196">
        <f t="shared" si="2"/>
        <v>4.80</v>
      </c>
      <c r="K24" s="197">
        <v>1</v>
      </c>
      <c r="L24" s="197">
        <v>3</v>
      </c>
      <c r="M24" s="197">
        <v>2</v>
      </c>
      <c r="N24" s="197">
        <v>3</v>
      </c>
      <c r="O24" s="197">
        <v>1</v>
      </c>
      <c r="P24" s="197">
        <f t="shared" si="3"/>
        <v>10</v>
      </c>
      <c r="Q24" s="197">
        <f t="shared" si="4"/>
        <v>0.50</v>
      </c>
      <c r="R24" s="104">
        <f t="shared" si="5"/>
        <v>0.95</v>
      </c>
      <c r="S24" s="104">
        <f t="shared" si="6"/>
        <v>1.35</v>
      </c>
      <c r="T24" s="104">
        <f t="shared" si="7"/>
        <v>0.99999999999999989</v>
      </c>
      <c r="U24" s="104">
        <f t="shared" si="8"/>
        <v>0.90</v>
      </c>
      <c r="V24" s="104">
        <f t="shared" si="9"/>
        <v>1.1000000000000001</v>
      </c>
      <c r="W24" s="26">
        <f t="shared" si="10"/>
        <v>42</v>
      </c>
      <c r="X24" s="194">
        <f t="shared" si="11"/>
        <v>8.40</v>
      </c>
      <c r="Y24" s="114">
        <v>36</v>
      </c>
      <c r="Z24" s="108">
        <f t="shared" si="12"/>
        <v>28.80</v>
      </c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09"/>
    </row>
    <row r="25" spans="1:44" s="107" customFormat="1" ht="20.25">
      <c r="A25" s="191">
        <v>19</v>
      </c>
      <c r="B25" s="125">
        <v>439501</v>
      </c>
      <c r="C25" s="126" t="s">
        <v>294</v>
      </c>
      <c r="D25" s="111">
        <v>5</v>
      </c>
      <c r="E25" s="111">
        <v>6</v>
      </c>
      <c r="F25" s="112">
        <v>7</v>
      </c>
      <c r="G25" s="196">
        <v>8</v>
      </c>
      <c r="H25" s="196">
        <v>6</v>
      </c>
      <c r="I25" s="196">
        <f t="shared" si="1"/>
        <v>32</v>
      </c>
      <c r="J25" s="196">
        <f t="shared" si="2"/>
        <v>4.80</v>
      </c>
      <c r="K25" s="197">
        <v>2</v>
      </c>
      <c r="L25" s="197">
        <v>0</v>
      </c>
      <c r="M25" s="197">
        <v>3</v>
      </c>
      <c r="N25" s="197">
        <v>0</v>
      </c>
      <c r="O25" s="197">
        <v>1</v>
      </c>
      <c r="P25" s="197">
        <f t="shared" si="3"/>
        <v>6</v>
      </c>
      <c r="Q25" s="197">
        <f t="shared" si="4"/>
        <v>0.30000000000000004</v>
      </c>
      <c r="R25" s="104">
        <f t="shared" si="5"/>
        <v>0.85</v>
      </c>
      <c r="S25" s="104">
        <f t="shared" si="6"/>
        <v>0.89999999999999991</v>
      </c>
      <c r="T25" s="104">
        <f t="shared" si="7"/>
        <v>1.2000000000000002</v>
      </c>
      <c r="U25" s="104">
        <f t="shared" si="8"/>
        <v>1.20</v>
      </c>
      <c r="V25" s="104">
        <f t="shared" si="9"/>
        <v>0.95</v>
      </c>
      <c r="W25" s="26">
        <f t="shared" si="10"/>
        <v>38</v>
      </c>
      <c r="X25" s="194">
        <f t="shared" si="11"/>
        <v>7.60</v>
      </c>
      <c r="Y25" s="114">
        <v>25</v>
      </c>
      <c r="Z25" s="108">
        <f t="shared" si="12"/>
        <v>20</v>
      </c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09"/>
    </row>
    <row r="26" spans="1:44" s="107" customFormat="1" ht="20.25">
      <c r="A26" s="191">
        <v>20</v>
      </c>
      <c r="B26" s="125">
        <v>439502</v>
      </c>
      <c r="C26" s="126" t="s">
        <v>295</v>
      </c>
      <c r="D26" s="111">
        <v>8</v>
      </c>
      <c r="E26" s="111">
        <v>7</v>
      </c>
      <c r="F26" s="112">
        <v>6</v>
      </c>
      <c r="G26" s="196">
        <v>8</v>
      </c>
      <c r="H26" s="196">
        <v>5</v>
      </c>
      <c r="I26" s="196">
        <f t="shared" si="1"/>
        <v>34</v>
      </c>
      <c r="J26" s="196">
        <f t="shared" si="2"/>
        <v>5.0999999999999996</v>
      </c>
      <c r="K26" s="197">
        <v>3</v>
      </c>
      <c r="L26" s="197">
        <v>2</v>
      </c>
      <c r="M26" s="197">
        <v>0</v>
      </c>
      <c r="N26" s="197">
        <v>4</v>
      </c>
      <c r="O26" s="197">
        <v>2</v>
      </c>
      <c r="P26" s="197">
        <f t="shared" si="3"/>
        <v>11</v>
      </c>
      <c r="Q26" s="197">
        <f t="shared" si="4"/>
        <v>0.55000000000000004</v>
      </c>
      <c r="R26" s="104">
        <f t="shared" si="5"/>
        <v>1.35</v>
      </c>
      <c r="S26" s="104">
        <f t="shared" si="6"/>
        <v>1.1500000000000001</v>
      </c>
      <c r="T26" s="104">
        <f t="shared" si="7"/>
        <v>0.89999999999999991</v>
      </c>
      <c r="U26" s="104">
        <f t="shared" si="8"/>
        <v>1.40</v>
      </c>
      <c r="V26" s="104">
        <f t="shared" si="9"/>
        <v>0.85</v>
      </c>
      <c r="W26" s="26">
        <f t="shared" si="10"/>
        <v>45</v>
      </c>
      <c r="X26" s="194">
        <f t="shared" si="11"/>
        <v>9</v>
      </c>
      <c r="Y26" s="114">
        <v>36</v>
      </c>
      <c r="Z26" s="108">
        <f t="shared" si="12"/>
        <v>28.80</v>
      </c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09"/>
    </row>
    <row r="27" spans="1:44" s="107" customFormat="1" ht="20.25">
      <c r="A27" s="191">
        <v>21</v>
      </c>
      <c r="B27" s="125">
        <v>439516</v>
      </c>
      <c r="C27" s="126" t="s">
        <v>538</v>
      </c>
      <c r="D27" s="111"/>
      <c r="E27" s="111"/>
      <c r="F27" s="112"/>
      <c r="G27" s="196"/>
      <c r="H27" s="196"/>
      <c r="I27" s="196">
        <f t="shared" si="1"/>
        <v>0</v>
      </c>
      <c r="J27" s="196">
        <f t="shared" si="2"/>
        <v>0</v>
      </c>
      <c r="K27" s="197"/>
      <c r="L27" s="197"/>
      <c r="M27" s="197"/>
      <c r="N27" s="197"/>
      <c r="O27" s="197"/>
      <c r="P27" s="197">
        <f t="shared" si="3"/>
        <v>0</v>
      </c>
      <c r="Q27" s="197">
        <f t="shared" si="4"/>
        <v>0</v>
      </c>
      <c r="R27" s="104">
        <f t="shared" si="5"/>
        <v>0</v>
      </c>
      <c r="S27" s="104">
        <f t="shared" si="6"/>
        <v>0</v>
      </c>
      <c r="T27" s="104">
        <f t="shared" si="7"/>
        <v>0</v>
      </c>
      <c r="U27" s="104">
        <f t="shared" si="8"/>
        <v>0</v>
      </c>
      <c r="V27" s="104">
        <f t="shared" si="9"/>
        <v>0</v>
      </c>
      <c r="W27" s="26">
        <f t="shared" si="10"/>
        <v>0</v>
      </c>
      <c r="X27" s="194">
        <f t="shared" si="11"/>
        <v>0</v>
      </c>
      <c r="Y27" s="114" t="s">
        <v>147</v>
      </c>
      <c r="Z27" s="108" t="e">
        <f t="shared" si="12"/>
        <v>#VALUE!</v>
      </c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09"/>
    </row>
    <row r="28" spans="1:44" s="107" customFormat="1" ht="20.25">
      <c r="A28" s="191">
        <v>22</v>
      </c>
      <c r="B28" s="125">
        <v>439518</v>
      </c>
      <c r="C28" s="126" t="s">
        <v>539</v>
      </c>
      <c r="D28" s="111">
        <v>8</v>
      </c>
      <c r="E28" s="111">
        <v>6</v>
      </c>
      <c r="F28" s="112">
        <v>9</v>
      </c>
      <c r="G28" s="196">
        <v>7</v>
      </c>
      <c r="H28" s="196">
        <v>10</v>
      </c>
      <c r="I28" s="196">
        <f t="shared" si="1"/>
        <v>40</v>
      </c>
      <c r="J28" s="196">
        <f t="shared" si="2"/>
        <v>6</v>
      </c>
      <c r="K28" s="197">
        <v>2</v>
      </c>
      <c r="L28" s="197">
        <v>3</v>
      </c>
      <c r="M28" s="197">
        <v>0</v>
      </c>
      <c r="N28" s="197">
        <v>4</v>
      </c>
      <c r="O28" s="197">
        <v>3</v>
      </c>
      <c r="P28" s="197">
        <f t="shared" si="3"/>
        <v>12</v>
      </c>
      <c r="Q28" s="197">
        <f t="shared" si="4"/>
        <v>0.60000000000000009</v>
      </c>
      <c r="R28" s="104">
        <f t="shared" si="5"/>
        <v>1.30</v>
      </c>
      <c r="S28" s="104">
        <f t="shared" si="6"/>
        <v>1.0499999999999998</v>
      </c>
      <c r="T28" s="104">
        <f t="shared" si="7"/>
        <v>1.35</v>
      </c>
      <c r="U28" s="104">
        <f t="shared" si="8"/>
        <v>1.25</v>
      </c>
      <c r="V28" s="104">
        <f t="shared" si="9"/>
        <v>1.65</v>
      </c>
      <c r="W28" s="26">
        <f t="shared" si="10"/>
        <v>52</v>
      </c>
      <c r="X28" s="194">
        <f t="shared" si="11"/>
        <v>10.40</v>
      </c>
      <c r="Y28" s="114">
        <v>42</v>
      </c>
      <c r="Z28" s="108">
        <f t="shared" si="12"/>
        <v>33.60</v>
      </c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09"/>
    </row>
    <row r="29" spans="1:44" s="107" customFormat="1" ht="20.25">
      <c r="A29" s="191">
        <v>23</v>
      </c>
      <c r="B29" s="125">
        <v>439525</v>
      </c>
      <c r="C29" s="126" t="s">
        <v>165</v>
      </c>
      <c r="D29" s="111"/>
      <c r="E29" s="111"/>
      <c r="F29" s="112"/>
      <c r="G29" s="196"/>
      <c r="H29" s="196"/>
      <c r="I29" s="196">
        <f t="shared" si="1"/>
        <v>0</v>
      </c>
      <c r="J29" s="196">
        <f t="shared" si="2"/>
        <v>0</v>
      </c>
      <c r="K29" s="197"/>
      <c r="L29" s="197"/>
      <c r="M29" s="197"/>
      <c r="N29" s="197"/>
      <c r="O29" s="197"/>
      <c r="P29" s="197">
        <f t="shared" si="3"/>
        <v>0</v>
      </c>
      <c r="Q29" s="197">
        <f t="shared" si="4"/>
        <v>0</v>
      </c>
      <c r="R29" s="104">
        <f t="shared" si="5"/>
        <v>0</v>
      </c>
      <c r="S29" s="104">
        <f t="shared" si="6"/>
        <v>0</v>
      </c>
      <c r="T29" s="104">
        <f t="shared" si="7"/>
        <v>0</v>
      </c>
      <c r="U29" s="104">
        <f t="shared" si="8"/>
        <v>0</v>
      </c>
      <c r="V29" s="104">
        <f t="shared" si="9"/>
        <v>0</v>
      </c>
      <c r="W29" s="26">
        <f t="shared" si="10"/>
        <v>0</v>
      </c>
      <c r="X29" s="194">
        <f t="shared" si="11"/>
        <v>0</v>
      </c>
      <c r="Y29" s="114" t="s">
        <v>147</v>
      </c>
      <c r="Z29" s="108" t="e">
        <f t="shared" si="12"/>
        <v>#VALUE!</v>
      </c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09"/>
    </row>
    <row r="30" spans="1:44" s="107" customFormat="1" ht="20.25">
      <c r="A30" s="191">
        <v>24</v>
      </c>
      <c r="B30" s="125">
        <v>439530</v>
      </c>
      <c r="C30" s="126" t="s">
        <v>307</v>
      </c>
      <c r="D30" s="111">
        <v>7</v>
      </c>
      <c r="E30" s="111">
        <v>3</v>
      </c>
      <c r="F30" s="112">
        <v>6</v>
      </c>
      <c r="G30" s="196">
        <v>5</v>
      </c>
      <c r="H30" s="196">
        <v>4</v>
      </c>
      <c r="I30" s="196">
        <f t="shared" si="1"/>
        <v>25</v>
      </c>
      <c r="J30" s="196">
        <f t="shared" si="2"/>
        <v>3.75</v>
      </c>
      <c r="K30" s="197">
        <v>1</v>
      </c>
      <c r="L30" s="197">
        <v>2</v>
      </c>
      <c r="M30" s="197">
        <v>0</v>
      </c>
      <c r="N30" s="197">
        <v>3</v>
      </c>
      <c r="O30" s="197">
        <v>2</v>
      </c>
      <c r="P30" s="197">
        <f t="shared" si="3"/>
        <v>8</v>
      </c>
      <c r="Q30" s="197">
        <f t="shared" si="4"/>
        <v>0.40</v>
      </c>
      <c r="R30" s="104">
        <f t="shared" si="5"/>
        <v>1.1000000000000001</v>
      </c>
      <c r="S30" s="104">
        <f t="shared" si="6"/>
        <v>0.54999999999999993</v>
      </c>
      <c r="T30" s="104">
        <f t="shared" si="7"/>
        <v>0.89999999999999991</v>
      </c>
      <c r="U30" s="104">
        <f t="shared" si="8"/>
        <v>0.90</v>
      </c>
      <c r="V30" s="104">
        <f t="shared" si="9"/>
        <v>0.70</v>
      </c>
      <c r="W30" s="26">
        <f t="shared" si="10"/>
        <v>33</v>
      </c>
      <c r="X30" s="194">
        <f t="shared" si="11"/>
        <v>6.60</v>
      </c>
      <c r="Y30" s="114">
        <v>24</v>
      </c>
      <c r="Z30" s="108">
        <f t="shared" si="12"/>
        <v>19.200000000000003</v>
      </c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09"/>
    </row>
    <row r="31" spans="1:44" s="107" customFormat="1" ht="20.25">
      <c r="A31" s="191">
        <v>25</v>
      </c>
      <c r="B31" s="125">
        <v>439536</v>
      </c>
      <c r="C31" s="126" t="s">
        <v>310</v>
      </c>
      <c r="D31" s="111">
        <v>6</v>
      </c>
      <c r="E31" s="111">
        <v>7</v>
      </c>
      <c r="F31" s="112">
        <v>5</v>
      </c>
      <c r="G31" s="196">
        <v>4</v>
      </c>
      <c r="H31" s="196">
        <v>5</v>
      </c>
      <c r="I31" s="196">
        <f t="shared" si="1"/>
        <v>27</v>
      </c>
      <c r="J31" s="196">
        <f t="shared" si="2"/>
        <v>4.05</v>
      </c>
      <c r="K31" s="197">
        <v>3</v>
      </c>
      <c r="L31" s="197">
        <v>0</v>
      </c>
      <c r="M31" s="197">
        <v>2</v>
      </c>
      <c r="N31" s="197">
        <v>1</v>
      </c>
      <c r="O31" s="197">
        <v>0</v>
      </c>
      <c r="P31" s="197">
        <f t="shared" si="3"/>
        <v>6</v>
      </c>
      <c r="Q31" s="197">
        <f t="shared" si="4"/>
        <v>0.30000000000000004</v>
      </c>
      <c r="R31" s="104">
        <f t="shared" si="5"/>
        <v>1.0499999999999998</v>
      </c>
      <c r="S31" s="104">
        <f t="shared" si="6"/>
        <v>1.05</v>
      </c>
      <c r="T31" s="104">
        <f t="shared" si="7"/>
        <v>0.85</v>
      </c>
      <c r="U31" s="104">
        <f t="shared" si="8"/>
        <v>0.65</v>
      </c>
      <c r="V31" s="104">
        <f t="shared" si="9"/>
        <v>0.75</v>
      </c>
      <c r="W31" s="26">
        <f t="shared" si="10"/>
        <v>33</v>
      </c>
      <c r="X31" s="194">
        <f t="shared" si="11"/>
        <v>6.60</v>
      </c>
      <c r="Y31" s="114">
        <v>28</v>
      </c>
      <c r="Z31" s="108">
        <f t="shared" si="12"/>
        <v>22.40</v>
      </c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09"/>
    </row>
    <row r="32" spans="1:44" s="107" customFormat="1" ht="20.25">
      <c r="A32" s="191">
        <v>26</v>
      </c>
      <c r="B32" s="125">
        <v>439547</v>
      </c>
      <c r="C32" s="126" t="s">
        <v>496</v>
      </c>
      <c r="D32" s="111">
        <v>5</v>
      </c>
      <c r="E32" s="111">
        <v>6</v>
      </c>
      <c r="F32" s="112">
        <v>4</v>
      </c>
      <c r="G32" s="196">
        <v>3</v>
      </c>
      <c r="H32" s="196">
        <v>7</v>
      </c>
      <c r="I32" s="196">
        <f t="shared" si="1"/>
        <v>25</v>
      </c>
      <c r="J32" s="196">
        <f t="shared" si="2"/>
        <v>3.75</v>
      </c>
      <c r="K32" s="197">
        <v>3</v>
      </c>
      <c r="L32" s="197">
        <v>4</v>
      </c>
      <c r="M32" s="197">
        <v>0</v>
      </c>
      <c r="N32" s="197">
        <v>2</v>
      </c>
      <c r="O32" s="197">
        <v>3</v>
      </c>
      <c r="P32" s="197">
        <f t="shared" si="3"/>
        <v>12</v>
      </c>
      <c r="Q32" s="197">
        <f t="shared" si="4"/>
        <v>0.60000000000000009</v>
      </c>
      <c r="R32" s="104">
        <f t="shared" si="5"/>
        <v>0.90</v>
      </c>
      <c r="S32" s="104">
        <f t="shared" si="6"/>
        <v>1.0999999999999999</v>
      </c>
      <c r="T32" s="104">
        <f t="shared" si="7"/>
        <v>0.60</v>
      </c>
      <c r="U32" s="104">
        <f t="shared" si="8"/>
        <v>0.54999999999999993</v>
      </c>
      <c r="V32" s="104">
        <f t="shared" si="9"/>
        <v>1.2000000000000002</v>
      </c>
      <c r="W32" s="26">
        <f t="shared" si="10"/>
        <v>37</v>
      </c>
      <c r="X32" s="194">
        <f t="shared" si="11"/>
        <v>7.40</v>
      </c>
      <c r="Y32" s="114">
        <v>27</v>
      </c>
      <c r="Z32" s="108">
        <f t="shared" si="12"/>
        <v>21.60</v>
      </c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09"/>
    </row>
    <row r="33" spans="1:44" s="107" customFormat="1" ht="20.25">
      <c r="A33" s="191">
        <v>27</v>
      </c>
      <c r="B33" s="125">
        <v>439548</v>
      </c>
      <c r="C33" s="126" t="s">
        <v>173</v>
      </c>
      <c r="D33" s="111">
        <v>9</v>
      </c>
      <c r="E33" s="111">
        <v>8</v>
      </c>
      <c r="F33" s="112">
        <v>10</v>
      </c>
      <c r="G33" s="196">
        <v>7</v>
      </c>
      <c r="H33" s="196">
        <v>9</v>
      </c>
      <c r="I33" s="196">
        <f t="shared" si="1"/>
        <v>43</v>
      </c>
      <c r="J33" s="196">
        <f t="shared" si="2"/>
        <v>6.45</v>
      </c>
      <c r="K33" s="197">
        <v>0</v>
      </c>
      <c r="L33" s="197">
        <v>3</v>
      </c>
      <c r="M33" s="197">
        <v>0</v>
      </c>
      <c r="N33" s="197">
        <v>2</v>
      </c>
      <c r="O33" s="197">
        <v>4</v>
      </c>
      <c r="P33" s="197">
        <f t="shared" si="3"/>
        <v>9</v>
      </c>
      <c r="Q33" s="197">
        <f t="shared" si="4"/>
        <v>0.45</v>
      </c>
      <c r="R33" s="104">
        <f t="shared" si="5"/>
        <v>1.35</v>
      </c>
      <c r="S33" s="104">
        <f t="shared" si="6"/>
        <v>1.35</v>
      </c>
      <c r="T33" s="104">
        <f t="shared" si="7"/>
        <v>1.50</v>
      </c>
      <c r="U33" s="104">
        <f t="shared" si="8"/>
        <v>1.1500000000000001</v>
      </c>
      <c r="V33" s="104">
        <f t="shared" si="9"/>
        <v>1.5499999999999998</v>
      </c>
      <c r="W33" s="26">
        <f t="shared" si="10"/>
        <v>52</v>
      </c>
      <c r="X33" s="194">
        <f t="shared" si="11"/>
        <v>10.40</v>
      </c>
      <c r="Y33" s="114">
        <v>43</v>
      </c>
      <c r="Z33" s="108">
        <f t="shared" si="12"/>
        <v>34.40</v>
      </c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09"/>
    </row>
    <row r="34" spans="1:44" s="107" customFormat="1" ht="20.25">
      <c r="A34" s="191">
        <v>28</v>
      </c>
      <c r="B34" s="125">
        <v>439564</v>
      </c>
      <c r="C34" s="126" t="s">
        <v>321</v>
      </c>
      <c r="D34" s="111">
        <v>8</v>
      </c>
      <c r="E34" s="111">
        <v>7</v>
      </c>
      <c r="F34" s="112">
        <v>6</v>
      </c>
      <c r="G34" s="196">
        <v>9</v>
      </c>
      <c r="H34" s="196">
        <v>8</v>
      </c>
      <c r="I34" s="196">
        <f t="shared" si="1"/>
        <v>38</v>
      </c>
      <c r="J34" s="196">
        <f t="shared" si="2"/>
        <v>5.70</v>
      </c>
      <c r="K34" s="197">
        <v>2</v>
      </c>
      <c r="L34" s="197">
        <v>4</v>
      </c>
      <c r="M34" s="197">
        <v>3</v>
      </c>
      <c r="N34" s="197">
        <v>5</v>
      </c>
      <c r="O34" s="197">
        <v>2</v>
      </c>
      <c r="P34" s="197">
        <f t="shared" si="3"/>
        <v>16</v>
      </c>
      <c r="Q34" s="197">
        <f t="shared" si="4"/>
        <v>0.80</v>
      </c>
      <c r="R34" s="104">
        <f t="shared" si="5"/>
        <v>1.30</v>
      </c>
      <c r="S34" s="104">
        <f t="shared" si="6"/>
        <v>1.25</v>
      </c>
      <c r="T34" s="104">
        <f t="shared" si="7"/>
        <v>1.0499999999999998</v>
      </c>
      <c r="U34" s="104">
        <f t="shared" si="8"/>
        <v>1.60</v>
      </c>
      <c r="V34" s="104">
        <f t="shared" si="9"/>
        <v>1.30</v>
      </c>
      <c r="W34" s="26">
        <f t="shared" si="10"/>
        <v>54</v>
      </c>
      <c r="X34" s="194">
        <f t="shared" si="11"/>
        <v>10.80</v>
      </c>
      <c r="Y34" s="114">
        <v>39</v>
      </c>
      <c r="Z34" s="108">
        <f t="shared" si="12"/>
        <v>31.200000000000003</v>
      </c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09"/>
    </row>
    <row r="35" spans="1:44" s="107" customFormat="1" ht="20.25">
      <c r="A35" s="191">
        <v>29</v>
      </c>
      <c r="B35" s="125">
        <v>439575</v>
      </c>
      <c r="C35" s="126" t="s">
        <v>540</v>
      </c>
      <c r="D35" s="111">
        <v>6</v>
      </c>
      <c r="E35" s="111">
        <v>5</v>
      </c>
      <c r="F35" s="112">
        <v>8</v>
      </c>
      <c r="G35" s="196">
        <v>4</v>
      </c>
      <c r="H35" s="196">
        <v>5</v>
      </c>
      <c r="I35" s="196">
        <f t="shared" si="1"/>
        <v>28</v>
      </c>
      <c r="J35" s="196">
        <f t="shared" si="2"/>
        <v>4.20</v>
      </c>
      <c r="K35" s="197">
        <v>1.50</v>
      </c>
      <c r="L35" s="197">
        <v>2</v>
      </c>
      <c r="M35" s="197">
        <v>3</v>
      </c>
      <c r="N35" s="197">
        <v>4</v>
      </c>
      <c r="O35" s="197">
        <v>3</v>
      </c>
      <c r="P35" s="197">
        <f t="shared" si="3"/>
        <v>13.50</v>
      </c>
      <c r="Q35" s="197">
        <f t="shared" si="4"/>
        <v>0.675</v>
      </c>
      <c r="R35" s="104">
        <f t="shared" si="5"/>
        <v>0.97499999999999987</v>
      </c>
      <c r="S35" s="104">
        <f t="shared" si="6"/>
        <v>0.85</v>
      </c>
      <c r="T35" s="104">
        <f t="shared" si="7"/>
        <v>1.35</v>
      </c>
      <c r="U35" s="104">
        <f t="shared" si="8"/>
        <v>0.80</v>
      </c>
      <c r="V35" s="104">
        <f t="shared" si="9"/>
        <v>0.90</v>
      </c>
      <c r="W35" s="26">
        <f t="shared" si="10"/>
        <v>41.50</v>
      </c>
      <c r="X35" s="194">
        <f t="shared" si="11"/>
        <v>8.3000000000000007</v>
      </c>
      <c r="Y35" s="114">
        <v>27</v>
      </c>
      <c r="Z35" s="108">
        <f t="shared" si="12"/>
        <v>21.60</v>
      </c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09"/>
    </row>
    <row r="36" spans="1:44" s="107" customFormat="1" ht="20.25">
      <c r="A36" s="191">
        <v>30</v>
      </c>
      <c r="B36" s="125">
        <v>439582</v>
      </c>
      <c r="C36" s="126" t="s">
        <v>333</v>
      </c>
      <c r="D36" s="111">
        <v>3</v>
      </c>
      <c r="E36" s="111">
        <v>5</v>
      </c>
      <c r="F36" s="112">
        <v>4</v>
      </c>
      <c r="G36" s="196">
        <v>6</v>
      </c>
      <c r="H36" s="196">
        <v>4</v>
      </c>
      <c r="I36" s="196">
        <f t="shared" si="1"/>
        <v>22</v>
      </c>
      <c r="J36" s="196">
        <f t="shared" si="2"/>
        <v>3.30</v>
      </c>
      <c r="K36" s="197">
        <v>1</v>
      </c>
      <c r="L36" s="197">
        <v>0</v>
      </c>
      <c r="M36" s="197">
        <v>3.50</v>
      </c>
      <c r="N36" s="197">
        <v>2</v>
      </c>
      <c r="O36" s="197">
        <v>2.50</v>
      </c>
      <c r="P36" s="197">
        <f t="shared" si="3"/>
        <v>9</v>
      </c>
      <c r="Q36" s="197">
        <f t="shared" si="4"/>
        <v>0.45</v>
      </c>
      <c r="R36" s="104">
        <f t="shared" si="5"/>
        <v>0.49999999999999994</v>
      </c>
      <c r="S36" s="104">
        <f t="shared" si="6"/>
        <v>0.75</v>
      </c>
      <c r="T36" s="104">
        <f t="shared" si="7"/>
        <v>0.775</v>
      </c>
      <c r="U36" s="104">
        <f t="shared" si="8"/>
        <v>0.99999999999999989</v>
      </c>
      <c r="V36" s="104">
        <f t="shared" si="9"/>
        <v>0.725</v>
      </c>
      <c r="W36" s="26">
        <f t="shared" si="10"/>
        <v>31</v>
      </c>
      <c r="X36" s="194">
        <f t="shared" si="11"/>
        <v>6.20</v>
      </c>
      <c r="Y36" s="114">
        <v>24</v>
      </c>
      <c r="Z36" s="108">
        <f t="shared" si="12"/>
        <v>19.200000000000003</v>
      </c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09"/>
    </row>
    <row r="37" spans="1:44" s="107" customFormat="1" ht="20.25">
      <c r="A37" s="191">
        <v>31</v>
      </c>
      <c r="B37" s="125">
        <v>439586</v>
      </c>
      <c r="C37" s="126" t="s">
        <v>182</v>
      </c>
      <c r="D37" s="111">
        <v>3</v>
      </c>
      <c r="E37" s="111">
        <v>2</v>
      </c>
      <c r="F37" s="112">
        <v>1</v>
      </c>
      <c r="G37" s="196">
        <v>3</v>
      </c>
      <c r="H37" s="196">
        <v>2</v>
      </c>
      <c r="I37" s="196">
        <f t="shared" si="1"/>
        <v>11</v>
      </c>
      <c r="J37" s="196">
        <f t="shared" si="2"/>
        <v>1.65</v>
      </c>
      <c r="K37" s="197">
        <v>2</v>
      </c>
      <c r="L37" s="197">
        <v>0</v>
      </c>
      <c r="M37" s="197">
        <v>3</v>
      </c>
      <c r="N37" s="197">
        <v>4.50</v>
      </c>
      <c r="O37" s="197">
        <v>3</v>
      </c>
      <c r="P37" s="197">
        <f t="shared" si="3"/>
        <v>12.50</v>
      </c>
      <c r="Q37" s="197">
        <f t="shared" si="4"/>
        <v>0.625</v>
      </c>
      <c r="R37" s="104">
        <f t="shared" si="5"/>
        <v>0.54999999999999993</v>
      </c>
      <c r="S37" s="104">
        <f t="shared" si="6"/>
        <v>0.30</v>
      </c>
      <c r="T37" s="104">
        <f t="shared" si="7"/>
        <v>0.30000000000000004</v>
      </c>
      <c r="U37" s="104">
        <f t="shared" si="8"/>
        <v>0.675</v>
      </c>
      <c r="V37" s="104">
        <f t="shared" si="9"/>
        <v>0.45</v>
      </c>
      <c r="W37" s="26">
        <f t="shared" si="10"/>
        <v>23.50</v>
      </c>
      <c r="X37" s="194">
        <f t="shared" si="11"/>
        <v>4.70</v>
      </c>
      <c r="Y37" s="114">
        <v>11</v>
      </c>
      <c r="Z37" s="108">
        <f t="shared" si="12"/>
        <v>8.8000000000000007</v>
      </c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09"/>
    </row>
    <row r="38" spans="1:44" s="107" customFormat="1" ht="20.25">
      <c r="A38" s="191">
        <v>32</v>
      </c>
      <c r="B38" s="125">
        <v>439591</v>
      </c>
      <c r="C38" s="126" t="s">
        <v>339</v>
      </c>
      <c r="D38" s="111">
        <v>5</v>
      </c>
      <c r="E38" s="111">
        <v>3</v>
      </c>
      <c r="F38" s="112">
        <v>4</v>
      </c>
      <c r="G38" s="196">
        <v>6</v>
      </c>
      <c r="H38" s="196">
        <v>8</v>
      </c>
      <c r="I38" s="196">
        <f t="shared" si="1"/>
        <v>26</v>
      </c>
      <c r="J38" s="196">
        <f t="shared" si="2"/>
        <v>3.90</v>
      </c>
      <c r="K38" s="197">
        <v>1</v>
      </c>
      <c r="L38" s="197">
        <v>2</v>
      </c>
      <c r="M38" s="197">
        <v>3.50</v>
      </c>
      <c r="N38" s="197">
        <v>1</v>
      </c>
      <c r="O38" s="197">
        <v>3</v>
      </c>
      <c r="P38" s="197">
        <f t="shared" si="3"/>
        <v>10.50</v>
      </c>
      <c r="Q38" s="197">
        <f t="shared" si="4"/>
        <v>0.525</v>
      </c>
      <c r="R38" s="104">
        <f t="shared" si="5"/>
        <v>0.80</v>
      </c>
      <c r="S38" s="104">
        <f t="shared" si="6"/>
        <v>0.54999999999999993</v>
      </c>
      <c r="T38" s="104">
        <f t="shared" si="7"/>
        <v>0.775</v>
      </c>
      <c r="U38" s="104">
        <f t="shared" si="8"/>
        <v>0.95</v>
      </c>
      <c r="V38" s="104">
        <f t="shared" si="9"/>
        <v>1.35</v>
      </c>
      <c r="W38" s="26">
        <f t="shared" si="10"/>
        <v>36.50</v>
      </c>
      <c r="X38" s="194">
        <f t="shared" si="11"/>
        <v>7.3000000000000007</v>
      </c>
      <c r="Y38" s="114">
        <v>25</v>
      </c>
      <c r="Z38" s="108">
        <f t="shared" si="12"/>
        <v>20</v>
      </c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09"/>
    </row>
    <row r="39" spans="1:44" s="107" customFormat="1" ht="20.25">
      <c r="A39" s="191">
        <v>33</v>
      </c>
      <c r="B39" s="125">
        <v>439593</v>
      </c>
      <c r="C39" s="126" t="s">
        <v>340</v>
      </c>
      <c r="D39" s="111">
        <v>6</v>
      </c>
      <c r="E39" s="111">
        <v>4</v>
      </c>
      <c r="F39" s="112">
        <v>5</v>
      </c>
      <c r="G39" s="196">
        <v>4</v>
      </c>
      <c r="H39" s="196">
        <v>3</v>
      </c>
      <c r="I39" s="196">
        <f t="shared" si="1"/>
        <v>22</v>
      </c>
      <c r="J39" s="196">
        <f t="shared" si="2"/>
        <v>3.30</v>
      </c>
      <c r="K39" s="197">
        <v>2</v>
      </c>
      <c r="L39" s="197">
        <v>3</v>
      </c>
      <c r="M39" s="197">
        <v>0.50</v>
      </c>
      <c r="N39" s="197">
        <v>1</v>
      </c>
      <c r="O39" s="197">
        <v>2</v>
      </c>
      <c r="P39" s="197">
        <f t="shared" si="3"/>
        <v>8.50</v>
      </c>
      <c r="Q39" s="197">
        <f t="shared" si="4"/>
        <v>0.42500000000000004</v>
      </c>
      <c r="R39" s="104">
        <f t="shared" si="5"/>
        <v>0.99999999999999989</v>
      </c>
      <c r="S39" s="104">
        <f t="shared" si="6"/>
        <v>0.75</v>
      </c>
      <c r="T39" s="104">
        <f t="shared" si="7"/>
        <v>0.775</v>
      </c>
      <c r="U39" s="104">
        <f t="shared" si="8"/>
        <v>0.65</v>
      </c>
      <c r="V39" s="104">
        <f t="shared" si="9"/>
        <v>0.54999999999999993</v>
      </c>
      <c r="W39" s="26">
        <f t="shared" si="10"/>
        <v>30.50</v>
      </c>
      <c r="X39" s="194">
        <f t="shared" si="11"/>
        <v>6.10</v>
      </c>
      <c r="Y39" s="114">
        <v>22</v>
      </c>
      <c r="Z39" s="108">
        <f t="shared" si="12"/>
        <v>17.60</v>
      </c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09"/>
    </row>
    <row r="40" spans="1:44" s="107" customFormat="1" ht="20.25">
      <c r="A40" s="191">
        <v>34</v>
      </c>
      <c r="B40" s="125">
        <v>439594</v>
      </c>
      <c r="C40" s="126" t="s">
        <v>185</v>
      </c>
      <c r="D40" s="111">
        <v>9</v>
      </c>
      <c r="E40" s="111">
        <v>8</v>
      </c>
      <c r="F40" s="112">
        <v>10</v>
      </c>
      <c r="G40" s="196">
        <v>11</v>
      </c>
      <c r="H40" s="196">
        <v>7</v>
      </c>
      <c r="I40" s="196">
        <f t="shared" si="1"/>
        <v>45</v>
      </c>
      <c r="J40" s="196">
        <f t="shared" si="2"/>
        <v>6.75</v>
      </c>
      <c r="K40" s="197">
        <v>3</v>
      </c>
      <c r="L40" s="197">
        <v>2.50</v>
      </c>
      <c r="M40" s="197">
        <v>3</v>
      </c>
      <c r="N40" s="197">
        <v>2</v>
      </c>
      <c r="O40" s="197">
        <v>4</v>
      </c>
      <c r="P40" s="197">
        <f t="shared" si="3"/>
        <v>14.50</v>
      </c>
      <c r="Q40" s="197">
        <f t="shared" si="4"/>
        <v>0.72500000000000009</v>
      </c>
      <c r="R40" s="104">
        <f t="shared" si="5"/>
        <v>1.50</v>
      </c>
      <c r="S40" s="104">
        <f t="shared" si="6"/>
        <v>1.325</v>
      </c>
      <c r="T40" s="104">
        <f t="shared" si="7"/>
        <v>1.65</v>
      </c>
      <c r="U40" s="104">
        <f t="shared" si="8"/>
        <v>1.75</v>
      </c>
      <c r="V40" s="104">
        <f t="shared" si="9"/>
        <v>1.25</v>
      </c>
      <c r="W40" s="26">
        <f t="shared" si="10"/>
        <v>59.50</v>
      </c>
      <c r="X40" s="194">
        <f t="shared" si="11"/>
        <v>11.90</v>
      </c>
      <c r="Y40" s="114">
        <v>41</v>
      </c>
      <c r="Z40" s="108">
        <f t="shared" si="12"/>
        <v>32.800000000000004</v>
      </c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09"/>
    </row>
    <row r="41" spans="1:44" s="107" customFormat="1" ht="20.25">
      <c r="A41" s="191">
        <v>35</v>
      </c>
      <c r="B41" s="125">
        <v>439602</v>
      </c>
      <c r="C41" s="126" t="s">
        <v>346</v>
      </c>
      <c r="D41" s="111">
        <v>8</v>
      </c>
      <c r="E41" s="111">
        <v>9</v>
      </c>
      <c r="F41" s="112">
        <v>7</v>
      </c>
      <c r="G41" s="196">
        <v>9</v>
      </c>
      <c r="H41" s="196">
        <v>8</v>
      </c>
      <c r="I41" s="196">
        <f t="shared" si="1"/>
        <v>41</v>
      </c>
      <c r="J41" s="196">
        <f t="shared" si="2"/>
        <v>6.15</v>
      </c>
      <c r="K41" s="197">
        <v>2</v>
      </c>
      <c r="L41" s="197">
        <v>3.50</v>
      </c>
      <c r="M41" s="197">
        <v>1.50</v>
      </c>
      <c r="N41" s="197">
        <v>3</v>
      </c>
      <c r="O41" s="197">
        <v>2</v>
      </c>
      <c r="P41" s="197">
        <f t="shared" si="3"/>
        <v>12</v>
      </c>
      <c r="Q41" s="197">
        <f t="shared" si="4"/>
        <v>0.60000000000000009</v>
      </c>
      <c r="R41" s="104">
        <f t="shared" si="5"/>
        <v>1.30</v>
      </c>
      <c r="S41" s="104">
        <f t="shared" si="6"/>
        <v>1.525</v>
      </c>
      <c r="T41" s="104">
        <f t="shared" si="7"/>
        <v>1.125</v>
      </c>
      <c r="U41" s="104">
        <f t="shared" si="8"/>
        <v>1.50</v>
      </c>
      <c r="V41" s="104">
        <f t="shared" si="9"/>
        <v>1.30</v>
      </c>
      <c r="W41" s="26">
        <f t="shared" si="10"/>
        <v>53</v>
      </c>
      <c r="X41" s="194">
        <f t="shared" si="11"/>
        <v>10.60</v>
      </c>
      <c r="Y41" s="114">
        <v>39</v>
      </c>
      <c r="Z41" s="108">
        <f t="shared" si="12"/>
        <v>31.200000000000003</v>
      </c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09"/>
    </row>
    <row r="42" spans="1:44" s="107" customFormat="1" ht="20.25">
      <c r="A42" s="191">
        <v>36</v>
      </c>
      <c r="B42" s="125">
        <v>439603</v>
      </c>
      <c r="C42" s="126" t="s">
        <v>541</v>
      </c>
      <c r="D42" s="111">
        <v>10</v>
      </c>
      <c r="E42" s="111">
        <v>9</v>
      </c>
      <c r="F42" s="112">
        <v>11</v>
      </c>
      <c r="G42" s="196">
        <v>8</v>
      </c>
      <c r="H42" s="196">
        <v>12</v>
      </c>
      <c r="I42" s="196">
        <f t="shared" si="1"/>
        <v>50</v>
      </c>
      <c r="J42" s="196">
        <f t="shared" si="2"/>
        <v>7.50</v>
      </c>
      <c r="K42" s="197">
        <v>5</v>
      </c>
      <c r="L42" s="197">
        <v>3</v>
      </c>
      <c r="M42" s="197">
        <v>4</v>
      </c>
      <c r="N42" s="197">
        <v>2</v>
      </c>
      <c r="O42" s="197">
        <v>1</v>
      </c>
      <c r="P42" s="197">
        <f t="shared" si="3"/>
        <v>15</v>
      </c>
      <c r="Q42" s="197">
        <f t="shared" si="4"/>
        <v>0.75</v>
      </c>
      <c r="R42" s="104">
        <f t="shared" si="5"/>
        <v>1.75</v>
      </c>
      <c r="S42" s="104">
        <f t="shared" si="6"/>
        <v>1.50</v>
      </c>
      <c r="T42" s="104">
        <f t="shared" si="7"/>
        <v>1.85</v>
      </c>
      <c r="U42" s="104">
        <f t="shared" si="8"/>
        <v>1.30</v>
      </c>
      <c r="V42" s="104">
        <f t="shared" si="9"/>
        <v>1.85</v>
      </c>
      <c r="W42" s="26">
        <f t="shared" si="10"/>
        <v>65</v>
      </c>
      <c r="X42" s="194">
        <f t="shared" si="11"/>
        <v>13</v>
      </c>
      <c r="Y42" s="114">
        <v>47</v>
      </c>
      <c r="Z42" s="108">
        <f t="shared" si="12"/>
        <v>37.60</v>
      </c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09"/>
    </row>
    <row r="43" spans="1:44" s="107" customFormat="1" ht="20.25">
      <c r="A43" s="191">
        <v>37</v>
      </c>
      <c r="B43" s="125">
        <v>439611</v>
      </c>
      <c r="C43" s="126" t="s">
        <v>349</v>
      </c>
      <c r="D43" s="111">
        <v>7</v>
      </c>
      <c r="E43" s="111">
        <v>8</v>
      </c>
      <c r="F43" s="112">
        <v>10</v>
      </c>
      <c r="G43" s="196">
        <v>5</v>
      </c>
      <c r="H43" s="196">
        <v>8</v>
      </c>
      <c r="I43" s="196">
        <f t="shared" si="1"/>
        <v>38</v>
      </c>
      <c r="J43" s="196">
        <f t="shared" si="2"/>
        <v>5.70</v>
      </c>
      <c r="K43" s="197">
        <v>4</v>
      </c>
      <c r="L43" s="197">
        <v>2</v>
      </c>
      <c r="M43" s="197">
        <v>1</v>
      </c>
      <c r="N43" s="197">
        <v>2.50</v>
      </c>
      <c r="O43" s="197">
        <v>3</v>
      </c>
      <c r="P43" s="197">
        <f t="shared" si="3"/>
        <v>12.50</v>
      </c>
      <c r="Q43" s="197">
        <f t="shared" si="4"/>
        <v>0.625</v>
      </c>
      <c r="R43" s="104">
        <f t="shared" si="5"/>
        <v>1.25</v>
      </c>
      <c r="S43" s="104">
        <f t="shared" si="6"/>
        <v>1.30</v>
      </c>
      <c r="T43" s="104">
        <f t="shared" si="7"/>
        <v>1.55</v>
      </c>
      <c r="U43" s="104">
        <f t="shared" si="8"/>
        <v>0.875</v>
      </c>
      <c r="V43" s="104">
        <f t="shared" si="9"/>
        <v>1.35</v>
      </c>
      <c r="W43" s="26">
        <f t="shared" si="10"/>
        <v>50.50</v>
      </c>
      <c r="X43" s="194">
        <f t="shared" si="11"/>
        <v>10.100000000000001</v>
      </c>
      <c r="Y43" s="114">
        <v>38</v>
      </c>
      <c r="Z43" s="108">
        <f t="shared" si="12"/>
        <v>30.40</v>
      </c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09"/>
    </row>
    <row r="44" spans="1:44" s="107" customFormat="1" ht="20.25">
      <c r="A44" s="191">
        <v>38</v>
      </c>
      <c r="B44" s="125">
        <v>439613</v>
      </c>
      <c r="C44" s="126" t="s">
        <v>542</v>
      </c>
      <c r="D44" s="111"/>
      <c r="E44" s="111"/>
      <c r="F44" s="112"/>
      <c r="G44" s="196"/>
      <c r="H44" s="196"/>
      <c r="I44" s="196">
        <f t="shared" si="1"/>
        <v>0</v>
      </c>
      <c r="J44" s="196">
        <f t="shared" si="2"/>
        <v>0</v>
      </c>
      <c r="K44" s="197"/>
      <c r="L44" s="197"/>
      <c r="M44" s="197"/>
      <c r="N44" s="197"/>
      <c r="O44" s="197"/>
      <c r="P44" s="197">
        <f t="shared" si="3"/>
        <v>0</v>
      </c>
      <c r="Q44" s="197">
        <f t="shared" si="4"/>
        <v>0</v>
      </c>
      <c r="R44" s="104">
        <f t="shared" si="5"/>
        <v>0</v>
      </c>
      <c r="S44" s="104">
        <f t="shared" si="6"/>
        <v>0</v>
      </c>
      <c r="T44" s="104">
        <f t="shared" si="7"/>
        <v>0</v>
      </c>
      <c r="U44" s="104">
        <f t="shared" si="8"/>
        <v>0</v>
      </c>
      <c r="V44" s="104">
        <f t="shared" si="9"/>
        <v>0</v>
      </c>
      <c r="W44" s="26">
        <f t="shared" si="10"/>
        <v>0</v>
      </c>
      <c r="X44" s="194">
        <f t="shared" si="11"/>
        <v>0</v>
      </c>
      <c r="Y44" s="114" t="s">
        <v>147</v>
      </c>
      <c r="Z44" s="108" t="e">
        <f t="shared" si="12"/>
        <v>#VALUE!</v>
      </c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09"/>
    </row>
    <row r="45" spans="1:44" s="107" customFormat="1" ht="20.25">
      <c r="A45" s="191">
        <v>39</v>
      </c>
      <c r="B45" s="125">
        <v>439620</v>
      </c>
      <c r="C45" s="126" t="s">
        <v>353</v>
      </c>
      <c r="D45" s="111">
        <v>6</v>
      </c>
      <c r="E45" s="111">
        <v>8</v>
      </c>
      <c r="F45" s="112">
        <v>5</v>
      </c>
      <c r="G45" s="196">
        <v>7</v>
      </c>
      <c r="H45" s="196">
        <v>9</v>
      </c>
      <c r="I45" s="196">
        <f t="shared" si="1"/>
        <v>35</v>
      </c>
      <c r="J45" s="196">
        <f t="shared" si="2"/>
        <v>5.25</v>
      </c>
      <c r="K45" s="197">
        <v>3</v>
      </c>
      <c r="L45" s="197">
        <v>1.50</v>
      </c>
      <c r="M45" s="197">
        <v>0</v>
      </c>
      <c r="N45" s="197">
        <v>2</v>
      </c>
      <c r="O45" s="197">
        <v>3.50</v>
      </c>
      <c r="P45" s="197">
        <f t="shared" si="3"/>
        <v>10</v>
      </c>
      <c r="Q45" s="197">
        <f t="shared" si="4"/>
        <v>0.50</v>
      </c>
      <c r="R45" s="104">
        <f t="shared" si="5"/>
        <v>1.0499999999999998</v>
      </c>
      <c r="S45" s="104">
        <f t="shared" si="6"/>
        <v>1.2749999999999999</v>
      </c>
      <c r="T45" s="104">
        <f t="shared" si="7"/>
        <v>0.75</v>
      </c>
      <c r="U45" s="104">
        <f t="shared" si="8"/>
        <v>1.1500000000000001</v>
      </c>
      <c r="V45" s="104">
        <f t="shared" si="9"/>
        <v>1.525</v>
      </c>
      <c r="W45" s="26">
        <f t="shared" si="10"/>
        <v>45</v>
      </c>
      <c r="X45" s="194">
        <f t="shared" si="11"/>
        <v>9</v>
      </c>
      <c r="Y45" s="114">
        <v>36</v>
      </c>
      <c r="Z45" s="108">
        <f t="shared" si="12"/>
        <v>28.80</v>
      </c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09"/>
    </row>
    <row r="46" spans="1:44" s="107" customFormat="1" ht="20.25">
      <c r="A46" s="191">
        <v>40</v>
      </c>
      <c r="B46" s="125">
        <v>439623</v>
      </c>
      <c r="C46" s="126" t="s">
        <v>355</v>
      </c>
      <c r="D46" s="111">
        <v>4</v>
      </c>
      <c r="E46" s="111">
        <v>6</v>
      </c>
      <c r="F46" s="112">
        <v>8</v>
      </c>
      <c r="G46" s="196">
        <v>5</v>
      </c>
      <c r="H46" s="196">
        <v>2</v>
      </c>
      <c r="I46" s="196">
        <f t="shared" si="1"/>
        <v>25</v>
      </c>
      <c r="J46" s="196">
        <f t="shared" si="2"/>
        <v>3.75</v>
      </c>
      <c r="K46" s="197">
        <v>1</v>
      </c>
      <c r="L46" s="197">
        <v>3</v>
      </c>
      <c r="M46" s="197">
        <v>2</v>
      </c>
      <c r="N46" s="197">
        <v>4</v>
      </c>
      <c r="O46" s="197">
        <v>3</v>
      </c>
      <c r="P46" s="197">
        <f t="shared" si="3"/>
        <v>13</v>
      </c>
      <c r="Q46" s="197">
        <f t="shared" si="4"/>
        <v>0.65</v>
      </c>
      <c r="R46" s="104">
        <f t="shared" si="5"/>
        <v>0.65</v>
      </c>
      <c r="S46" s="104">
        <f t="shared" si="6"/>
        <v>1.0499999999999998</v>
      </c>
      <c r="T46" s="104">
        <f t="shared" si="7"/>
        <v>1.30</v>
      </c>
      <c r="U46" s="104">
        <f t="shared" si="8"/>
        <v>0.95</v>
      </c>
      <c r="V46" s="104">
        <f t="shared" si="9"/>
        <v>0.45</v>
      </c>
      <c r="W46" s="26">
        <f t="shared" si="10"/>
        <v>38</v>
      </c>
      <c r="X46" s="194">
        <f t="shared" si="11"/>
        <v>7.60</v>
      </c>
      <c r="Y46" s="114">
        <v>27</v>
      </c>
      <c r="Z46" s="108">
        <f t="shared" si="12"/>
        <v>21.60</v>
      </c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09"/>
    </row>
    <row r="47" spans="1:44" s="107" customFormat="1" ht="20.25">
      <c r="A47" s="191">
        <v>41</v>
      </c>
      <c r="B47" s="125">
        <v>439625</v>
      </c>
      <c r="C47" s="126" t="s">
        <v>356</v>
      </c>
      <c r="D47" s="111">
        <v>6</v>
      </c>
      <c r="E47" s="111">
        <v>8</v>
      </c>
      <c r="F47" s="112">
        <v>7</v>
      </c>
      <c r="G47" s="196">
        <v>5</v>
      </c>
      <c r="H47" s="196">
        <v>6</v>
      </c>
      <c r="I47" s="196">
        <f t="shared" si="1"/>
        <v>32</v>
      </c>
      <c r="J47" s="196">
        <f t="shared" si="2"/>
        <v>4.80</v>
      </c>
      <c r="K47" s="197">
        <v>4</v>
      </c>
      <c r="L47" s="197">
        <v>3</v>
      </c>
      <c r="M47" s="197">
        <v>2.50</v>
      </c>
      <c r="N47" s="197">
        <v>3</v>
      </c>
      <c r="O47" s="197">
        <v>1</v>
      </c>
      <c r="P47" s="197">
        <f t="shared" si="3"/>
        <v>13.50</v>
      </c>
      <c r="Q47" s="197">
        <f t="shared" si="4"/>
        <v>0.675</v>
      </c>
      <c r="R47" s="104">
        <f t="shared" si="5"/>
        <v>1.0999999999999999</v>
      </c>
      <c r="S47" s="104">
        <f t="shared" si="6"/>
        <v>1.35</v>
      </c>
      <c r="T47" s="104">
        <f t="shared" si="7"/>
        <v>1.175</v>
      </c>
      <c r="U47" s="104">
        <f t="shared" si="8"/>
        <v>0.90</v>
      </c>
      <c r="V47" s="104">
        <f t="shared" si="9"/>
        <v>0.95</v>
      </c>
      <c r="W47" s="26">
        <f t="shared" si="10"/>
        <v>45.50</v>
      </c>
      <c r="X47" s="194">
        <f t="shared" si="11"/>
        <v>9.10</v>
      </c>
      <c r="Y47" s="114">
        <v>36</v>
      </c>
      <c r="Z47" s="108">
        <f t="shared" si="12"/>
        <v>28.80</v>
      </c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09"/>
    </row>
    <row r="48" spans="1:44" s="107" customFormat="1" ht="20.25">
      <c r="A48" s="191">
        <v>42</v>
      </c>
      <c r="B48" s="125">
        <v>439631</v>
      </c>
      <c r="C48" s="126" t="s">
        <v>359</v>
      </c>
      <c r="D48" s="111">
        <v>9</v>
      </c>
      <c r="E48" s="111">
        <v>7</v>
      </c>
      <c r="F48" s="112">
        <v>6</v>
      </c>
      <c r="G48" s="196">
        <v>8</v>
      </c>
      <c r="H48" s="196">
        <v>5</v>
      </c>
      <c r="I48" s="196">
        <f t="shared" si="1"/>
        <v>35</v>
      </c>
      <c r="J48" s="196">
        <f t="shared" si="2"/>
        <v>5.25</v>
      </c>
      <c r="K48" s="197">
        <v>3.50</v>
      </c>
      <c r="L48" s="197">
        <v>2</v>
      </c>
      <c r="M48" s="197">
        <v>4</v>
      </c>
      <c r="N48" s="197">
        <v>3</v>
      </c>
      <c r="O48" s="197">
        <v>2.50</v>
      </c>
      <c r="P48" s="197">
        <f t="shared" si="3"/>
        <v>15</v>
      </c>
      <c r="Q48" s="197">
        <f t="shared" si="4"/>
        <v>0.75</v>
      </c>
      <c r="R48" s="104">
        <f t="shared" si="5"/>
        <v>1.525</v>
      </c>
      <c r="S48" s="104">
        <f t="shared" si="6"/>
        <v>1.1500000000000001</v>
      </c>
      <c r="T48" s="104">
        <f t="shared" si="7"/>
        <v>1.0999999999999999</v>
      </c>
      <c r="U48" s="104">
        <f t="shared" si="8"/>
        <v>1.35</v>
      </c>
      <c r="V48" s="104">
        <f t="shared" si="9"/>
        <v>0.875</v>
      </c>
      <c r="W48" s="26">
        <f t="shared" si="10"/>
        <v>50</v>
      </c>
      <c r="X48" s="194">
        <f t="shared" si="11"/>
        <v>10</v>
      </c>
      <c r="Y48" s="114">
        <v>39</v>
      </c>
      <c r="Z48" s="108">
        <f t="shared" si="12"/>
        <v>31.200000000000003</v>
      </c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09"/>
    </row>
    <row r="49" spans="1:44" s="107" customFormat="1" ht="20.25">
      <c r="A49" s="191">
        <v>43</v>
      </c>
      <c r="B49" s="125">
        <v>439632</v>
      </c>
      <c r="C49" s="126" t="s">
        <v>504</v>
      </c>
      <c r="D49" s="111">
        <v>7</v>
      </c>
      <c r="E49" s="111">
        <v>6</v>
      </c>
      <c r="F49" s="112">
        <v>8</v>
      </c>
      <c r="G49" s="196">
        <v>5</v>
      </c>
      <c r="H49" s="196">
        <v>9</v>
      </c>
      <c r="I49" s="196">
        <f t="shared" si="1"/>
        <v>35</v>
      </c>
      <c r="J49" s="196">
        <f t="shared" si="2"/>
        <v>5.25</v>
      </c>
      <c r="K49" s="197">
        <v>2</v>
      </c>
      <c r="L49" s="197">
        <v>3</v>
      </c>
      <c r="M49" s="197">
        <v>1</v>
      </c>
      <c r="N49" s="197">
        <v>2</v>
      </c>
      <c r="O49" s="197">
        <v>3</v>
      </c>
      <c r="P49" s="197">
        <f t="shared" si="3"/>
        <v>11</v>
      </c>
      <c r="Q49" s="197">
        <f t="shared" si="4"/>
        <v>0.55000000000000004</v>
      </c>
      <c r="R49" s="104">
        <f t="shared" si="5"/>
        <v>1.1500000000000001</v>
      </c>
      <c r="S49" s="104">
        <f t="shared" si="6"/>
        <v>1.0499999999999998</v>
      </c>
      <c r="T49" s="104">
        <f t="shared" si="7"/>
        <v>1.25</v>
      </c>
      <c r="U49" s="104">
        <f t="shared" si="8"/>
        <v>0.85</v>
      </c>
      <c r="V49" s="104">
        <f t="shared" si="9"/>
        <v>1.50</v>
      </c>
      <c r="W49" s="26">
        <f t="shared" si="10"/>
        <v>46</v>
      </c>
      <c r="X49" s="194">
        <f t="shared" si="11"/>
        <v>9.2000000000000011</v>
      </c>
      <c r="Y49" s="114">
        <v>36</v>
      </c>
      <c r="Z49" s="108">
        <f t="shared" si="12"/>
        <v>28.80</v>
      </c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09"/>
    </row>
    <row r="50" spans="1:44" s="107" customFormat="1" ht="20.25">
      <c r="A50" s="191">
        <v>44</v>
      </c>
      <c r="B50" s="125">
        <v>439638</v>
      </c>
      <c r="C50" s="126" t="s">
        <v>363</v>
      </c>
      <c r="D50" s="111">
        <v>5</v>
      </c>
      <c r="E50" s="111">
        <v>8</v>
      </c>
      <c r="F50" s="112">
        <v>9</v>
      </c>
      <c r="G50" s="196">
        <v>7</v>
      </c>
      <c r="H50" s="196">
        <v>8</v>
      </c>
      <c r="I50" s="196">
        <f t="shared" si="1"/>
        <v>37</v>
      </c>
      <c r="J50" s="196">
        <f t="shared" si="2"/>
        <v>5.55</v>
      </c>
      <c r="K50" s="197">
        <v>3</v>
      </c>
      <c r="L50" s="197">
        <v>2.50</v>
      </c>
      <c r="M50" s="197">
        <v>1.50</v>
      </c>
      <c r="N50" s="197">
        <v>3.50</v>
      </c>
      <c r="O50" s="197">
        <v>2</v>
      </c>
      <c r="P50" s="197">
        <f t="shared" si="3"/>
        <v>12.50</v>
      </c>
      <c r="Q50" s="197">
        <f t="shared" si="4"/>
        <v>0.625</v>
      </c>
      <c r="R50" s="104">
        <f t="shared" si="5"/>
        <v>0.90</v>
      </c>
      <c r="S50" s="104">
        <f t="shared" si="6"/>
        <v>1.325</v>
      </c>
      <c r="T50" s="104">
        <f t="shared" si="7"/>
        <v>1.4249999999999998</v>
      </c>
      <c r="U50" s="104">
        <f t="shared" si="8"/>
        <v>1.2250000000000001</v>
      </c>
      <c r="V50" s="104">
        <f t="shared" si="9"/>
        <v>1.30</v>
      </c>
      <c r="W50" s="26">
        <f t="shared" si="10"/>
        <v>49.50</v>
      </c>
      <c r="X50" s="194">
        <f t="shared" si="11"/>
        <v>9.90</v>
      </c>
      <c r="Y50" s="114">
        <v>37</v>
      </c>
      <c r="Z50" s="108">
        <f t="shared" si="12"/>
        <v>29.60</v>
      </c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09"/>
    </row>
    <row r="51" spans="1:44" s="107" customFormat="1" ht="20.25">
      <c r="A51" s="191">
        <v>45</v>
      </c>
      <c r="B51" s="125">
        <v>439639</v>
      </c>
      <c r="C51" s="126" t="s">
        <v>364</v>
      </c>
      <c r="D51" s="111">
        <v>3</v>
      </c>
      <c r="E51" s="111">
        <v>5</v>
      </c>
      <c r="F51" s="112">
        <v>4</v>
      </c>
      <c r="G51" s="196">
        <v>6</v>
      </c>
      <c r="H51" s="196">
        <v>5</v>
      </c>
      <c r="I51" s="196">
        <f t="shared" si="1"/>
        <v>23</v>
      </c>
      <c r="J51" s="196">
        <f t="shared" si="2"/>
        <v>3.4499999999999997</v>
      </c>
      <c r="K51" s="197">
        <v>2</v>
      </c>
      <c r="L51" s="197">
        <v>1</v>
      </c>
      <c r="M51" s="197">
        <v>4</v>
      </c>
      <c r="N51" s="197">
        <v>3</v>
      </c>
      <c r="O51" s="197">
        <v>4</v>
      </c>
      <c r="P51" s="197">
        <f t="shared" si="3"/>
        <v>14</v>
      </c>
      <c r="Q51" s="197">
        <f t="shared" si="4"/>
        <v>0.70</v>
      </c>
      <c r="R51" s="104">
        <f t="shared" si="5"/>
        <v>0.54999999999999993</v>
      </c>
      <c r="S51" s="104">
        <f t="shared" si="6"/>
        <v>0.80</v>
      </c>
      <c r="T51" s="104">
        <f t="shared" si="7"/>
        <v>0.80</v>
      </c>
      <c r="U51" s="104">
        <f t="shared" si="8"/>
        <v>1.0499999999999998</v>
      </c>
      <c r="V51" s="104">
        <f t="shared" si="9"/>
        <v>0.95</v>
      </c>
      <c r="W51" s="26">
        <f t="shared" si="10"/>
        <v>37</v>
      </c>
      <c r="X51" s="194">
        <f t="shared" si="11"/>
        <v>7.40</v>
      </c>
      <c r="Y51" s="114">
        <v>23</v>
      </c>
      <c r="Z51" s="108">
        <f t="shared" si="12"/>
        <v>18.400000000000002</v>
      </c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09"/>
    </row>
    <row r="52" spans="1:44" s="107" customFormat="1" ht="20.25">
      <c r="A52" s="191">
        <v>46</v>
      </c>
      <c r="B52" s="125">
        <v>439640</v>
      </c>
      <c r="C52" s="126" t="s">
        <v>365</v>
      </c>
      <c r="D52" s="111">
        <v>5</v>
      </c>
      <c r="E52" s="111">
        <v>3</v>
      </c>
      <c r="F52" s="112">
        <v>6</v>
      </c>
      <c r="G52" s="196">
        <v>4</v>
      </c>
      <c r="H52" s="196">
        <v>6</v>
      </c>
      <c r="I52" s="196">
        <f t="shared" si="1"/>
        <v>24</v>
      </c>
      <c r="J52" s="196">
        <f t="shared" si="2"/>
        <v>3.5999999999999996</v>
      </c>
      <c r="K52" s="197">
        <v>2</v>
      </c>
      <c r="L52" s="197">
        <v>3.50</v>
      </c>
      <c r="M52" s="197">
        <v>2.50</v>
      </c>
      <c r="N52" s="197">
        <v>1.50</v>
      </c>
      <c r="O52" s="197">
        <v>2</v>
      </c>
      <c r="P52" s="197">
        <f t="shared" si="3"/>
        <v>11.50</v>
      </c>
      <c r="Q52" s="197">
        <f t="shared" si="4"/>
        <v>0.57500000000000007</v>
      </c>
      <c r="R52" s="104">
        <f t="shared" si="5"/>
        <v>0.85</v>
      </c>
      <c r="S52" s="104">
        <f t="shared" si="6"/>
        <v>0.625</v>
      </c>
      <c r="T52" s="104">
        <f t="shared" si="7"/>
        <v>1.0249999999999999</v>
      </c>
      <c r="U52" s="104">
        <f t="shared" si="8"/>
        <v>0.675</v>
      </c>
      <c r="V52" s="104">
        <f t="shared" si="9"/>
        <v>0.99999999999999989</v>
      </c>
      <c r="W52" s="26">
        <f t="shared" si="10"/>
        <v>35.50</v>
      </c>
      <c r="X52" s="194">
        <f t="shared" si="11"/>
        <v>7.10</v>
      </c>
      <c r="Y52" s="114">
        <v>25</v>
      </c>
      <c r="Z52" s="108">
        <f t="shared" si="12"/>
        <v>20</v>
      </c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09"/>
    </row>
    <row r="53" spans="1:44" s="107" customFormat="1" ht="20.25">
      <c r="A53" s="191">
        <v>47</v>
      </c>
      <c r="B53" s="125">
        <v>439650</v>
      </c>
      <c r="C53" s="126" t="s">
        <v>543</v>
      </c>
      <c r="D53" s="111">
        <v>8</v>
      </c>
      <c r="E53" s="111">
        <v>6</v>
      </c>
      <c r="F53" s="112">
        <v>8</v>
      </c>
      <c r="G53" s="196">
        <v>5</v>
      </c>
      <c r="H53" s="196">
        <v>4</v>
      </c>
      <c r="I53" s="196">
        <f t="shared" si="1"/>
        <v>31</v>
      </c>
      <c r="J53" s="196">
        <f t="shared" si="2"/>
        <v>4.6499999999999995</v>
      </c>
      <c r="K53" s="197">
        <v>0</v>
      </c>
      <c r="L53" s="197">
        <v>2</v>
      </c>
      <c r="M53" s="197">
        <v>3</v>
      </c>
      <c r="N53" s="197">
        <v>4</v>
      </c>
      <c r="O53" s="197">
        <v>5</v>
      </c>
      <c r="P53" s="197">
        <f t="shared" si="3"/>
        <v>14</v>
      </c>
      <c r="Q53" s="197">
        <f t="shared" si="4"/>
        <v>0.70</v>
      </c>
      <c r="R53" s="104">
        <f t="shared" si="5"/>
        <v>1.20</v>
      </c>
      <c r="S53" s="104">
        <f t="shared" si="6"/>
        <v>0.99999999999999989</v>
      </c>
      <c r="T53" s="104">
        <f t="shared" si="7"/>
        <v>1.35</v>
      </c>
      <c r="U53" s="104">
        <f t="shared" si="8"/>
        <v>0.95</v>
      </c>
      <c r="V53" s="104">
        <f t="shared" si="9"/>
        <v>0.85</v>
      </c>
      <c r="W53" s="26">
        <f t="shared" si="10"/>
        <v>45</v>
      </c>
      <c r="X53" s="194">
        <f t="shared" si="11"/>
        <v>9</v>
      </c>
      <c r="Y53" s="114">
        <v>36</v>
      </c>
      <c r="Z53" s="108">
        <f t="shared" si="12"/>
        <v>28.80</v>
      </c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09"/>
    </row>
    <row r="54" spans="1:44" s="107" customFormat="1" ht="20.25">
      <c r="A54" s="191">
        <v>48</v>
      </c>
      <c r="B54" s="125">
        <v>439652</v>
      </c>
      <c r="C54" s="126" t="s">
        <v>372</v>
      </c>
      <c r="D54" s="111">
        <v>5</v>
      </c>
      <c r="E54" s="111">
        <v>3</v>
      </c>
      <c r="F54" s="112">
        <v>4</v>
      </c>
      <c r="G54" s="196">
        <v>7</v>
      </c>
      <c r="H54" s="196">
        <v>5</v>
      </c>
      <c r="I54" s="196">
        <f t="shared" si="1"/>
        <v>24</v>
      </c>
      <c r="J54" s="196">
        <f t="shared" si="2"/>
        <v>3.5999999999999996</v>
      </c>
      <c r="K54" s="197">
        <v>2</v>
      </c>
      <c r="L54" s="197">
        <v>1</v>
      </c>
      <c r="M54" s="197">
        <v>2.50</v>
      </c>
      <c r="N54" s="197">
        <v>3</v>
      </c>
      <c r="O54" s="197">
        <v>3.50</v>
      </c>
      <c r="P54" s="197">
        <f t="shared" si="3"/>
        <v>12</v>
      </c>
      <c r="Q54" s="197">
        <f t="shared" si="4"/>
        <v>0.60000000000000009</v>
      </c>
      <c r="R54" s="104">
        <f t="shared" si="5"/>
        <v>0.85</v>
      </c>
      <c r="S54" s="104">
        <f t="shared" si="6"/>
        <v>0.49999999999999994</v>
      </c>
      <c r="T54" s="104">
        <f t="shared" si="7"/>
        <v>0.725</v>
      </c>
      <c r="U54" s="104">
        <f t="shared" si="8"/>
        <v>1.2000000000000002</v>
      </c>
      <c r="V54" s="104">
        <f t="shared" si="9"/>
        <v>0.925</v>
      </c>
      <c r="W54" s="26">
        <f t="shared" si="10"/>
        <v>36</v>
      </c>
      <c r="X54" s="194">
        <f t="shared" si="11"/>
        <v>7.20</v>
      </c>
      <c r="Y54" s="114">
        <v>25</v>
      </c>
      <c r="Z54" s="108">
        <f t="shared" si="12"/>
        <v>20</v>
      </c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09"/>
    </row>
    <row r="55" spans="1:44" s="107" customFormat="1" ht="20.25">
      <c r="A55" s="191">
        <v>49</v>
      </c>
      <c r="B55" s="125">
        <v>439658</v>
      </c>
      <c r="C55" s="126" t="s">
        <v>375</v>
      </c>
      <c r="D55" s="111">
        <v>3</v>
      </c>
      <c r="E55" s="111">
        <v>2</v>
      </c>
      <c r="F55" s="112">
        <v>4</v>
      </c>
      <c r="G55" s="196">
        <v>5</v>
      </c>
      <c r="H55" s="196">
        <v>3</v>
      </c>
      <c r="I55" s="196">
        <f t="shared" si="1"/>
        <v>17</v>
      </c>
      <c r="J55" s="196">
        <f t="shared" si="2"/>
        <v>2.5499999999999998</v>
      </c>
      <c r="K55" s="197">
        <v>1</v>
      </c>
      <c r="L55" s="197">
        <v>2</v>
      </c>
      <c r="M55" s="197">
        <v>3</v>
      </c>
      <c r="N55" s="197">
        <v>4</v>
      </c>
      <c r="O55" s="197">
        <v>2</v>
      </c>
      <c r="P55" s="197">
        <f t="shared" si="3"/>
        <v>12</v>
      </c>
      <c r="Q55" s="197">
        <f t="shared" si="4"/>
        <v>0.60000000000000009</v>
      </c>
      <c r="R55" s="104">
        <f t="shared" si="5"/>
        <v>0.49999999999999994</v>
      </c>
      <c r="S55" s="104">
        <f t="shared" si="6"/>
        <v>0.40</v>
      </c>
      <c r="T55" s="104">
        <f t="shared" si="7"/>
        <v>0.75</v>
      </c>
      <c r="U55" s="104">
        <f t="shared" si="8"/>
        <v>0.95</v>
      </c>
      <c r="V55" s="104">
        <f t="shared" si="9"/>
        <v>0.54999999999999993</v>
      </c>
      <c r="W55" s="26">
        <f t="shared" si="10"/>
        <v>29</v>
      </c>
      <c r="X55" s="194">
        <f t="shared" si="11"/>
        <v>5.8000000000000007</v>
      </c>
      <c r="Y55" s="114">
        <v>13</v>
      </c>
      <c r="Z55" s="108">
        <f t="shared" si="12"/>
        <v>10.40</v>
      </c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09"/>
    </row>
    <row r="56" spans="1:44" s="107" customFormat="1" ht="20.25">
      <c r="A56" s="191">
        <v>50</v>
      </c>
      <c r="B56" s="125">
        <v>439662</v>
      </c>
      <c r="C56" s="126" t="s">
        <v>203</v>
      </c>
      <c r="D56" s="111">
        <v>8</v>
      </c>
      <c r="E56" s="111">
        <v>6</v>
      </c>
      <c r="F56" s="112">
        <v>5</v>
      </c>
      <c r="G56" s="196">
        <v>7</v>
      </c>
      <c r="H56" s="196">
        <v>8</v>
      </c>
      <c r="I56" s="196">
        <f t="shared" si="1"/>
        <v>34</v>
      </c>
      <c r="J56" s="196">
        <f t="shared" si="2"/>
        <v>5.0999999999999996</v>
      </c>
      <c r="K56" s="197">
        <v>3</v>
      </c>
      <c r="L56" s="197">
        <v>2.50</v>
      </c>
      <c r="M56" s="197">
        <v>0.50</v>
      </c>
      <c r="N56" s="197">
        <v>5.50</v>
      </c>
      <c r="O56" s="197">
        <v>4</v>
      </c>
      <c r="P56" s="197">
        <f t="shared" si="3"/>
        <v>15.50</v>
      </c>
      <c r="Q56" s="197">
        <f t="shared" si="4"/>
        <v>0.775</v>
      </c>
      <c r="R56" s="104">
        <f t="shared" si="5"/>
        <v>1.35</v>
      </c>
      <c r="S56" s="104">
        <f t="shared" si="6"/>
        <v>1.0249999999999999</v>
      </c>
      <c r="T56" s="104">
        <f t="shared" si="7"/>
        <v>0.775</v>
      </c>
      <c r="U56" s="104">
        <f t="shared" si="8"/>
        <v>1.3250000000000002</v>
      </c>
      <c r="V56" s="104">
        <f t="shared" si="9"/>
        <v>1.40</v>
      </c>
      <c r="W56" s="26">
        <f t="shared" si="10"/>
        <v>49.50</v>
      </c>
      <c r="X56" s="194">
        <f t="shared" si="11"/>
        <v>9.90</v>
      </c>
      <c r="Y56" s="114">
        <v>36</v>
      </c>
      <c r="Z56" s="108">
        <f t="shared" si="12"/>
        <v>28.80</v>
      </c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09"/>
    </row>
    <row r="57" spans="1:44" s="107" customFormat="1" ht="20.25">
      <c r="A57" s="191">
        <v>51</v>
      </c>
      <c r="B57" s="125">
        <v>439663</v>
      </c>
      <c r="C57" s="126" t="s">
        <v>544</v>
      </c>
      <c r="D57" s="111">
        <v>3</v>
      </c>
      <c r="E57" s="111">
        <v>8</v>
      </c>
      <c r="F57" s="112">
        <v>4</v>
      </c>
      <c r="G57" s="196">
        <v>6</v>
      </c>
      <c r="H57" s="196">
        <v>9</v>
      </c>
      <c r="I57" s="196">
        <f t="shared" si="1"/>
        <v>30</v>
      </c>
      <c r="J57" s="196">
        <f t="shared" si="2"/>
        <v>4.50</v>
      </c>
      <c r="K57" s="197">
        <v>1.50</v>
      </c>
      <c r="L57" s="197">
        <v>3</v>
      </c>
      <c r="M57" s="197">
        <v>4.50</v>
      </c>
      <c r="N57" s="197">
        <v>2</v>
      </c>
      <c r="O57" s="197">
        <v>3</v>
      </c>
      <c r="P57" s="197">
        <f t="shared" si="3"/>
        <v>14</v>
      </c>
      <c r="Q57" s="197">
        <f t="shared" si="4"/>
        <v>0.70</v>
      </c>
      <c r="R57" s="104">
        <f t="shared" si="5"/>
        <v>0.52499999999999991</v>
      </c>
      <c r="S57" s="104">
        <f t="shared" si="6"/>
        <v>1.35</v>
      </c>
      <c r="T57" s="104">
        <f t="shared" si="7"/>
        <v>0.825</v>
      </c>
      <c r="U57" s="104">
        <f t="shared" si="8"/>
        <v>0.99999999999999989</v>
      </c>
      <c r="V57" s="104">
        <f t="shared" si="9"/>
        <v>1.50</v>
      </c>
      <c r="W57" s="26">
        <f t="shared" si="10"/>
        <v>44</v>
      </c>
      <c r="X57" s="194">
        <f t="shared" si="11"/>
        <v>8.8000000000000007</v>
      </c>
      <c r="Y57" s="114">
        <v>30</v>
      </c>
      <c r="Z57" s="108">
        <f t="shared" si="12"/>
        <v>24</v>
      </c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09"/>
    </row>
    <row r="58" spans="1:44" s="107" customFormat="1" ht="20.25">
      <c r="A58" s="191">
        <v>52</v>
      </c>
      <c r="B58" s="125">
        <v>439664</v>
      </c>
      <c r="C58" s="126" t="s">
        <v>545</v>
      </c>
      <c r="D58" s="111">
        <v>2</v>
      </c>
      <c r="E58" s="111">
        <v>3</v>
      </c>
      <c r="F58" s="112">
        <v>4</v>
      </c>
      <c r="G58" s="196">
        <v>1</v>
      </c>
      <c r="H58" s="196">
        <v>2</v>
      </c>
      <c r="I58" s="196">
        <f t="shared" si="1"/>
        <v>12</v>
      </c>
      <c r="J58" s="196">
        <f t="shared" si="2"/>
        <v>1.7999999999999998</v>
      </c>
      <c r="K58" s="197">
        <v>3</v>
      </c>
      <c r="L58" s="197">
        <v>2</v>
      </c>
      <c r="M58" s="197">
        <v>2</v>
      </c>
      <c r="N58" s="197">
        <v>1</v>
      </c>
      <c r="O58" s="197">
        <v>0.50</v>
      </c>
      <c r="P58" s="197">
        <f t="shared" si="3"/>
        <v>8.50</v>
      </c>
      <c r="Q58" s="197"/>
      <c r="R58" s="104"/>
      <c r="S58" s="104"/>
      <c r="T58" s="104"/>
      <c r="U58" s="104"/>
      <c r="V58" s="104"/>
      <c r="W58" s="26"/>
      <c r="X58" s="194"/>
      <c r="Y58" s="114">
        <v>12</v>
      </c>
      <c r="Z58" s="108">
        <f t="shared" si="12"/>
        <v>9.6000000000000014</v>
      </c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09"/>
    </row>
    <row r="59" spans="1:44" s="107" customFormat="1" ht="20.25">
      <c r="A59" s="191">
        <v>53</v>
      </c>
      <c r="B59" s="125">
        <v>439666</v>
      </c>
      <c r="C59" s="126" t="s">
        <v>378</v>
      </c>
      <c r="D59" s="111">
        <v>8</v>
      </c>
      <c r="E59" s="111">
        <v>6</v>
      </c>
      <c r="F59" s="112">
        <v>9</v>
      </c>
      <c r="G59" s="196">
        <v>7</v>
      </c>
      <c r="H59" s="196">
        <v>10</v>
      </c>
      <c r="I59" s="196">
        <f t="shared" si="1"/>
        <v>40</v>
      </c>
      <c r="J59" s="196">
        <f t="shared" si="2"/>
        <v>6</v>
      </c>
      <c r="K59" s="197">
        <v>4</v>
      </c>
      <c r="L59" s="197">
        <v>3</v>
      </c>
      <c r="M59" s="197">
        <v>2.50</v>
      </c>
      <c r="N59" s="197">
        <v>3.50</v>
      </c>
      <c r="O59" s="197">
        <v>1.50</v>
      </c>
      <c r="P59" s="197">
        <f t="shared" si="3"/>
        <v>14.50</v>
      </c>
      <c r="Q59" s="197"/>
      <c r="R59" s="104"/>
      <c r="S59" s="104">
        <f t="shared" si="6"/>
        <v>1.0499999999999998</v>
      </c>
      <c r="T59" s="104"/>
      <c r="U59" s="104"/>
      <c r="V59" s="104"/>
      <c r="W59" s="26"/>
      <c r="X59" s="194"/>
      <c r="Y59" s="114">
        <v>41</v>
      </c>
      <c r="Z59" s="108">
        <f t="shared" si="12"/>
        <v>32.800000000000004</v>
      </c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09"/>
    </row>
    <row r="60" spans="1:44" s="107" customFormat="1" ht="20.25">
      <c r="A60" s="191">
        <v>54</v>
      </c>
      <c r="B60" s="125">
        <v>439670</v>
      </c>
      <c r="C60" s="126" t="s">
        <v>380</v>
      </c>
      <c r="D60" s="111">
        <v>10</v>
      </c>
      <c r="E60" s="111">
        <v>12</v>
      </c>
      <c r="F60" s="112">
        <v>8</v>
      </c>
      <c r="G60" s="196">
        <v>9</v>
      </c>
      <c r="H60" s="196">
        <v>7</v>
      </c>
      <c r="I60" s="196">
        <f t="shared" si="1"/>
        <v>46</v>
      </c>
      <c r="J60" s="196">
        <f t="shared" si="2"/>
        <v>6.90</v>
      </c>
      <c r="K60" s="197">
        <v>3</v>
      </c>
      <c r="L60" s="197">
        <v>4</v>
      </c>
      <c r="M60" s="197">
        <v>2.50</v>
      </c>
      <c r="N60" s="197">
        <v>3</v>
      </c>
      <c r="O60" s="197">
        <v>2</v>
      </c>
      <c r="P60" s="197">
        <f t="shared" si="3"/>
        <v>14.50</v>
      </c>
      <c r="Q60" s="197">
        <f t="shared" si="4"/>
        <v>0.72500000000000009</v>
      </c>
      <c r="R60" s="104">
        <f t="shared" si="5"/>
        <v>1.65</v>
      </c>
      <c r="S60" s="104">
        <f t="shared" si="6"/>
        <v>1.9999999999999998</v>
      </c>
      <c r="T60" s="104">
        <f t="shared" si="7"/>
        <v>1.325</v>
      </c>
      <c r="U60" s="104">
        <f t="shared" si="8"/>
        <v>1.50</v>
      </c>
      <c r="V60" s="104">
        <f t="shared" si="9"/>
        <v>1.1500000000000001</v>
      </c>
      <c r="W60" s="26">
        <f t="shared" si="10"/>
        <v>60.50</v>
      </c>
      <c r="X60" s="194">
        <f t="shared" si="11"/>
        <v>12.10</v>
      </c>
      <c r="Y60" s="114">
        <v>47</v>
      </c>
      <c r="Z60" s="108">
        <f t="shared" si="12"/>
        <v>37.60</v>
      </c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09"/>
    </row>
    <row r="61" spans="1:44" s="107" customFormat="1" ht="20.25">
      <c r="A61" s="191">
        <v>55</v>
      </c>
      <c r="B61" s="125">
        <v>439674</v>
      </c>
      <c r="C61" s="126" t="s">
        <v>206</v>
      </c>
      <c r="D61" s="111">
        <v>8</v>
      </c>
      <c r="E61" s="111">
        <v>9</v>
      </c>
      <c r="F61" s="112">
        <v>11</v>
      </c>
      <c r="G61" s="196">
        <v>13</v>
      </c>
      <c r="H61" s="196">
        <v>8</v>
      </c>
      <c r="I61" s="196">
        <f t="shared" si="1"/>
        <v>49</v>
      </c>
      <c r="J61" s="196">
        <f t="shared" si="2"/>
        <v>7.35</v>
      </c>
      <c r="K61" s="197">
        <v>4</v>
      </c>
      <c r="L61" s="197">
        <v>3.50</v>
      </c>
      <c r="M61" s="197">
        <v>3</v>
      </c>
      <c r="N61" s="197">
        <v>2.50</v>
      </c>
      <c r="O61" s="197">
        <v>2</v>
      </c>
      <c r="P61" s="197">
        <f t="shared" si="3"/>
        <v>15</v>
      </c>
      <c r="Q61" s="197">
        <f t="shared" si="4"/>
        <v>0.75</v>
      </c>
      <c r="R61" s="104">
        <f t="shared" si="5"/>
        <v>1.40</v>
      </c>
      <c r="S61" s="104">
        <f t="shared" si="6"/>
        <v>1.525</v>
      </c>
      <c r="T61" s="104">
        <f t="shared" si="7"/>
        <v>1.7999999999999998</v>
      </c>
      <c r="U61" s="104">
        <f t="shared" si="8"/>
        <v>2.0750000000000002</v>
      </c>
      <c r="V61" s="104">
        <f t="shared" si="9"/>
        <v>1.30</v>
      </c>
      <c r="W61" s="26">
        <f t="shared" si="10"/>
        <v>64</v>
      </c>
      <c r="X61" s="194">
        <f t="shared" si="11"/>
        <v>12.80</v>
      </c>
      <c r="Y61" s="114">
        <v>51</v>
      </c>
      <c r="Z61" s="108">
        <f t="shared" si="12"/>
        <v>40.800000000000004</v>
      </c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09"/>
    </row>
    <row r="62" spans="1:44" s="107" customFormat="1" ht="20.25">
      <c r="A62" s="191">
        <v>56</v>
      </c>
      <c r="B62" s="125">
        <v>439684</v>
      </c>
      <c r="C62" s="126" t="s">
        <v>386</v>
      </c>
      <c r="D62" s="111">
        <v>3</v>
      </c>
      <c r="E62" s="111">
        <v>4</v>
      </c>
      <c r="F62" s="112">
        <v>1</v>
      </c>
      <c r="G62" s="196">
        <v>3</v>
      </c>
      <c r="H62" s="196">
        <v>2</v>
      </c>
      <c r="I62" s="196">
        <f t="shared" si="1"/>
        <v>13</v>
      </c>
      <c r="J62" s="196">
        <f t="shared" si="2"/>
        <v>1.95</v>
      </c>
      <c r="K62" s="197">
        <v>1</v>
      </c>
      <c r="L62" s="197">
        <v>0.50</v>
      </c>
      <c r="M62" s="197">
        <v>2.50</v>
      </c>
      <c r="N62" s="197">
        <v>3</v>
      </c>
      <c r="O62" s="197">
        <v>1</v>
      </c>
      <c r="P62" s="197">
        <f t="shared" si="3"/>
        <v>8</v>
      </c>
      <c r="Q62" s="197">
        <f t="shared" si="4"/>
        <v>0.40</v>
      </c>
      <c r="R62" s="104">
        <f t="shared" si="5"/>
        <v>0.49999999999999994</v>
      </c>
      <c r="S62" s="104">
        <f t="shared" si="6"/>
        <v>0.625</v>
      </c>
      <c r="T62" s="104">
        <f t="shared" si="7"/>
        <v>0.27500000000000002</v>
      </c>
      <c r="U62" s="104">
        <f t="shared" si="8"/>
        <v>0.60</v>
      </c>
      <c r="V62" s="104">
        <f t="shared" si="9"/>
        <v>0.35</v>
      </c>
      <c r="W62" s="26">
        <f t="shared" si="10"/>
        <v>21</v>
      </c>
      <c r="X62" s="194">
        <f t="shared" si="11"/>
        <v>4.20</v>
      </c>
      <c r="Y62" s="114">
        <v>13</v>
      </c>
      <c r="Z62" s="108">
        <f t="shared" si="12"/>
        <v>10.40</v>
      </c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09"/>
    </row>
    <row r="63" spans="1:44" s="107" customFormat="1" ht="20.25">
      <c r="A63" s="191">
        <v>57</v>
      </c>
      <c r="B63" s="125">
        <v>439685</v>
      </c>
      <c r="C63" s="126" t="s">
        <v>387</v>
      </c>
      <c r="D63" s="111">
        <v>2</v>
      </c>
      <c r="E63" s="111">
        <v>5</v>
      </c>
      <c r="F63" s="112">
        <v>4</v>
      </c>
      <c r="G63" s="196">
        <v>6</v>
      </c>
      <c r="H63" s="196">
        <v>5</v>
      </c>
      <c r="I63" s="196">
        <f t="shared" si="1"/>
        <v>22</v>
      </c>
      <c r="J63" s="196">
        <f t="shared" si="2"/>
        <v>3.30</v>
      </c>
      <c r="K63" s="197">
        <v>2.50</v>
      </c>
      <c r="L63" s="197">
        <v>3</v>
      </c>
      <c r="M63" s="197">
        <v>4</v>
      </c>
      <c r="N63" s="197">
        <v>3</v>
      </c>
      <c r="O63" s="197">
        <v>2.50</v>
      </c>
      <c r="P63" s="197">
        <f t="shared" si="3"/>
        <v>15</v>
      </c>
      <c r="Q63" s="197">
        <f t="shared" si="4"/>
        <v>0.75</v>
      </c>
      <c r="R63" s="104">
        <f t="shared" si="5"/>
        <v>0.425</v>
      </c>
      <c r="S63" s="104">
        <f t="shared" si="6"/>
        <v>0.90</v>
      </c>
      <c r="T63" s="104">
        <f t="shared" si="7"/>
        <v>0.80</v>
      </c>
      <c r="U63" s="104">
        <f t="shared" si="8"/>
        <v>1.0499999999999998</v>
      </c>
      <c r="V63" s="104">
        <f t="shared" si="9"/>
        <v>0.875</v>
      </c>
      <c r="W63" s="26">
        <f t="shared" si="10"/>
        <v>37</v>
      </c>
      <c r="X63" s="194">
        <f t="shared" si="11"/>
        <v>7.40</v>
      </c>
      <c r="Y63" s="114">
        <v>24</v>
      </c>
      <c r="Z63" s="108">
        <f t="shared" si="12"/>
        <v>19.200000000000003</v>
      </c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09"/>
    </row>
    <row r="64" spans="1:44" s="107" customFormat="1" ht="20.25">
      <c r="A64" s="191">
        <v>58</v>
      </c>
      <c r="B64" s="125">
        <v>439687</v>
      </c>
      <c r="C64" s="126" t="s">
        <v>212</v>
      </c>
      <c r="D64" s="111">
        <v>0</v>
      </c>
      <c r="E64" s="111">
        <v>1</v>
      </c>
      <c r="F64" s="112">
        <v>0</v>
      </c>
      <c r="G64" s="196">
        <v>2</v>
      </c>
      <c r="H64" s="196">
        <v>1</v>
      </c>
      <c r="I64" s="196">
        <f t="shared" si="1"/>
        <v>4</v>
      </c>
      <c r="J64" s="196">
        <f t="shared" si="2"/>
        <v>0.60</v>
      </c>
      <c r="K64" s="197">
        <v>0</v>
      </c>
      <c r="L64" s="197">
        <v>1</v>
      </c>
      <c r="M64" s="197">
        <v>0</v>
      </c>
      <c r="N64" s="197">
        <v>2</v>
      </c>
      <c r="O64" s="197">
        <v>3</v>
      </c>
      <c r="P64" s="197">
        <f t="shared" si="3"/>
        <v>6</v>
      </c>
      <c r="Q64" s="197">
        <f t="shared" si="4"/>
        <v>0.30000000000000004</v>
      </c>
      <c r="R64" s="104">
        <f t="shared" si="5"/>
        <v>0</v>
      </c>
      <c r="S64" s="104">
        <f t="shared" si="6"/>
        <v>0.20</v>
      </c>
      <c r="T64" s="104">
        <f t="shared" si="7"/>
        <v>0</v>
      </c>
      <c r="U64" s="104">
        <f t="shared" si="8"/>
        <v>0.40</v>
      </c>
      <c r="V64" s="104">
        <f t="shared" si="9"/>
        <v>0.30000000000000004</v>
      </c>
      <c r="W64" s="26">
        <f t="shared" si="10"/>
        <v>10</v>
      </c>
      <c r="X64" s="194">
        <f t="shared" si="11"/>
        <v>2</v>
      </c>
      <c r="Y64" s="114">
        <v>5</v>
      </c>
      <c r="Z64" s="108">
        <f t="shared" si="12"/>
        <v>4</v>
      </c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09"/>
    </row>
    <row r="65" spans="1:44" s="107" customFormat="1" ht="20.25">
      <c r="A65" s="191">
        <v>59</v>
      </c>
      <c r="B65" s="125">
        <v>439693</v>
      </c>
      <c r="C65" s="126" t="s">
        <v>213</v>
      </c>
      <c r="D65" s="111"/>
      <c r="E65" s="111"/>
      <c r="F65" s="112"/>
      <c r="G65" s="196"/>
      <c r="H65" s="196"/>
      <c r="I65" s="196">
        <f t="shared" si="1"/>
        <v>0</v>
      </c>
      <c r="J65" s="196">
        <f t="shared" si="2"/>
        <v>0</v>
      </c>
      <c r="K65" s="197"/>
      <c r="L65" s="197"/>
      <c r="M65" s="197"/>
      <c r="N65" s="197"/>
      <c r="O65" s="197"/>
      <c r="P65" s="197">
        <f t="shared" si="3"/>
        <v>0</v>
      </c>
      <c r="Q65" s="197">
        <f t="shared" si="4"/>
        <v>0</v>
      </c>
      <c r="R65" s="104">
        <f t="shared" si="5"/>
        <v>0</v>
      </c>
      <c r="S65" s="104">
        <f t="shared" si="6"/>
        <v>0</v>
      </c>
      <c r="T65" s="104">
        <f t="shared" si="7"/>
        <v>0</v>
      </c>
      <c r="U65" s="104">
        <f t="shared" si="8"/>
        <v>0</v>
      </c>
      <c r="V65" s="104">
        <f t="shared" si="9"/>
        <v>0</v>
      </c>
      <c r="W65" s="26">
        <f t="shared" si="10"/>
        <v>0</v>
      </c>
      <c r="X65" s="194">
        <f t="shared" si="11"/>
        <v>0</v>
      </c>
      <c r="Y65" s="114" t="s">
        <v>147</v>
      </c>
      <c r="Z65" s="108" t="e">
        <f t="shared" si="12"/>
        <v>#VALUE!</v>
      </c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09"/>
    </row>
    <row r="66" spans="1:44" s="107" customFormat="1" ht="20.25">
      <c r="A66" s="191">
        <v>60</v>
      </c>
      <c r="B66" s="125">
        <v>439698</v>
      </c>
      <c r="C66" s="126" t="s">
        <v>546</v>
      </c>
      <c r="D66" s="111">
        <v>5</v>
      </c>
      <c r="E66" s="111">
        <v>0</v>
      </c>
      <c r="F66" s="112">
        <v>6</v>
      </c>
      <c r="G66" s="196">
        <v>4</v>
      </c>
      <c r="H66" s="196">
        <v>5</v>
      </c>
      <c r="I66" s="196">
        <f t="shared" si="1"/>
        <v>20</v>
      </c>
      <c r="J66" s="196">
        <f t="shared" si="2"/>
        <v>3</v>
      </c>
      <c r="K66" s="197">
        <v>3</v>
      </c>
      <c r="L66" s="197">
        <v>2</v>
      </c>
      <c r="M66" s="197">
        <v>1.50</v>
      </c>
      <c r="N66" s="197">
        <v>2.50</v>
      </c>
      <c r="O66" s="197">
        <v>0.50</v>
      </c>
      <c r="P66" s="197">
        <f t="shared" si="3"/>
        <v>9.50</v>
      </c>
      <c r="Q66" s="197">
        <f t="shared" si="4"/>
        <v>0.475</v>
      </c>
      <c r="R66" s="104">
        <f t="shared" si="5"/>
        <v>0.90</v>
      </c>
      <c r="S66" s="104">
        <f t="shared" si="6"/>
        <v>0.10</v>
      </c>
      <c r="T66" s="104">
        <f t="shared" si="7"/>
        <v>0.97499999999999987</v>
      </c>
      <c r="U66" s="104">
        <f t="shared" si="8"/>
        <v>0.725</v>
      </c>
      <c r="V66" s="104">
        <f t="shared" si="9"/>
        <v>0.775</v>
      </c>
      <c r="W66" s="26">
        <f t="shared" si="10"/>
        <v>29.50</v>
      </c>
      <c r="X66" s="194">
        <f t="shared" si="11"/>
        <v>5.90</v>
      </c>
      <c r="Y66" s="114">
        <v>19</v>
      </c>
      <c r="Z66" s="108">
        <f t="shared" si="12"/>
        <v>15.20</v>
      </c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09"/>
    </row>
    <row r="67" spans="1:44" s="107" customFormat="1" ht="20.25">
      <c r="A67" s="191">
        <v>61</v>
      </c>
      <c r="B67" s="125">
        <v>439701</v>
      </c>
      <c r="C67" s="126" t="s">
        <v>392</v>
      </c>
      <c r="D67" s="111">
        <v>6</v>
      </c>
      <c r="E67" s="111">
        <v>8</v>
      </c>
      <c r="F67" s="112">
        <v>7</v>
      </c>
      <c r="G67" s="196">
        <v>9</v>
      </c>
      <c r="H67" s="196">
        <v>8</v>
      </c>
      <c r="I67" s="196">
        <f t="shared" si="1"/>
        <v>38</v>
      </c>
      <c r="J67" s="196">
        <f t="shared" si="2"/>
        <v>5.70</v>
      </c>
      <c r="K67" s="197">
        <v>2</v>
      </c>
      <c r="L67" s="197">
        <v>3</v>
      </c>
      <c r="M67" s="197">
        <v>4</v>
      </c>
      <c r="N67" s="197">
        <v>1.50</v>
      </c>
      <c r="O67" s="197">
        <v>2.50</v>
      </c>
      <c r="P67" s="197">
        <f t="shared" si="3"/>
        <v>13</v>
      </c>
      <c r="Q67" s="197">
        <f t="shared" si="4"/>
        <v>0.65</v>
      </c>
      <c r="R67" s="104">
        <f t="shared" si="5"/>
        <v>0.99999999999999989</v>
      </c>
      <c r="S67" s="104">
        <f t="shared" si="6"/>
        <v>1.35</v>
      </c>
      <c r="T67" s="104">
        <f t="shared" si="7"/>
        <v>1.25</v>
      </c>
      <c r="U67" s="104">
        <f t="shared" si="8"/>
        <v>1.4249999999999998</v>
      </c>
      <c r="V67" s="104">
        <f t="shared" si="9"/>
        <v>1.325</v>
      </c>
      <c r="W67" s="26">
        <f t="shared" si="10"/>
        <v>51</v>
      </c>
      <c r="X67" s="194">
        <f t="shared" si="11"/>
        <v>10.200000000000001</v>
      </c>
      <c r="Y67" s="114">
        <v>36</v>
      </c>
      <c r="Z67" s="108">
        <f t="shared" si="12"/>
        <v>28.80</v>
      </c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09"/>
    </row>
    <row r="68" spans="1:44" s="107" customFormat="1" ht="20.25">
      <c r="A68" s="191">
        <v>62</v>
      </c>
      <c r="B68" s="125">
        <v>439707</v>
      </c>
      <c r="C68" s="126" t="s">
        <v>398</v>
      </c>
      <c r="D68" s="111">
        <v>7</v>
      </c>
      <c r="E68" s="111">
        <v>6</v>
      </c>
      <c r="F68" s="112">
        <v>5</v>
      </c>
      <c r="G68" s="196">
        <v>8</v>
      </c>
      <c r="H68" s="196">
        <v>9</v>
      </c>
      <c r="I68" s="196">
        <f t="shared" si="1"/>
        <v>35</v>
      </c>
      <c r="J68" s="196">
        <f t="shared" si="2"/>
        <v>5.25</v>
      </c>
      <c r="K68" s="197">
        <v>3</v>
      </c>
      <c r="L68" s="197">
        <v>1</v>
      </c>
      <c r="M68" s="197">
        <v>2</v>
      </c>
      <c r="N68" s="197">
        <v>4.50</v>
      </c>
      <c r="O68" s="197">
        <v>3</v>
      </c>
      <c r="P68" s="197">
        <f t="shared" si="3"/>
        <v>13.50</v>
      </c>
      <c r="Q68" s="197">
        <f t="shared" si="4"/>
        <v>0.675</v>
      </c>
      <c r="R68" s="104">
        <f t="shared" si="5"/>
        <v>1.2000000000000002</v>
      </c>
      <c r="S68" s="104">
        <f t="shared" si="6"/>
        <v>0.95</v>
      </c>
      <c r="T68" s="104">
        <f t="shared" si="7"/>
        <v>0.85</v>
      </c>
      <c r="U68" s="104">
        <f t="shared" si="8"/>
        <v>1.425</v>
      </c>
      <c r="V68" s="104">
        <f t="shared" si="9"/>
        <v>1.50</v>
      </c>
      <c r="W68" s="26">
        <f t="shared" si="10"/>
        <v>48.50</v>
      </c>
      <c r="X68" s="194">
        <f t="shared" si="11"/>
        <v>9.7000000000000011</v>
      </c>
      <c r="Y68" s="114">
        <v>36</v>
      </c>
      <c r="Z68" s="108">
        <f t="shared" si="12"/>
        <v>28.80</v>
      </c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09"/>
    </row>
    <row r="69" spans="1:44" s="107" customFormat="1" ht="20.25">
      <c r="A69" s="191">
        <v>63</v>
      </c>
      <c r="B69" s="125">
        <v>439708</v>
      </c>
      <c r="C69" s="126" t="s">
        <v>399</v>
      </c>
      <c r="D69" s="111">
        <v>9</v>
      </c>
      <c r="E69" s="111">
        <v>7</v>
      </c>
      <c r="F69" s="112">
        <v>6</v>
      </c>
      <c r="G69" s="196">
        <v>4</v>
      </c>
      <c r="H69" s="196">
        <v>8</v>
      </c>
      <c r="I69" s="196">
        <f t="shared" si="1"/>
        <v>34</v>
      </c>
      <c r="J69" s="196">
        <f t="shared" si="2"/>
        <v>5.0999999999999996</v>
      </c>
      <c r="K69" s="197">
        <v>2</v>
      </c>
      <c r="L69" s="197">
        <v>1.50</v>
      </c>
      <c r="M69" s="197">
        <v>3</v>
      </c>
      <c r="N69" s="197">
        <v>2</v>
      </c>
      <c r="O69" s="197">
        <v>3</v>
      </c>
      <c r="P69" s="197">
        <f t="shared" si="3"/>
        <v>11.50</v>
      </c>
      <c r="Q69" s="197">
        <f t="shared" si="4"/>
        <v>0.57500000000000007</v>
      </c>
      <c r="R69" s="104">
        <f t="shared" si="5"/>
        <v>1.45</v>
      </c>
      <c r="S69" s="104">
        <f t="shared" si="6"/>
        <v>1.125</v>
      </c>
      <c r="T69" s="104">
        <f t="shared" si="7"/>
        <v>1.0499999999999998</v>
      </c>
      <c r="U69" s="104">
        <f t="shared" si="8"/>
        <v>0.70</v>
      </c>
      <c r="V69" s="104">
        <f t="shared" si="9"/>
        <v>1.35</v>
      </c>
      <c r="W69" s="26">
        <f t="shared" si="10"/>
        <v>45.50</v>
      </c>
      <c r="X69" s="194">
        <f t="shared" si="11"/>
        <v>9.10</v>
      </c>
      <c r="Y69" s="114">
        <v>36</v>
      </c>
      <c r="Z69" s="108">
        <f t="shared" si="12"/>
        <v>28.80</v>
      </c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09"/>
    </row>
    <row r="70" spans="1:44" s="107" customFormat="1" ht="20.25">
      <c r="A70" s="191">
        <v>64</v>
      </c>
      <c r="B70" s="125">
        <v>439709</v>
      </c>
      <c r="C70" s="126" t="s">
        <v>124</v>
      </c>
      <c r="D70" s="111">
        <v>6</v>
      </c>
      <c r="E70" s="111">
        <v>8</v>
      </c>
      <c r="F70" s="112">
        <v>5</v>
      </c>
      <c r="G70" s="196">
        <v>7</v>
      </c>
      <c r="H70" s="196">
        <v>7</v>
      </c>
      <c r="I70" s="196">
        <f t="shared" si="1"/>
        <v>33</v>
      </c>
      <c r="J70" s="196">
        <f t="shared" si="2"/>
        <v>4.95</v>
      </c>
      <c r="K70" s="197">
        <v>3</v>
      </c>
      <c r="L70" s="197">
        <v>3.50</v>
      </c>
      <c r="M70" s="197">
        <v>2</v>
      </c>
      <c r="N70" s="197">
        <v>4</v>
      </c>
      <c r="O70" s="197">
        <v>1</v>
      </c>
      <c r="P70" s="197">
        <f t="shared" si="3"/>
        <v>13.50</v>
      </c>
      <c r="Q70" s="197">
        <f t="shared" si="4"/>
        <v>0.675</v>
      </c>
      <c r="R70" s="104">
        <f t="shared" si="5"/>
        <v>1.0499999999999998</v>
      </c>
      <c r="S70" s="104">
        <f t="shared" si="6"/>
        <v>1.375</v>
      </c>
      <c r="T70" s="104">
        <f t="shared" si="7"/>
        <v>0.85</v>
      </c>
      <c r="U70" s="104">
        <f t="shared" si="8"/>
        <v>1.25</v>
      </c>
      <c r="V70" s="104">
        <f t="shared" si="9"/>
        <v>1.1000000000000001</v>
      </c>
      <c r="W70" s="26">
        <f t="shared" si="10"/>
        <v>46.50</v>
      </c>
      <c r="X70" s="194">
        <f t="shared" si="11"/>
        <v>9.3000000000000007</v>
      </c>
      <c r="Y70" s="114">
        <v>37</v>
      </c>
      <c r="Z70" s="108">
        <f t="shared" si="12"/>
        <v>29.60</v>
      </c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09"/>
    </row>
    <row r="71" spans="1:44" s="107" customFormat="1" ht="20.25">
      <c r="A71" s="191">
        <v>65</v>
      </c>
      <c r="B71" s="125">
        <v>439712</v>
      </c>
      <c r="C71" s="126" t="s">
        <v>217</v>
      </c>
      <c r="D71" s="111">
        <v>11</v>
      </c>
      <c r="E71" s="111">
        <v>13</v>
      </c>
      <c r="F71" s="112">
        <v>10</v>
      </c>
      <c r="G71" s="196">
        <v>12</v>
      </c>
      <c r="H71" s="196">
        <v>15</v>
      </c>
      <c r="I71" s="196">
        <f t="shared" si="1"/>
        <v>61</v>
      </c>
      <c r="J71" s="196">
        <f t="shared" si="2"/>
        <v>9.15</v>
      </c>
      <c r="K71" s="197">
        <v>4</v>
      </c>
      <c r="L71" s="197">
        <v>4.50</v>
      </c>
      <c r="M71" s="197">
        <v>3.50</v>
      </c>
      <c r="N71" s="197">
        <v>5.50</v>
      </c>
      <c r="O71" s="197">
        <v>5</v>
      </c>
      <c r="P71" s="197">
        <f t="shared" si="3"/>
        <v>22.50</v>
      </c>
      <c r="Q71" s="197">
        <f t="shared" si="4"/>
        <v>1.125</v>
      </c>
      <c r="R71" s="104">
        <f t="shared" si="5"/>
        <v>1.85</v>
      </c>
      <c r="S71" s="104">
        <f t="shared" si="6"/>
        <v>2.1749999999999998</v>
      </c>
      <c r="T71" s="104">
        <f t="shared" si="7"/>
        <v>1.675</v>
      </c>
      <c r="U71" s="104">
        <f t="shared" si="8"/>
        <v>2.0749999999999997</v>
      </c>
      <c r="V71" s="104">
        <f t="shared" si="9"/>
        <v>2.50</v>
      </c>
      <c r="W71" s="26">
        <f t="shared" si="10"/>
        <v>83.50</v>
      </c>
      <c r="X71" s="194">
        <f t="shared" si="11"/>
        <v>16.70</v>
      </c>
      <c r="Y71" s="114">
        <v>65</v>
      </c>
      <c r="Z71" s="108">
        <f t="shared" si="12"/>
        <v>52</v>
      </c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09"/>
    </row>
    <row r="72" spans="1:44" s="107" customFormat="1" ht="20.25">
      <c r="A72" s="191">
        <v>66</v>
      </c>
      <c r="B72" s="125">
        <v>439722</v>
      </c>
      <c r="C72" s="126" t="s">
        <v>405</v>
      </c>
      <c r="D72" s="111">
        <v>9</v>
      </c>
      <c r="E72" s="111">
        <v>11</v>
      </c>
      <c r="F72" s="112">
        <v>8</v>
      </c>
      <c r="G72" s="196">
        <v>10</v>
      </c>
      <c r="H72" s="196">
        <v>8</v>
      </c>
      <c r="I72" s="196">
        <f t="shared" si="13" ref="I72:I135">SUM(D72:H72)</f>
        <v>46</v>
      </c>
      <c r="J72" s="196">
        <f t="shared" si="14" ref="J72:J135">I72*0.15</f>
        <v>6.90</v>
      </c>
      <c r="K72" s="197">
        <v>3</v>
      </c>
      <c r="L72" s="197">
        <v>1.50</v>
      </c>
      <c r="M72" s="197">
        <v>4</v>
      </c>
      <c r="N72" s="197">
        <v>3</v>
      </c>
      <c r="O72" s="197">
        <v>2.50</v>
      </c>
      <c r="P72" s="197">
        <f t="shared" si="15" ref="P72:P135">SUM(K72:O72)</f>
        <v>14</v>
      </c>
      <c r="Q72" s="197">
        <f t="shared" si="16" ref="Q72:Q135">P72*0.05</f>
        <v>0.70</v>
      </c>
      <c r="R72" s="104">
        <f t="shared" si="17" ref="R72:R135">D72*0.15+K72*0.05</f>
        <v>1.50</v>
      </c>
      <c r="S72" s="104">
        <f t="shared" si="18" ref="S72:S135">E72*0.15+L72*0.05</f>
        <v>1.725</v>
      </c>
      <c r="T72" s="104">
        <f t="shared" si="19" ref="T72:T135">F72*0.15+M72*0.05</f>
        <v>1.40</v>
      </c>
      <c r="U72" s="104">
        <f t="shared" si="20" ref="U72:U135">G72*0.15+N72*0.05</f>
        <v>1.65</v>
      </c>
      <c r="V72" s="104">
        <f t="shared" si="21" ref="V72:V135">H72*0.15+O72*0.05</f>
        <v>1.325</v>
      </c>
      <c r="W72" s="26">
        <f t="shared" si="22" ref="W72:W135">I72+P72</f>
        <v>60</v>
      </c>
      <c r="X72" s="194">
        <f t="shared" si="23" ref="X72:X135">W72*0.2</f>
        <v>12</v>
      </c>
      <c r="Y72" s="114">
        <v>46</v>
      </c>
      <c r="Z72" s="108">
        <f t="shared" si="24" ref="Z72:Z135">Y72*0.8</f>
        <v>36.800000000000004</v>
      </c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09"/>
    </row>
    <row r="73" spans="1:44" s="107" customFormat="1" ht="20.25">
      <c r="A73" s="191">
        <v>67</v>
      </c>
      <c r="B73" s="125">
        <v>439725</v>
      </c>
      <c r="C73" s="126" t="s">
        <v>407</v>
      </c>
      <c r="D73" s="111">
        <v>8</v>
      </c>
      <c r="E73" s="111">
        <v>6</v>
      </c>
      <c r="F73" s="112">
        <v>7</v>
      </c>
      <c r="G73" s="196">
        <v>9</v>
      </c>
      <c r="H73" s="196">
        <v>7</v>
      </c>
      <c r="I73" s="196">
        <f t="shared" si="13"/>
        <v>37</v>
      </c>
      <c r="J73" s="196">
        <f t="shared" si="14"/>
        <v>5.55</v>
      </c>
      <c r="K73" s="197">
        <v>2</v>
      </c>
      <c r="L73" s="197">
        <v>1.50</v>
      </c>
      <c r="M73" s="197">
        <v>3</v>
      </c>
      <c r="N73" s="197">
        <v>4</v>
      </c>
      <c r="O73" s="197">
        <v>2</v>
      </c>
      <c r="P73" s="197">
        <f t="shared" si="15"/>
        <v>12.50</v>
      </c>
      <c r="Q73" s="197">
        <f t="shared" si="16"/>
        <v>0.625</v>
      </c>
      <c r="R73" s="104">
        <f t="shared" si="17"/>
        <v>1.30</v>
      </c>
      <c r="S73" s="104">
        <f t="shared" si="18"/>
        <v>0.97499999999999987</v>
      </c>
      <c r="T73" s="104">
        <f t="shared" si="19"/>
        <v>1.2000000000000002</v>
      </c>
      <c r="U73" s="104">
        <f t="shared" si="20"/>
        <v>1.5499999999999998</v>
      </c>
      <c r="V73" s="104">
        <f t="shared" si="21"/>
        <v>1.1500000000000001</v>
      </c>
      <c r="W73" s="26">
        <f t="shared" si="22"/>
        <v>49.50</v>
      </c>
      <c r="X73" s="194">
        <f t="shared" si="23"/>
        <v>9.90</v>
      </c>
      <c r="Y73" s="114">
        <v>36</v>
      </c>
      <c r="Z73" s="108">
        <f t="shared" si="24"/>
        <v>28.80</v>
      </c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09"/>
    </row>
    <row r="74" spans="1:44" s="107" customFormat="1" ht="20.25">
      <c r="A74" s="191">
        <v>68</v>
      </c>
      <c r="B74" s="125">
        <v>439729</v>
      </c>
      <c r="C74" s="126" t="s">
        <v>548</v>
      </c>
      <c r="D74" s="111"/>
      <c r="E74" s="111"/>
      <c r="F74" s="112"/>
      <c r="G74" s="196"/>
      <c r="H74" s="196"/>
      <c r="I74" s="196">
        <f t="shared" si="13"/>
        <v>0</v>
      </c>
      <c r="J74" s="196">
        <f t="shared" si="14"/>
        <v>0</v>
      </c>
      <c r="K74" s="197"/>
      <c r="L74" s="197"/>
      <c r="M74" s="197"/>
      <c r="N74" s="197"/>
      <c r="O74" s="197"/>
      <c r="P74" s="197">
        <f t="shared" si="15"/>
        <v>0</v>
      </c>
      <c r="Q74" s="197">
        <f t="shared" si="16"/>
        <v>0</v>
      </c>
      <c r="R74" s="104">
        <f t="shared" si="17"/>
        <v>0</v>
      </c>
      <c r="S74" s="104">
        <f t="shared" si="18"/>
        <v>0</v>
      </c>
      <c r="T74" s="104">
        <f t="shared" si="19"/>
        <v>0</v>
      </c>
      <c r="U74" s="104">
        <f t="shared" si="20"/>
        <v>0</v>
      </c>
      <c r="V74" s="104">
        <f t="shared" si="21"/>
        <v>0</v>
      </c>
      <c r="W74" s="26">
        <f t="shared" si="22"/>
        <v>0</v>
      </c>
      <c r="X74" s="194">
        <f t="shared" si="23"/>
        <v>0</v>
      </c>
      <c r="Y74" s="114" t="s">
        <v>147</v>
      </c>
      <c r="Z74" s="108" t="e">
        <f t="shared" si="24"/>
        <v>#VALUE!</v>
      </c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09"/>
    </row>
    <row r="75" spans="1:44" s="107" customFormat="1" ht="20.25">
      <c r="A75" s="191">
        <v>69</v>
      </c>
      <c r="B75" s="125">
        <v>439731</v>
      </c>
      <c r="C75" s="126" t="s">
        <v>408</v>
      </c>
      <c r="D75" s="111">
        <v>10</v>
      </c>
      <c r="E75" s="111">
        <v>7</v>
      </c>
      <c r="F75" s="112">
        <v>8</v>
      </c>
      <c r="G75" s="196">
        <v>10</v>
      </c>
      <c r="H75" s="196">
        <v>9</v>
      </c>
      <c r="I75" s="196">
        <f t="shared" si="13"/>
        <v>44</v>
      </c>
      <c r="J75" s="196">
        <f t="shared" si="14"/>
        <v>6.60</v>
      </c>
      <c r="K75" s="197">
        <v>2.50</v>
      </c>
      <c r="L75" s="197">
        <v>3.50</v>
      </c>
      <c r="M75" s="197">
        <v>0.50</v>
      </c>
      <c r="N75" s="197">
        <v>1.50</v>
      </c>
      <c r="O75" s="197">
        <v>4</v>
      </c>
      <c r="P75" s="197">
        <f t="shared" si="15"/>
        <v>12</v>
      </c>
      <c r="Q75" s="197">
        <f t="shared" si="16"/>
        <v>0.60000000000000009</v>
      </c>
      <c r="R75" s="104">
        <f t="shared" si="17"/>
        <v>1.625</v>
      </c>
      <c r="S75" s="104">
        <f t="shared" si="18"/>
        <v>1.2250000000000001</v>
      </c>
      <c r="T75" s="104">
        <f t="shared" si="19"/>
        <v>1.2249999999999999</v>
      </c>
      <c r="U75" s="104">
        <f t="shared" si="20"/>
        <v>1.575</v>
      </c>
      <c r="V75" s="104">
        <f t="shared" si="21"/>
        <v>1.5499999999999998</v>
      </c>
      <c r="W75" s="26">
        <f t="shared" si="22"/>
        <v>56</v>
      </c>
      <c r="X75" s="194">
        <f t="shared" si="23"/>
        <v>11.20</v>
      </c>
      <c r="Y75" s="114">
        <v>45</v>
      </c>
      <c r="Z75" s="108">
        <f t="shared" si="24"/>
        <v>36</v>
      </c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09"/>
    </row>
    <row r="76" spans="1:44" s="107" customFormat="1" ht="20.25">
      <c r="A76" s="191">
        <v>70</v>
      </c>
      <c r="B76" s="125">
        <v>439741</v>
      </c>
      <c r="C76" s="126" t="s">
        <v>226</v>
      </c>
      <c r="D76" s="111">
        <v>6</v>
      </c>
      <c r="E76" s="111">
        <v>2</v>
      </c>
      <c r="F76" s="112">
        <v>3</v>
      </c>
      <c r="G76" s="196">
        <v>4</v>
      </c>
      <c r="H76" s="196">
        <v>5</v>
      </c>
      <c r="I76" s="196">
        <f t="shared" si="13"/>
        <v>20</v>
      </c>
      <c r="J76" s="196">
        <f t="shared" si="14"/>
        <v>3</v>
      </c>
      <c r="K76" s="197">
        <v>1.50</v>
      </c>
      <c r="L76" s="197">
        <v>0.50</v>
      </c>
      <c r="M76" s="197">
        <v>3.50</v>
      </c>
      <c r="N76" s="197">
        <v>2</v>
      </c>
      <c r="O76" s="197">
        <v>3</v>
      </c>
      <c r="P76" s="197">
        <f t="shared" si="15"/>
        <v>10.50</v>
      </c>
      <c r="Q76" s="197">
        <f t="shared" si="16"/>
        <v>0.525</v>
      </c>
      <c r="R76" s="104">
        <f t="shared" si="17"/>
        <v>0.97499999999999987</v>
      </c>
      <c r="S76" s="104">
        <f t="shared" si="18"/>
        <v>0.325</v>
      </c>
      <c r="T76" s="104">
        <f t="shared" si="19"/>
        <v>0.625</v>
      </c>
      <c r="U76" s="104">
        <f t="shared" si="20"/>
        <v>0.70</v>
      </c>
      <c r="V76" s="104">
        <f t="shared" si="21"/>
        <v>0.90</v>
      </c>
      <c r="W76" s="26">
        <f t="shared" si="22"/>
        <v>30.50</v>
      </c>
      <c r="X76" s="194">
        <f t="shared" si="23"/>
        <v>6.10</v>
      </c>
      <c r="Y76" s="114">
        <v>17</v>
      </c>
      <c r="Z76" s="108">
        <f t="shared" si="24"/>
        <v>13.60</v>
      </c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09"/>
    </row>
    <row r="77" spans="1:44" s="107" customFormat="1" ht="20.25">
      <c r="A77" s="191">
        <v>71</v>
      </c>
      <c r="B77" s="125">
        <v>439745</v>
      </c>
      <c r="C77" s="126" t="s">
        <v>413</v>
      </c>
      <c r="D77" s="111"/>
      <c r="E77" s="111"/>
      <c r="F77" s="112"/>
      <c r="G77" s="196"/>
      <c r="H77" s="196"/>
      <c r="I77" s="196">
        <f t="shared" si="13"/>
        <v>0</v>
      </c>
      <c r="J77" s="196">
        <f t="shared" si="14"/>
        <v>0</v>
      </c>
      <c r="K77" s="197"/>
      <c r="L77" s="197"/>
      <c r="M77" s="197"/>
      <c r="N77" s="197"/>
      <c r="O77" s="197"/>
      <c r="P77" s="197">
        <f t="shared" si="15"/>
        <v>0</v>
      </c>
      <c r="Q77" s="197">
        <f t="shared" si="16"/>
        <v>0</v>
      </c>
      <c r="R77" s="104">
        <f t="shared" si="17"/>
        <v>0</v>
      </c>
      <c r="S77" s="104">
        <f t="shared" si="18"/>
        <v>0</v>
      </c>
      <c r="T77" s="104">
        <f t="shared" si="19"/>
        <v>0</v>
      </c>
      <c r="U77" s="104">
        <f t="shared" si="20"/>
        <v>0</v>
      </c>
      <c r="V77" s="104">
        <f t="shared" si="21"/>
        <v>0</v>
      </c>
      <c r="W77" s="26">
        <f t="shared" si="22"/>
        <v>0</v>
      </c>
      <c r="X77" s="194">
        <f t="shared" si="23"/>
        <v>0</v>
      </c>
      <c r="Y77" s="114" t="s">
        <v>147</v>
      </c>
      <c r="Z77" s="108" t="e">
        <f t="shared" si="24"/>
        <v>#VALUE!</v>
      </c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09"/>
    </row>
    <row r="78" spans="1:44" s="107" customFormat="1" ht="20.25">
      <c r="A78" s="191">
        <v>72</v>
      </c>
      <c r="B78" s="125">
        <v>439746</v>
      </c>
      <c r="C78" s="126" t="s">
        <v>414</v>
      </c>
      <c r="D78" s="111">
        <v>0</v>
      </c>
      <c r="E78" s="111">
        <v>1</v>
      </c>
      <c r="F78" s="112">
        <v>0</v>
      </c>
      <c r="G78" s="196">
        <v>0</v>
      </c>
      <c r="H78" s="196">
        <v>1</v>
      </c>
      <c r="I78" s="196">
        <f t="shared" si="13"/>
        <v>2</v>
      </c>
      <c r="J78" s="196">
        <f t="shared" si="14"/>
        <v>0.30</v>
      </c>
      <c r="K78" s="197">
        <v>0</v>
      </c>
      <c r="L78" s="197">
        <v>1</v>
      </c>
      <c r="M78" s="197">
        <v>0</v>
      </c>
      <c r="N78" s="197">
        <v>2</v>
      </c>
      <c r="O78" s="197">
        <v>0</v>
      </c>
      <c r="P78" s="197">
        <f t="shared" si="15"/>
        <v>3</v>
      </c>
      <c r="Q78" s="197">
        <f t="shared" si="16"/>
        <v>0.15000000000000002</v>
      </c>
      <c r="R78" s="104">
        <f t="shared" si="17"/>
        <v>0</v>
      </c>
      <c r="S78" s="104">
        <f t="shared" si="18"/>
        <v>0.20</v>
      </c>
      <c r="T78" s="104">
        <f t="shared" si="19"/>
        <v>0</v>
      </c>
      <c r="U78" s="104">
        <f t="shared" si="20"/>
        <v>0.10</v>
      </c>
      <c r="V78" s="104">
        <f t="shared" si="21"/>
        <v>0.15</v>
      </c>
      <c r="W78" s="26">
        <f t="shared" si="22"/>
        <v>5</v>
      </c>
      <c r="X78" s="194">
        <f t="shared" si="23"/>
        <v>1</v>
      </c>
      <c r="Y78" s="114">
        <v>3</v>
      </c>
      <c r="Z78" s="108">
        <f t="shared" si="24"/>
        <v>2.4000000000000004</v>
      </c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09"/>
    </row>
    <row r="79" spans="1:44" s="107" customFormat="1" ht="20.25">
      <c r="A79" s="191">
        <v>73</v>
      </c>
      <c r="B79" s="125">
        <v>439753</v>
      </c>
      <c r="C79" s="126" t="s">
        <v>415</v>
      </c>
      <c r="D79" s="111">
        <v>5</v>
      </c>
      <c r="E79" s="111">
        <v>3</v>
      </c>
      <c r="F79" s="112">
        <v>4</v>
      </c>
      <c r="G79" s="196">
        <v>6</v>
      </c>
      <c r="H79" s="196">
        <v>5</v>
      </c>
      <c r="I79" s="196">
        <f t="shared" si="13"/>
        <v>23</v>
      </c>
      <c r="J79" s="196">
        <f t="shared" si="14"/>
        <v>3.4499999999999997</v>
      </c>
      <c r="K79" s="197">
        <v>3</v>
      </c>
      <c r="L79" s="197">
        <v>2</v>
      </c>
      <c r="M79" s="197">
        <v>1.50</v>
      </c>
      <c r="N79" s="197">
        <v>2.50</v>
      </c>
      <c r="O79" s="197">
        <v>3</v>
      </c>
      <c r="P79" s="197">
        <f t="shared" si="15"/>
        <v>12</v>
      </c>
      <c r="Q79" s="197">
        <f t="shared" si="16"/>
        <v>0.60000000000000009</v>
      </c>
      <c r="R79" s="104">
        <f t="shared" si="17"/>
        <v>0.90</v>
      </c>
      <c r="S79" s="104">
        <f t="shared" si="18"/>
        <v>0.54999999999999993</v>
      </c>
      <c r="T79" s="104">
        <f t="shared" si="19"/>
        <v>0.675</v>
      </c>
      <c r="U79" s="104">
        <f t="shared" si="20"/>
        <v>1.0249999999999999</v>
      </c>
      <c r="V79" s="104">
        <f t="shared" si="21"/>
        <v>0.90</v>
      </c>
      <c r="W79" s="26">
        <f t="shared" si="22"/>
        <v>35</v>
      </c>
      <c r="X79" s="194">
        <f t="shared" si="23"/>
        <v>7</v>
      </c>
      <c r="Y79" s="114">
        <v>27</v>
      </c>
      <c r="Z79" s="108">
        <f t="shared" si="24"/>
        <v>21.60</v>
      </c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09"/>
    </row>
    <row r="80" spans="1:44" s="107" customFormat="1" ht="20.25">
      <c r="A80" s="191">
        <v>74</v>
      </c>
      <c r="B80" s="125">
        <v>439754</v>
      </c>
      <c r="C80" s="126" t="s">
        <v>416</v>
      </c>
      <c r="D80" s="111">
        <v>3</v>
      </c>
      <c r="E80" s="111">
        <v>5</v>
      </c>
      <c r="F80" s="112">
        <v>2</v>
      </c>
      <c r="G80" s="196">
        <v>1</v>
      </c>
      <c r="H80" s="196">
        <v>0</v>
      </c>
      <c r="I80" s="196">
        <f t="shared" si="13"/>
        <v>11</v>
      </c>
      <c r="J80" s="196">
        <f t="shared" si="14"/>
        <v>1.65</v>
      </c>
      <c r="K80" s="197">
        <v>1</v>
      </c>
      <c r="L80" s="197">
        <v>2</v>
      </c>
      <c r="M80" s="197">
        <v>1</v>
      </c>
      <c r="N80" s="197">
        <v>3</v>
      </c>
      <c r="O80" s="197">
        <v>2</v>
      </c>
      <c r="P80" s="197">
        <f t="shared" si="15"/>
        <v>9</v>
      </c>
      <c r="Q80" s="197">
        <f t="shared" si="16"/>
        <v>0.45</v>
      </c>
      <c r="R80" s="104">
        <f t="shared" si="17"/>
        <v>0.49999999999999994</v>
      </c>
      <c r="S80" s="104">
        <f t="shared" si="18"/>
        <v>0.85</v>
      </c>
      <c r="T80" s="104">
        <f t="shared" si="19"/>
        <v>0.35</v>
      </c>
      <c r="U80" s="104">
        <f t="shared" si="20"/>
        <v>0.30000000000000004</v>
      </c>
      <c r="V80" s="104">
        <f t="shared" si="21"/>
        <v>0.10</v>
      </c>
      <c r="W80" s="26">
        <f t="shared" si="22"/>
        <v>20</v>
      </c>
      <c r="X80" s="194">
        <f t="shared" si="23"/>
        <v>4</v>
      </c>
      <c r="Y80" s="114">
        <v>12</v>
      </c>
      <c r="Z80" s="108">
        <f t="shared" si="24"/>
        <v>9.6000000000000014</v>
      </c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09"/>
    </row>
    <row r="81" spans="1:44" s="107" customFormat="1" ht="20.25">
      <c r="A81" s="191">
        <v>75</v>
      </c>
      <c r="B81" s="125">
        <v>439755</v>
      </c>
      <c r="C81" s="126" t="s">
        <v>417</v>
      </c>
      <c r="D81" s="111">
        <v>6</v>
      </c>
      <c r="E81" s="111">
        <v>8</v>
      </c>
      <c r="F81" s="112">
        <v>7</v>
      </c>
      <c r="G81" s="196">
        <v>0</v>
      </c>
      <c r="H81" s="196">
        <v>0</v>
      </c>
      <c r="I81" s="196">
        <f t="shared" si="13"/>
        <v>21</v>
      </c>
      <c r="J81" s="196">
        <f t="shared" si="14"/>
        <v>3.15</v>
      </c>
      <c r="K81" s="197">
        <v>2</v>
      </c>
      <c r="L81" s="197">
        <v>3</v>
      </c>
      <c r="M81" s="197">
        <v>1.50</v>
      </c>
      <c r="N81" s="197">
        <v>2</v>
      </c>
      <c r="O81" s="197">
        <v>1</v>
      </c>
      <c r="P81" s="197">
        <f t="shared" si="15"/>
        <v>9.50</v>
      </c>
      <c r="Q81" s="197">
        <f t="shared" si="16"/>
        <v>0.475</v>
      </c>
      <c r="R81" s="104">
        <f t="shared" si="17"/>
        <v>0.99999999999999989</v>
      </c>
      <c r="S81" s="104">
        <f t="shared" si="18"/>
        <v>1.35</v>
      </c>
      <c r="T81" s="104">
        <f t="shared" si="19"/>
        <v>1.125</v>
      </c>
      <c r="U81" s="104">
        <f t="shared" si="20"/>
        <v>0.10</v>
      </c>
      <c r="V81" s="104">
        <f t="shared" si="21"/>
        <v>0.05</v>
      </c>
      <c r="W81" s="26">
        <f t="shared" si="22"/>
        <v>30.50</v>
      </c>
      <c r="X81" s="194">
        <f t="shared" si="23"/>
        <v>6.10</v>
      </c>
      <c r="Y81" s="114">
        <v>22</v>
      </c>
      <c r="Z81" s="108">
        <f t="shared" si="24"/>
        <v>17.60</v>
      </c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09"/>
    </row>
    <row r="82" spans="1:44" s="107" customFormat="1" ht="20.25">
      <c r="A82" s="191">
        <v>76</v>
      </c>
      <c r="B82" s="125">
        <v>439766</v>
      </c>
      <c r="C82" s="126" t="s">
        <v>505</v>
      </c>
      <c r="D82" s="111"/>
      <c r="E82" s="111"/>
      <c r="F82" s="112"/>
      <c r="G82" s="196"/>
      <c r="H82" s="196"/>
      <c r="I82" s="196">
        <f t="shared" si="13"/>
        <v>0</v>
      </c>
      <c r="J82" s="196">
        <f t="shared" si="14"/>
        <v>0</v>
      </c>
      <c r="K82" s="197"/>
      <c r="L82" s="197"/>
      <c r="M82" s="197"/>
      <c r="N82" s="197"/>
      <c r="O82" s="197"/>
      <c r="P82" s="197">
        <f t="shared" si="15"/>
        <v>0</v>
      </c>
      <c r="Q82" s="197">
        <f t="shared" si="16"/>
        <v>0</v>
      </c>
      <c r="R82" s="104">
        <f t="shared" si="17"/>
        <v>0</v>
      </c>
      <c r="S82" s="104">
        <f t="shared" si="18"/>
        <v>0</v>
      </c>
      <c r="T82" s="104">
        <f t="shared" si="19"/>
        <v>0</v>
      </c>
      <c r="U82" s="104">
        <f t="shared" si="20"/>
        <v>0</v>
      </c>
      <c r="V82" s="104">
        <f t="shared" si="21"/>
        <v>0</v>
      </c>
      <c r="W82" s="26">
        <f t="shared" si="22"/>
        <v>0</v>
      </c>
      <c r="X82" s="194">
        <f t="shared" si="23"/>
        <v>0</v>
      </c>
      <c r="Y82" s="114" t="s">
        <v>147</v>
      </c>
      <c r="Z82" s="108" t="e">
        <f t="shared" si="24"/>
        <v>#VALUE!</v>
      </c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09"/>
    </row>
    <row r="83" spans="1:44" s="107" customFormat="1" ht="20.25">
      <c r="A83" s="191">
        <v>77</v>
      </c>
      <c r="B83" s="125">
        <v>439770</v>
      </c>
      <c r="C83" s="126" t="s">
        <v>424</v>
      </c>
      <c r="D83" s="111"/>
      <c r="E83" s="111"/>
      <c r="F83" s="112"/>
      <c r="G83" s="196"/>
      <c r="H83" s="196"/>
      <c r="I83" s="196">
        <f t="shared" si="13"/>
        <v>0</v>
      </c>
      <c r="J83" s="196">
        <f t="shared" si="14"/>
        <v>0</v>
      </c>
      <c r="K83" s="197"/>
      <c r="L83" s="197"/>
      <c r="M83" s="197"/>
      <c r="N83" s="197"/>
      <c r="O83" s="197"/>
      <c r="P83" s="197">
        <f t="shared" si="15"/>
        <v>0</v>
      </c>
      <c r="Q83" s="197">
        <f t="shared" si="16"/>
        <v>0</v>
      </c>
      <c r="R83" s="104">
        <f t="shared" si="17"/>
        <v>0</v>
      </c>
      <c r="S83" s="104">
        <f t="shared" si="18"/>
        <v>0</v>
      </c>
      <c r="T83" s="104">
        <f t="shared" si="19"/>
        <v>0</v>
      </c>
      <c r="U83" s="104">
        <f t="shared" si="20"/>
        <v>0</v>
      </c>
      <c r="V83" s="104">
        <f t="shared" si="21"/>
        <v>0</v>
      </c>
      <c r="W83" s="26">
        <f t="shared" si="22"/>
        <v>0</v>
      </c>
      <c r="X83" s="194">
        <f t="shared" si="23"/>
        <v>0</v>
      </c>
      <c r="Y83" s="114" t="s">
        <v>147</v>
      </c>
      <c r="Z83" s="108" t="e">
        <f t="shared" si="24"/>
        <v>#VALUE!</v>
      </c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09"/>
    </row>
    <row r="84" spans="1:44" s="107" customFormat="1" ht="20.25">
      <c r="A84" s="191">
        <v>78</v>
      </c>
      <c r="B84" s="125">
        <v>439774</v>
      </c>
      <c r="C84" s="126" t="s">
        <v>237</v>
      </c>
      <c r="D84" s="111">
        <v>6</v>
      </c>
      <c r="E84" s="111">
        <v>4</v>
      </c>
      <c r="F84" s="112">
        <v>3</v>
      </c>
      <c r="G84" s="196">
        <v>5</v>
      </c>
      <c r="H84" s="196">
        <v>7</v>
      </c>
      <c r="I84" s="196">
        <f t="shared" si="13"/>
        <v>25</v>
      </c>
      <c r="J84" s="196">
        <f t="shared" si="14"/>
        <v>3.75</v>
      </c>
      <c r="K84" s="197">
        <v>1.50</v>
      </c>
      <c r="L84" s="197">
        <v>2</v>
      </c>
      <c r="M84" s="197">
        <v>1</v>
      </c>
      <c r="N84" s="197">
        <v>2.50</v>
      </c>
      <c r="O84" s="197">
        <v>2</v>
      </c>
      <c r="P84" s="197">
        <f t="shared" si="15"/>
        <v>9</v>
      </c>
      <c r="Q84" s="197">
        <f t="shared" si="16"/>
        <v>0.45</v>
      </c>
      <c r="R84" s="104">
        <f t="shared" si="17"/>
        <v>0.97499999999999987</v>
      </c>
      <c r="S84" s="104">
        <f t="shared" si="18"/>
        <v>0.70</v>
      </c>
      <c r="T84" s="104">
        <f t="shared" si="19"/>
        <v>0.49999999999999994</v>
      </c>
      <c r="U84" s="104">
        <f t="shared" si="20"/>
        <v>0.875</v>
      </c>
      <c r="V84" s="104">
        <f t="shared" si="21"/>
        <v>1.1500000000000001</v>
      </c>
      <c r="W84" s="26">
        <f t="shared" si="22"/>
        <v>34</v>
      </c>
      <c r="X84" s="194">
        <f t="shared" si="23"/>
        <v>6.8000000000000007</v>
      </c>
      <c r="Y84" s="114">
        <v>22</v>
      </c>
      <c r="Z84" s="108">
        <f t="shared" si="24"/>
        <v>17.60</v>
      </c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09"/>
    </row>
    <row r="85" spans="1:44" s="107" customFormat="1" ht="20.25">
      <c r="A85" s="191">
        <v>79</v>
      </c>
      <c r="B85" s="125">
        <v>439775</v>
      </c>
      <c r="C85" s="126" t="s">
        <v>427</v>
      </c>
      <c r="D85" s="111">
        <v>0</v>
      </c>
      <c r="E85" s="111">
        <v>2</v>
      </c>
      <c r="F85" s="112">
        <v>0</v>
      </c>
      <c r="G85" s="196">
        <v>3</v>
      </c>
      <c r="H85" s="196">
        <v>0</v>
      </c>
      <c r="I85" s="196">
        <f t="shared" si="13"/>
        <v>5</v>
      </c>
      <c r="J85" s="196">
        <f t="shared" si="14"/>
        <v>0.75</v>
      </c>
      <c r="K85" s="197">
        <v>0</v>
      </c>
      <c r="L85" s="197">
        <v>3</v>
      </c>
      <c r="M85" s="197">
        <v>2.50</v>
      </c>
      <c r="N85" s="197">
        <v>4</v>
      </c>
      <c r="O85" s="197">
        <v>0</v>
      </c>
      <c r="P85" s="197">
        <f t="shared" si="15"/>
        <v>9.50</v>
      </c>
      <c r="Q85" s="197"/>
      <c r="R85" s="104"/>
      <c r="S85" s="104"/>
      <c r="T85" s="104"/>
      <c r="U85" s="104"/>
      <c r="V85" s="104"/>
      <c r="W85" s="26">
        <f t="shared" si="22"/>
        <v>14.50</v>
      </c>
      <c r="X85" s="194">
        <f t="shared" si="23"/>
        <v>2.9000000000000004</v>
      </c>
      <c r="Y85" s="114">
        <v>7</v>
      </c>
      <c r="Z85" s="108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09"/>
    </row>
    <row r="86" spans="1:44" s="107" customFormat="1" ht="20.25">
      <c r="A86" s="191">
        <v>80</v>
      </c>
      <c r="B86" s="125">
        <v>439777</v>
      </c>
      <c r="C86" s="126" t="s">
        <v>549</v>
      </c>
      <c r="D86" s="111">
        <v>3</v>
      </c>
      <c r="E86" s="111">
        <v>2</v>
      </c>
      <c r="F86" s="112">
        <v>1</v>
      </c>
      <c r="G86" s="196">
        <v>0</v>
      </c>
      <c r="H86" s="196">
        <v>3</v>
      </c>
      <c r="I86" s="196">
        <f t="shared" si="13"/>
        <v>9</v>
      </c>
      <c r="J86" s="196">
        <f t="shared" si="14"/>
        <v>1.35</v>
      </c>
      <c r="K86" s="197">
        <v>2</v>
      </c>
      <c r="L86" s="197">
        <v>1</v>
      </c>
      <c r="M86" s="197">
        <v>3</v>
      </c>
      <c r="N86" s="197">
        <v>1</v>
      </c>
      <c r="O86" s="197">
        <v>2</v>
      </c>
      <c r="P86" s="197">
        <f t="shared" si="15"/>
        <v>9</v>
      </c>
      <c r="Q86" s="197">
        <f t="shared" si="16"/>
        <v>0.45</v>
      </c>
      <c r="R86" s="104">
        <f t="shared" si="17"/>
        <v>0.54999999999999993</v>
      </c>
      <c r="S86" s="104">
        <f t="shared" si="18"/>
        <v>0.35</v>
      </c>
      <c r="T86" s="104">
        <f t="shared" si="19"/>
        <v>0.30000000000000004</v>
      </c>
      <c r="U86" s="104">
        <f t="shared" si="20"/>
        <v>0.05</v>
      </c>
      <c r="V86" s="104">
        <f t="shared" si="21"/>
        <v>0.54999999999999993</v>
      </c>
      <c r="W86" s="26">
        <f t="shared" si="22"/>
        <v>18</v>
      </c>
      <c r="X86" s="194">
        <f t="shared" si="23"/>
        <v>3.60</v>
      </c>
      <c r="Y86" s="114">
        <v>9</v>
      </c>
      <c r="Z86" s="108">
        <f t="shared" si="24"/>
        <v>7.20</v>
      </c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09"/>
    </row>
    <row r="87" spans="1:44" s="107" customFormat="1" ht="20.25">
      <c r="A87" s="191">
        <v>81</v>
      </c>
      <c r="B87" s="125">
        <v>439778</v>
      </c>
      <c r="C87" s="126" t="s">
        <v>429</v>
      </c>
      <c r="D87" s="111">
        <v>6</v>
      </c>
      <c r="E87" s="111">
        <v>3</v>
      </c>
      <c r="F87" s="112">
        <v>4</v>
      </c>
      <c r="G87" s="196">
        <v>2</v>
      </c>
      <c r="H87" s="196">
        <v>5</v>
      </c>
      <c r="I87" s="196">
        <f t="shared" si="13"/>
        <v>20</v>
      </c>
      <c r="J87" s="196">
        <f t="shared" si="14"/>
        <v>3</v>
      </c>
      <c r="K87" s="197">
        <v>3</v>
      </c>
      <c r="L87" s="197">
        <v>2</v>
      </c>
      <c r="M87" s="197">
        <v>3</v>
      </c>
      <c r="N87" s="197">
        <v>2</v>
      </c>
      <c r="O87" s="197">
        <v>1</v>
      </c>
      <c r="P87" s="197">
        <f t="shared" si="15"/>
        <v>11</v>
      </c>
      <c r="Q87" s="197">
        <f t="shared" si="16"/>
        <v>0.55000000000000004</v>
      </c>
      <c r="R87" s="104">
        <f t="shared" si="17"/>
        <v>1.0499999999999998</v>
      </c>
      <c r="S87" s="104">
        <f t="shared" si="18"/>
        <v>0.54999999999999993</v>
      </c>
      <c r="T87" s="104">
        <f t="shared" si="19"/>
        <v>0.75</v>
      </c>
      <c r="U87" s="104">
        <f t="shared" si="20"/>
        <v>0.40</v>
      </c>
      <c r="V87" s="104">
        <f t="shared" si="21"/>
        <v>0.80</v>
      </c>
      <c r="W87" s="26">
        <f t="shared" si="22"/>
        <v>31</v>
      </c>
      <c r="X87" s="194">
        <f t="shared" si="23"/>
        <v>6.20</v>
      </c>
      <c r="Y87" s="114">
        <v>20</v>
      </c>
      <c r="Z87" s="108">
        <f t="shared" si="24"/>
        <v>16</v>
      </c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09"/>
    </row>
    <row r="88" spans="1:44" s="107" customFormat="1" ht="20.25">
      <c r="A88" s="191">
        <v>82</v>
      </c>
      <c r="B88" s="125">
        <v>439787</v>
      </c>
      <c r="C88" s="126" t="s">
        <v>433</v>
      </c>
      <c r="D88" s="111">
        <v>8</v>
      </c>
      <c r="E88" s="111">
        <v>6</v>
      </c>
      <c r="F88" s="112">
        <v>7</v>
      </c>
      <c r="G88" s="196">
        <v>9</v>
      </c>
      <c r="H88" s="196">
        <v>4</v>
      </c>
      <c r="I88" s="196">
        <f t="shared" si="13"/>
        <v>34</v>
      </c>
      <c r="J88" s="196">
        <f t="shared" si="14"/>
        <v>5.0999999999999996</v>
      </c>
      <c r="K88" s="197">
        <v>3</v>
      </c>
      <c r="L88" s="197">
        <v>4</v>
      </c>
      <c r="M88" s="197">
        <v>2.50</v>
      </c>
      <c r="N88" s="197">
        <v>3</v>
      </c>
      <c r="O88" s="197">
        <v>4</v>
      </c>
      <c r="P88" s="197">
        <f t="shared" si="15"/>
        <v>16.50</v>
      </c>
      <c r="Q88" s="197">
        <f t="shared" si="16"/>
        <v>0.825</v>
      </c>
      <c r="R88" s="104">
        <f t="shared" si="17"/>
        <v>1.35</v>
      </c>
      <c r="S88" s="104">
        <f t="shared" si="18"/>
        <v>1.0999999999999999</v>
      </c>
      <c r="T88" s="104">
        <f t="shared" si="19"/>
        <v>1.175</v>
      </c>
      <c r="U88" s="104">
        <f t="shared" si="20"/>
        <v>1.50</v>
      </c>
      <c r="V88" s="104">
        <f t="shared" si="21"/>
        <v>0.80</v>
      </c>
      <c r="W88" s="26">
        <f t="shared" si="22"/>
        <v>50.50</v>
      </c>
      <c r="X88" s="194">
        <f t="shared" si="23"/>
        <v>10.100000000000001</v>
      </c>
      <c r="Y88" s="114">
        <v>36</v>
      </c>
      <c r="Z88" s="108">
        <f t="shared" si="24"/>
        <v>28.80</v>
      </c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09"/>
    </row>
    <row r="89" spans="1:44" s="107" customFormat="1" ht="20.25">
      <c r="A89" s="191">
        <v>83</v>
      </c>
      <c r="B89" s="125">
        <v>439814</v>
      </c>
      <c r="C89" s="126" t="s">
        <v>550</v>
      </c>
      <c r="D89" s="111">
        <v>3</v>
      </c>
      <c r="E89" s="111">
        <v>2</v>
      </c>
      <c r="F89" s="112">
        <v>0</v>
      </c>
      <c r="G89" s="196">
        <v>4</v>
      </c>
      <c r="H89" s="196">
        <v>1</v>
      </c>
      <c r="I89" s="196">
        <f t="shared" si="13"/>
        <v>10</v>
      </c>
      <c r="J89" s="196">
        <f t="shared" si="14"/>
        <v>1.50</v>
      </c>
      <c r="K89" s="197">
        <v>2</v>
      </c>
      <c r="L89" s="197">
        <v>1</v>
      </c>
      <c r="M89" s="197">
        <v>3.50</v>
      </c>
      <c r="N89" s="197">
        <v>1</v>
      </c>
      <c r="O89" s="197">
        <v>1.50</v>
      </c>
      <c r="P89" s="197">
        <f t="shared" si="15"/>
        <v>9</v>
      </c>
      <c r="Q89" s="197">
        <f t="shared" si="16"/>
        <v>0.45</v>
      </c>
      <c r="R89" s="104">
        <f t="shared" si="17"/>
        <v>0.54999999999999993</v>
      </c>
      <c r="S89" s="104">
        <f t="shared" si="18"/>
        <v>0.35</v>
      </c>
      <c r="T89" s="104">
        <f t="shared" si="19"/>
        <v>0.17500000000000002</v>
      </c>
      <c r="U89" s="104">
        <f t="shared" si="20"/>
        <v>0.65</v>
      </c>
      <c r="V89" s="104">
        <f t="shared" si="21"/>
        <v>0.225</v>
      </c>
      <c r="W89" s="26">
        <f t="shared" si="22"/>
        <v>19</v>
      </c>
      <c r="X89" s="194">
        <f t="shared" si="23"/>
        <v>3.8000000000000003</v>
      </c>
      <c r="Y89" s="114">
        <v>12</v>
      </c>
      <c r="Z89" s="108">
        <f t="shared" si="24"/>
        <v>9.6000000000000014</v>
      </c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09"/>
    </row>
    <row r="90" spans="1:44" s="107" customFormat="1" ht="20.25">
      <c r="A90" s="191">
        <v>84</v>
      </c>
      <c r="B90" s="125">
        <v>439817</v>
      </c>
      <c r="C90" s="126" t="s">
        <v>450</v>
      </c>
      <c r="D90" s="111">
        <v>1</v>
      </c>
      <c r="E90" s="111">
        <v>0</v>
      </c>
      <c r="F90" s="112">
        <v>4</v>
      </c>
      <c r="G90" s="196">
        <v>3</v>
      </c>
      <c r="H90" s="196">
        <v>5</v>
      </c>
      <c r="I90" s="196">
        <f t="shared" si="13"/>
        <v>13</v>
      </c>
      <c r="J90" s="196">
        <f t="shared" si="14"/>
        <v>1.95</v>
      </c>
      <c r="K90" s="197">
        <v>1</v>
      </c>
      <c r="L90" s="197">
        <v>2</v>
      </c>
      <c r="M90" s="197">
        <v>3</v>
      </c>
      <c r="N90" s="197">
        <v>2</v>
      </c>
      <c r="O90" s="197">
        <v>1</v>
      </c>
      <c r="P90" s="197">
        <f t="shared" si="15"/>
        <v>9</v>
      </c>
      <c r="Q90" s="197">
        <f t="shared" si="16"/>
        <v>0.45</v>
      </c>
      <c r="R90" s="104">
        <f t="shared" si="17"/>
        <v>0.20</v>
      </c>
      <c r="S90" s="104">
        <f t="shared" si="18"/>
        <v>0.10</v>
      </c>
      <c r="T90" s="104">
        <f t="shared" si="19"/>
        <v>0.75</v>
      </c>
      <c r="U90" s="104">
        <f t="shared" si="20"/>
        <v>0.54999999999999993</v>
      </c>
      <c r="V90" s="104">
        <f t="shared" si="21"/>
        <v>0.80</v>
      </c>
      <c r="W90" s="26">
        <f t="shared" si="22"/>
        <v>22</v>
      </c>
      <c r="X90" s="194">
        <f t="shared" si="23"/>
        <v>4.4000000000000004</v>
      </c>
      <c r="Y90" s="114">
        <v>12</v>
      </c>
      <c r="Z90" s="108">
        <f t="shared" si="24"/>
        <v>9.6000000000000014</v>
      </c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09"/>
    </row>
    <row r="91" spans="1:44" s="107" customFormat="1" ht="20.25">
      <c r="A91" s="191">
        <v>85</v>
      </c>
      <c r="B91" s="125">
        <v>439830</v>
      </c>
      <c r="C91" s="126" t="s">
        <v>253</v>
      </c>
      <c r="D91" s="111">
        <v>3</v>
      </c>
      <c r="E91" s="111">
        <v>1</v>
      </c>
      <c r="F91" s="112">
        <v>2</v>
      </c>
      <c r="G91" s="196">
        <v>0</v>
      </c>
      <c r="H91" s="196">
        <v>4</v>
      </c>
      <c r="I91" s="196">
        <f t="shared" si="13"/>
        <v>10</v>
      </c>
      <c r="J91" s="196">
        <f t="shared" si="14"/>
        <v>1.50</v>
      </c>
      <c r="K91" s="197">
        <v>1</v>
      </c>
      <c r="L91" s="197">
        <v>0</v>
      </c>
      <c r="M91" s="197">
        <v>3</v>
      </c>
      <c r="N91" s="197">
        <v>2</v>
      </c>
      <c r="O91" s="197">
        <v>3</v>
      </c>
      <c r="P91" s="197">
        <f t="shared" si="15"/>
        <v>9</v>
      </c>
      <c r="Q91" s="197">
        <f t="shared" si="16"/>
        <v>0.45</v>
      </c>
      <c r="R91" s="104">
        <f t="shared" si="17"/>
        <v>0.49999999999999994</v>
      </c>
      <c r="S91" s="104">
        <f t="shared" si="18"/>
        <v>0.15</v>
      </c>
      <c r="T91" s="104">
        <f t="shared" si="19"/>
        <v>0.45</v>
      </c>
      <c r="U91" s="104">
        <f t="shared" si="20"/>
        <v>0.10</v>
      </c>
      <c r="V91" s="104">
        <f t="shared" si="21"/>
        <v>0.75</v>
      </c>
      <c r="W91" s="26">
        <f t="shared" si="22"/>
        <v>19</v>
      </c>
      <c r="X91" s="194">
        <f t="shared" si="23"/>
        <v>3.8000000000000003</v>
      </c>
      <c r="Y91" s="114">
        <v>10</v>
      </c>
      <c r="Z91" s="108">
        <f t="shared" si="24"/>
        <v>8</v>
      </c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09"/>
    </row>
    <row r="92" spans="1:44" s="107" customFormat="1" ht="20.25">
      <c r="A92" s="191">
        <v>86</v>
      </c>
      <c r="B92" s="125">
        <v>439833</v>
      </c>
      <c r="C92" s="126" t="s">
        <v>506</v>
      </c>
      <c r="D92" s="111">
        <v>5</v>
      </c>
      <c r="E92" s="111">
        <v>4</v>
      </c>
      <c r="F92" s="112">
        <v>3</v>
      </c>
      <c r="G92" s="196">
        <v>0</v>
      </c>
      <c r="H92" s="196">
        <v>1</v>
      </c>
      <c r="I92" s="196">
        <f t="shared" si="13"/>
        <v>13</v>
      </c>
      <c r="J92" s="196">
        <f t="shared" si="14"/>
        <v>1.95</v>
      </c>
      <c r="K92" s="197">
        <v>2</v>
      </c>
      <c r="L92" s="197">
        <v>3</v>
      </c>
      <c r="M92" s="197">
        <v>1</v>
      </c>
      <c r="N92" s="197">
        <v>3</v>
      </c>
      <c r="O92" s="197">
        <v>2</v>
      </c>
      <c r="P92" s="197">
        <f t="shared" si="15"/>
        <v>11</v>
      </c>
      <c r="Q92" s="197">
        <f t="shared" si="16"/>
        <v>0.55000000000000004</v>
      </c>
      <c r="R92" s="104">
        <f t="shared" si="17"/>
        <v>0.85</v>
      </c>
      <c r="S92" s="104">
        <f t="shared" si="18"/>
        <v>0.75</v>
      </c>
      <c r="T92" s="104">
        <f t="shared" si="19"/>
        <v>0.49999999999999994</v>
      </c>
      <c r="U92" s="104">
        <f t="shared" si="20"/>
        <v>0.15000000000000002</v>
      </c>
      <c r="V92" s="104">
        <f t="shared" si="21"/>
        <v>0.25</v>
      </c>
      <c r="W92" s="26">
        <f t="shared" si="22"/>
        <v>24</v>
      </c>
      <c r="X92" s="194">
        <f t="shared" si="23"/>
        <v>4.8000000000000007</v>
      </c>
      <c r="Y92" s="114">
        <v>14</v>
      </c>
      <c r="Z92" s="108">
        <f t="shared" si="24"/>
        <v>11.20</v>
      </c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09"/>
    </row>
    <row r="93" spans="1:44" s="107" customFormat="1" ht="20.25">
      <c r="A93" s="191">
        <v>87</v>
      </c>
      <c r="B93" s="125">
        <v>439840</v>
      </c>
      <c r="C93" s="126" t="s">
        <v>256</v>
      </c>
      <c r="D93" s="111">
        <v>9</v>
      </c>
      <c r="E93" s="111">
        <v>8</v>
      </c>
      <c r="F93" s="112">
        <v>6</v>
      </c>
      <c r="G93" s="196">
        <v>5</v>
      </c>
      <c r="H93" s="196">
        <v>7</v>
      </c>
      <c r="I93" s="196">
        <f t="shared" si="13"/>
        <v>35</v>
      </c>
      <c r="J93" s="196">
        <f t="shared" si="14"/>
        <v>5.25</v>
      </c>
      <c r="K93" s="197">
        <v>3</v>
      </c>
      <c r="L93" s="197">
        <v>4</v>
      </c>
      <c r="M93" s="197">
        <v>3</v>
      </c>
      <c r="N93" s="197">
        <v>2</v>
      </c>
      <c r="O93" s="197">
        <v>5</v>
      </c>
      <c r="P93" s="197">
        <f t="shared" si="15"/>
        <v>17</v>
      </c>
      <c r="Q93" s="197">
        <f t="shared" si="16"/>
        <v>0.85000000000000009</v>
      </c>
      <c r="R93" s="104">
        <f t="shared" si="17"/>
        <v>1.50</v>
      </c>
      <c r="S93" s="104">
        <f t="shared" si="18"/>
        <v>1.40</v>
      </c>
      <c r="T93" s="104">
        <f t="shared" si="19"/>
        <v>1.0499999999999998</v>
      </c>
      <c r="U93" s="104">
        <f t="shared" si="20"/>
        <v>0.85</v>
      </c>
      <c r="V93" s="104">
        <f t="shared" si="21"/>
        <v>1.30</v>
      </c>
      <c r="W93" s="26">
        <f t="shared" si="22"/>
        <v>52</v>
      </c>
      <c r="X93" s="194">
        <f t="shared" si="23"/>
        <v>10.40</v>
      </c>
      <c r="Y93" s="114">
        <v>37</v>
      </c>
      <c r="Z93" s="108">
        <f t="shared" si="24"/>
        <v>29.60</v>
      </c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09"/>
    </row>
    <row r="94" spans="1:44" s="107" customFormat="1" ht="20.25">
      <c r="A94" s="191">
        <v>88</v>
      </c>
      <c r="B94" s="125">
        <v>439858</v>
      </c>
      <c r="C94" s="126" t="s">
        <v>470</v>
      </c>
      <c r="D94" s="111">
        <v>3</v>
      </c>
      <c r="E94" s="111">
        <v>6</v>
      </c>
      <c r="F94" s="112">
        <v>4</v>
      </c>
      <c r="G94" s="196">
        <v>6</v>
      </c>
      <c r="H94" s="196">
        <v>5</v>
      </c>
      <c r="I94" s="196">
        <f t="shared" si="13"/>
        <v>24</v>
      </c>
      <c r="J94" s="196">
        <f t="shared" si="14"/>
        <v>3.5999999999999996</v>
      </c>
      <c r="K94" s="197">
        <v>2</v>
      </c>
      <c r="L94" s="197">
        <v>1</v>
      </c>
      <c r="M94" s="197">
        <v>3</v>
      </c>
      <c r="N94" s="197">
        <v>2</v>
      </c>
      <c r="O94" s="197">
        <v>3</v>
      </c>
      <c r="P94" s="197">
        <f t="shared" si="15"/>
        <v>11</v>
      </c>
      <c r="Q94" s="197">
        <f t="shared" si="16"/>
        <v>0.55000000000000004</v>
      </c>
      <c r="R94" s="104">
        <f t="shared" si="17"/>
        <v>0.54999999999999993</v>
      </c>
      <c r="S94" s="104">
        <f t="shared" si="18"/>
        <v>0.95</v>
      </c>
      <c r="T94" s="104">
        <f t="shared" si="19"/>
        <v>0.75</v>
      </c>
      <c r="U94" s="104">
        <f t="shared" si="20"/>
        <v>0.99999999999999989</v>
      </c>
      <c r="V94" s="104">
        <f t="shared" si="21"/>
        <v>0.90</v>
      </c>
      <c r="W94" s="26">
        <f t="shared" si="22"/>
        <v>35</v>
      </c>
      <c r="X94" s="194">
        <f t="shared" si="23"/>
        <v>7</v>
      </c>
      <c r="Y94" s="114">
        <v>21</v>
      </c>
      <c r="Z94" s="108">
        <f t="shared" si="24"/>
        <v>16.80</v>
      </c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09"/>
    </row>
    <row r="95" spans="1:44" s="107" customFormat="1" ht="20.25">
      <c r="A95" s="191">
        <v>89</v>
      </c>
      <c r="B95" s="125">
        <v>439860</v>
      </c>
      <c r="C95" s="126" t="s">
        <v>472</v>
      </c>
      <c r="D95" s="111">
        <v>9</v>
      </c>
      <c r="E95" s="111">
        <v>8</v>
      </c>
      <c r="F95" s="112">
        <v>10</v>
      </c>
      <c r="G95" s="196">
        <v>12</v>
      </c>
      <c r="H95" s="196">
        <v>15</v>
      </c>
      <c r="I95" s="196">
        <f t="shared" si="13"/>
        <v>54</v>
      </c>
      <c r="J95" s="196">
        <f t="shared" si="14"/>
        <v>8.10</v>
      </c>
      <c r="K95" s="197">
        <v>3</v>
      </c>
      <c r="L95" s="197">
        <v>4</v>
      </c>
      <c r="M95" s="197">
        <v>3</v>
      </c>
      <c r="N95" s="197">
        <v>4</v>
      </c>
      <c r="O95" s="197">
        <v>2</v>
      </c>
      <c r="P95" s="197">
        <f t="shared" si="15"/>
        <v>16</v>
      </c>
      <c r="Q95" s="197">
        <f t="shared" si="16"/>
        <v>0.80</v>
      </c>
      <c r="R95" s="104">
        <f t="shared" si="17"/>
        <v>1.50</v>
      </c>
      <c r="S95" s="104">
        <f t="shared" si="18"/>
        <v>1.40</v>
      </c>
      <c r="T95" s="104">
        <f t="shared" si="19"/>
        <v>1.65</v>
      </c>
      <c r="U95" s="104">
        <f t="shared" si="20"/>
        <v>1.9999999999999998</v>
      </c>
      <c r="V95" s="104">
        <f t="shared" si="21"/>
        <v>2.35</v>
      </c>
      <c r="W95" s="26">
        <f t="shared" si="22"/>
        <v>70</v>
      </c>
      <c r="X95" s="194">
        <f t="shared" si="23"/>
        <v>14</v>
      </c>
      <c r="Y95" s="114">
        <v>58</v>
      </c>
      <c r="Z95" s="108">
        <f t="shared" si="24"/>
        <v>46.400000000000006</v>
      </c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09"/>
    </row>
    <row r="96" spans="1:44" s="107" customFormat="1" ht="20.25">
      <c r="A96" s="191">
        <v>90</v>
      </c>
      <c r="B96" s="125">
        <v>439864</v>
      </c>
      <c r="C96" s="126" t="s">
        <v>263</v>
      </c>
      <c r="D96" s="111">
        <v>16</v>
      </c>
      <c r="E96" s="111">
        <v>18</v>
      </c>
      <c r="F96" s="112">
        <v>15</v>
      </c>
      <c r="G96" s="196">
        <v>14</v>
      </c>
      <c r="H96" s="196">
        <v>13</v>
      </c>
      <c r="I96" s="196">
        <f t="shared" si="13"/>
        <v>76</v>
      </c>
      <c r="J96" s="196">
        <f t="shared" si="14"/>
        <v>11.40</v>
      </c>
      <c r="K96" s="197">
        <v>5</v>
      </c>
      <c r="L96" s="197">
        <v>4</v>
      </c>
      <c r="M96" s="197">
        <v>6</v>
      </c>
      <c r="N96" s="197">
        <v>5</v>
      </c>
      <c r="O96" s="197">
        <v>6</v>
      </c>
      <c r="P96" s="197">
        <f t="shared" si="15"/>
        <v>26</v>
      </c>
      <c r="Q96" s="197">
        <f t="shared" si="16"/>
        <v>1.30</v>
      </c>
      <c r="R96" s="104">
        <f t="shared" si="17"/>
        <v>2.65</v>
      </c>
      <c r="S96" s="104">
        <f t="shared" si="18"/>
        <v>2.90</v>
      </c>
      <c r="T96" s="104">
        <f t="shared" si="19"/>
        <v>2.5499999999999998</v>
      </c>
      <c r="U96" s="104">
        <f t="shared" si="20"/>
        <v>2.35</v>
      </c>
      <c r="V96" s="104">
        <f t="shared" si="21"/>
        <v>2.25</v>
      </c>
      <c r="W96" s="26">
        <f t="shared" si="22"/>
        <v>102</v>
      </c>
      <c r="X96" s="194">
        <f t="shared" si="23"/>
        <v>20.400000000000002</v>
      </c>
      <c r="Y96" s="114">
        <v>72</v>
      </c>
      <c r="Z96" s="108">
        <f t="shared" si="24"/>
        <v>57.60</v>
      </c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09"/>
    </row>
    <row r="97" spans="1:44" s="107" customFormat="1" ht="20.25">
      <c r="A97" s="191">
        <v>91</v>
      </c>
      <c r="B97" s="125">
        <v>439867</v>
      </c>
      <c r="C97" s="126" t="s">
        <v>264</v>
      </c>
      <c r="D97" s="111">
        <v>10</v>
      </c>
      <c r="E97" s="111">
        <v>6</v>
      </c>
      <c r="F97" s="112">
        <v>9</v>
      </c>
      <c r="G97" s="196">
        <v>8</v>
      </c>
      <c r="H97" s="196">
        <v>7</v>
      </c>
      <c r="I97" s="196">
        <f t="shared" si="13"/>
        <v>40</v>
      </c>
      <c r="J97" s="196">
        <f t="shared" si="14"/>
        <v>6</v>
      </c>
      <c r="K97" s="197">
        <v>3</v>
      </c>
      <c r="L97" s="197">
        <v>4</v>
      </c>
      <c r="M97" s="197">
        <v>2</v>
      </c>
      <c r="N97" s="197">
        <v>0</v>
      </c>
      <c r="O97" s="197">
        <v>4</v>
      </c>
      <c r="P97" s="197">
        <f t="shared" si="15"/>
        <v>13</v>
      </c>
      <c r="Q97" s="197">
        <f t="shared" si="16"/>
        <v>0.65</v>
      </c>
      <c r="R97" s="104">
        <f t="shared" si="17"/>
        <v>1.65</v>
      </c>
      <c r="S97" s="104">
        <f t="shared" si="18"/>
        <v>1.0999999999999999</v>
      </c>
      <c r="T97" s="104">
        <f t="shared" si="19"/>
        <v>1.45</v>
      </c>
      <c r="U97" s="104">
        <f t="shared" si="20"/>
        <v>1.20</v>
      </c>
      <c r="V97" s="104">
        <f t="shared" si="21"/>
        <v>1.25</v>
      </c>
      <c r="W97" s="26">
        <f t="shared" si="22"/>
        <v>53</v>
      </c>
      <c r="X97" s="194">
        <f t="shared" si="23"/>
        <v>10.60</v>
      </c>
      <c r="Y97" s="114">
        <v>40</v>
      </c>
      <c r="Z97" s="108">
        <f t="shared" si="24"/>
        <v>32</v>
      </c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09"/>
    </row>
    <row r="98" spans="1:44" s="107" customFormat="1" ht="20.25">
      <c r="A98" s="191">
        <v>92</v>
      </c>
      <c r="B98" s="125">
        <v>439872</v>
      </c>
      <c r="C98" s="126" t="s">
        <v>507</v>
      </c>
      <c r="D98" s="111">
        <v>3</v>
      </c>
      <c r="E98" s="111">
        <v>0</v>
      </c>
      <c r="F98" s="112">
        <v>5</v>
      </c>
      <c r="G98" s="196">
        <v>0</v>
      </c>
      <c r="H98" s="196">
        <v>4</v>
      </c>
      <c r="I98" s="196">
        <f t="shared" si="13"/>
        <v>12</v>
      </c>
      <c r="J98" s="196">
        <f t="shared" si="14"/>
        <v>1.7999999999999998</v>
      </c>
      <c r="K98" s="197">
        <v>1</v>
      </c>
      <c r="L98" s="197">
        <v>3</v>
      </c>
      <c r="M98" s="197">
        <v>2</v>
      </c>
      <c r="N98" s="197">
        <v>3</v>
      </c>
      <c r="O98" s="197">
        <v>1</v>
      </c>
      <c r="P98" s="197">
        <f t="shared" si="15"/>
        <v>10</v>
      </c>
      <c r="Q98" s="197">
        <f t="shared" si="16"/>
        <v>0.50</v>
      </c>
      <c r="R98" s="104">
        <f t="shared" si="17"/>
        <v>0.49999999999999994</v>
      </c>
      <c r="S98" s="104">
        <f t="shared" si="18"/>
        <v>0.15000000000000002</v>
      </c>
      <c r="T98" s="104">
        <f t="shared" si="19"/>
        <v>0.85</v>
      </c>
      <c r="U98" s="104">
        <f t="shared" si="20"/>
        <v>0.15000000000000002</v>
      </c>
      <c r="V98" s="104">
        <f t="shared" si="21"/>
        <v>0.65</v>
      </c>
      <c r="W98" s="26">
        <f t="shared" si="22"/>
        <v>22</v>
      </c>
      <c r="X98" s="194">
        <f t="shared" si="23"/>
        <v>4.4000000000000004</v>
      </c>
      <c r="Y98" s="114">
        <v>13</v>
      </c>
      <c r="Z98" s="108">
        <f t="shared" si="24"/>
        <v>10.40</v>
      </c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09"/>
    </row>
    <row r="99" spans="1:44" s="107" customFormat="1" ht="20.25">
      <c r="A99" s="191">
        <v>93</v>
      </c>
      <c r="B99" s="125">
        <v>439876</v>
      </c>
      <c r="C99" s="126" t="s">
        <v>267</v>
      </c>
      <c r="D99" s="111"/>
      <c r="E99" s="111"/>
      <c r="F99" s="112"/>
      <c r="G99" s="196"/>
      <c r="H99" s="196"/>
      <c r="I99" s="196">
        <f t="shared" si="13"/>
        <v>0</v>
      </c>
      <c r="J99" s="196">
        <f t="shared" si="14"/>
        <v>0</v>
      </c>
      <c r="K99" s="197"/>
      <c r="L99" s="197"/>
      <c r="M99" s="197"/>
      <c r="N99" s="197"/>
      <c r="O99" s="197"/>
      <c r="P99" s="197">
        <f t="shared" si="15"/>
        <v>0</v>
      </c>
      <c r="Q99" s="197">
        <f t="shared" si="16"/>
        <v>0</v>
      </c>
      <c r="R99" s="104">
        <f t="shared" si="17"/>
        <v>0</v>
      </c>
      <c r="S99" s="104">
        <f t="shared" si="18"/>
        <v>0</v>
      </c>
      <c r="T99" s="104">
        <f t="shared" si="19"/>
        <v>0</v>
      </c>
      <c r="U99" s="104">
        <f t="shared" si="20"/>
        <v>0</v>
      </c>
      <c r="V99" s="104">
        <f t="shared" si="21"/>
        <v>0</v>
      </c>
      <c r="W99" s="26">
        <f t="shared" si="22"/>
        <v>0</v>
      </c>
      <c r="X99" s="194">
        <f t="shared" si="23"/>
        <v>0</v>
      </c>
      <c r="Y99" s="114" t="s">
        <v>147</v>
      </c>
      <c r="Z99" s="108" t="e">
        <f t="shared" si="24"/>
        <v>#VALUE!</v>
      </c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09"/>
    </row>
    <row r="100" spans="1:44" s="107" customFormat="1" ht="20.25">
      <c r="A100" s="191">
        <v>94</v>
      </c>
      <c r="B100" s="125">
        <v>439877</v>
      </c>
      <c r="C100" s="126" t="s">
        <v>551</v>
      </c>
      <c r="D100" s="111"/>
      <c r="E100" s="111"/>
      <c r="F100" s="112"/>
      <c r="G100" s="196"/>
      <c r="H100" s="196"/>
      <c r="I100" s="196">
        <f t="shared" si="13"/>
        <v>0</v>
      </c>
      <c r="J100" s="196">
        <f t="shared" si="14"/>
        <v>0</v>
      </c>
      <c r="K100" s="197"/>
      <c r="L100" s="197"/>
      <c r="M100" s="197"/>
      <c r="N100" s="197"/>
      <c r="O100" s="197"/>
      <c r="P100" s="197">
        <f t="shared" si="15"/>
        <v>0</v>
      </c>
      <c r="Q100" s="197">
        <f t="shared" si="16"/>
        <v>0</v>
      </c>
      <c r="R100" s="104">
        <f t="shared" si="17"/>
        <v>0</v>
      </c>
      <c r="S100" s="104">
        <f t="shared" si="18"/>
        <v>0</v>
      </c>
      <c r="T100" s="104">
        <f t="shared" si="19"/>
        <v>0</v>
      </c>
      <c r="U100" s="104">
        <f t="shared" si="20"/>
        <v>0</v>
      </c>
      <c r="V100" s="104">
        <f t="shared" si="21"/>
        <v>0</v>
      </c>
      <c r="W100" s="26">
        <f t="shared" si="22"/>
        <v>0</v>
      </c>
      <c r="X100" s="194">
        <f t="shared" si="23"/>
        <v>0</v>
      </c>
      <c r="Y100" s="114" t="s">
        <v>147</v>
      </c>
      <c r="Z100" s="108" t="e">
        <f t="shared" si="24"/>
        <v>#VALUE!</v>
      </c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09"/>
    </row>
    <row r="101" spans="1:44" s="107" customFormat="1" ht="20.25">
      <c r="A101" s="191">
        <v>95</v>
      </c>
      <c r="B101" s="125">
        <v>439880</v>
      </c>
      <c r="C101" s="126" t="s">
        <v>481</v>
      </c>
      <c r="D101" s="111">
        <v>9</v>
      </c>
      <c r="E101" s="111">
        <v>10</v>
      </c>
      <c r="F101" s="112">
        <v>8</v>
      </c>
      <c r="G101" s="196">
        <v>11</v>
      </c>
      <c r="H101" s="196">
        <v>9</v>
      </c>
      <c r="I101" s="196">
        <f t="shared" si="13"/>
        <v>47</v>
      </c>
      <c r="J101" s="196">
        <f t="shared" si="14"/>
        <v>7.05</v>
      </c>
      <c r="K101" s="197">
        <v>3</v>
      </c>
      <c r="L101" s="197">
        <v>4</v>
      </c>
      <c r="M101" s="197">
        <v>2</v>
      </c>
      <c r="N101" s="197">
        <v>0</v>
      </c>
      <c r="O101" s="197">
        <v>5</v>
      </c>
      <c r="P101" s="197">
        <f t="shared" si="15"/>
        <v>14</v>
      </c>
      <c r="Q101" s="197">
        <f t="shared" si="16"/>
        <v>0.70</v>
      </c>
      <c r="R101" s="104">
        <f t="shared" si="17"/>
        <v>1.50</v>
      </c>
      <c r="S101" s="104">
        <f t="shared" si="18"/>
        <v>1.70</v>
      </c>
      <c r="T101" s="104">
        <f t="shared" si="19"/>
        <v>1.30</v>
      </c>
      <c r="U101" s="104">
        <f t="shared" si="20"/>
        <v>1.65</v>
      </c>
      <c r="V101" s="104">
        <f t="shared" si="21"/>
        <v>1.60</v>
      </c>
      <c r="W101" s="26">
        <f t="shared" si="22"/>
        <v>61</v>
      </c>
      <c r="X101" s="194">
        <f t="shared" si="23"/>
        <v>12.20</v>
      </c>
      <c r="Y101" s="114">
        <v>50</v>
      </c>
      <c r="Z101" s="108">
        <f t="shared" si="24"/>
        <v>40</v>
      </c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09"/>
    </row>
    <row r="102" spans="1:44" s="107" customFormat="1" ht="20.25">
      <c r="A102" s="191">
        <v>96</v>
      </c>
      <c r="B102" s="125">
        <v>439887</v>
      </c>
      <c r="C102" s="126" t="s">
        <v>485</v>
      </c>
      <c r="D102" s="111">
        <v>3</v>
      </c>
      <c r="E102" s="111">
        <v>0</v>
      </c>
      <c r="F102" s="112">
        <v>1</v>
      </c>
      <c r="G102" s="196">
        <v>2</v>
      </c>
      <c r="H102" s="196">
        <v>4</v>
      </c>
      <c r="I102" s="196">
        <f t="shared" si="13"/>
        <v>10</v>
      </c>
      <c r="J102" s="196">
        <f t="shared" si="14"/>
        <v>1.50</v>
      </c>
      <c r="K102" s="197">
        <v>2</v>
      </c>
      <c r="L102" s="197">
        <v>5</v>
      </c>
      <c r="M102" s="197">
        <v>3</v>
      </c>
      <c r="N102" s="197">
        <v>5</v>
      </c>
      <c r="O102" s="197">
        <v>0</v>
      </c>
      <c r="P102" s="197">
        <f t="shared" si="15"/>
        <v>15</v>
      </c>
      <c r="Q102" s="197">
        <f t="shared" si="16"/>
        <v>0.75</v>
      </c>
      <c r="R102" s="104">
        <f t="shared" si="17"/>
        <v>0.54999999999999993</v>
      </c>
      <c r="S102" s="104">
        <f t="shared" si="18"/>
        <v>0.25</v>
      </c>
      <c r="T102" s="104">
        <f t="shared" si="19"/>
        <v>0.30000000000000004</v>
      </c>
      <c r="U102" s="104">
        <f t="shared" si="20"/>
        <v>0.55000000000000004</v>
      </c>
      <c r="V102" s="104">
        <f t="shared" si="21"/>
        <v>0.60</v>
      </c>
      <c r="W102" s="26">
        <f t="shared" si="22"/>
        <v>25</v>
      </c>
      <c r="X102" s="194">
        <f t="shared" si="23"/>
        <v>5</v>
      </c>
      <c r="Y102" s="114">
        <v>13</v>
      </c>
      <c r="Z102" s="108">
        <f t="shared" si="24"/>
        <v>10.40</v>
      </c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09"/>
    </row>
    <row r="103" spans="1:44" s="107" customFormat="1" ht="20.25">
      <c r="A103" s="191">
        <v>97</v>
      </c>
      <c r="B103" s="125">
        <v>439893</v>
      </c>
      <c r="C103" s="126" t="s">
        <v>552</v>
      </c>
      <c r="D103" s="111"/>
      <c r="E103" s="111"/>
      <c r="F103" s="112"/>
      <c r="G103" s="196"/>
      <c r="H103" s="196"/>
      <c r="I103" s="196">
        <f t="shared" si="13"/>
        <v>0</v>
      </c>
      <c r="J103" s="196">
        <f t="shared" si="14"/>
        <v>0</v>
      </c>
      <c r="K103" s="197"/>
      <c r="L103" s="197"/>
      <c r="M103" s="197"/>
      <c r="N103" s="197"/>
      <c r="O103" s="197"/>
      <c r="P103" s="197">
        <f t="shared" si="15"/>
        <v>0</v>
      </c>
      <c r="Q103" s="197">
        <f t="shared" si="16"/>
        <v>0</v>
      </c>
      <c r="R103" s="104">
        <f t="shared" si="17"/>
        <v>0</v>
      </c>
      <c r="S103" s="104">
        <f t="shared" si="18"/>
        <v>0</v>
      </c>
      <c r="T103" s="104">
        <f t="shared" si="19"/>
        <v>0</v>
      </c>
      <c r="U103" s="104">
        <f t="shared" si="20"/>
        <v>0</v>
      </c>
      <c r="V103" s="104">
        <f t="shared" si="21"/>
        <v>0</v>
      </c>
      <c r="W103" s="26">
        <f t="shared" si="22"/>
        <v>0</v>
      </c>
      <c r="X103" s="194">
        <f t="shared" si="23"/>
        <v>0</v>
      </c>
      <c r="Y103" s="114" t="s">
        <v>147</v>
      </c>
      <c r="Z103" s="108" t="e">
        <f t="shared" si="24"/>
        <v>#VALUE!</v>
      </c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09"/>
    </row>
    <row r="104" spans="1:44" s="107" customFormat="1" ht="20.25">
      <c r="A104" s="191">
        <v>98</v>
      </c>
      <c r="B104" s="125">
        <v>439471</v>
      </c>
      <c r="C104" s="126" t="s">
        <v>508</v>
      </c>
      <c r="D104" s="111">
        <v>10</v>
      </c>
      <c r="E104" s="111">
        <v>8</v>
      </c>
      <c r="F104" s="112">
        <v>9</v>
      </c>
      <c r="G104" s="196">
        <v>7</v>
      </c>
      <c r="H104" s="196">
        <v>8</v>
      </c>
      <c r="I104" s="196">
        <f t="shared" si="13"/>
        <v>42</v>
      </c>
      <c r="J104" s="196">
        <f t="shared" si="14"/>
        <v>6.30</v>
      </c>
      <c r="K104" s="197">
        <v>3</v>
      </c>
      <c r="L104" s="197">
        <v>2</v>
      </c>
      <c r="M104" s="197">
        <v>4</v>
      </c>
      <c r="N104" s="197">
        <v>2</v>
      </c>
      <c r="O104" s="197">
        <v>1</v>
      </c>
      <c r="P104" s="197">
        <f t="shared" si="15"/>
        <v>12</v>
      </c>
      <c r="Q104" s="197">
        <f t="shared" si="16"/>
        <v>0.60000000000000009</v>
      </c>
      <c r="R104" s="104">
        <f t="shared" si="17"/>
        <v>1.65</v>
      </c>
      <c r="S104" s="104">
        <f t="shared" si="18"/>
        <v>1.30</v>
      </c>
      <c r="T104" s="104">
        <f t="shared" si="19"/>
        <v>1.5499999999999998</v>
      </c>
      <c r="U104" s="104">
        <f t="shared" si="20"/>
        <v>1.1500000000000001</v>
      </c>
      <c r="V104" s="104">
        <f t="shared" si="21"/>
        <v>1.25</v>
      </c>
      <c r="W104" s="26">
        <f t="shared" si="22"/>
        <v>54</v>
      </c>
      <c r="X104" s="194">
        <f t="shared" si="23"/>
        <v>10.80</v>
      </c>
      <c r="Y104" s="114">
        <v>46</v>
      </c>
      <c r="Z104" s="108">
        <f t="shared" si="24"/>
        <v>36.800000000000004</v>
      </c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09"/>
    </row>
    <row r="105" spans="1:44" s="107" customFormat="1" ht="20.25">
      <c r="A105" s="191">
        <v>99</v>
      </c>
      <c r="B105" s="125">
        <v>439488</v>
      </c>
      <c r="C105" s="126" t="s">
        <v>509</v>
      </c>
      <c r="D105" s="111">
        <v>13</v>
      </c>
      <c r="E105" s="111">
        <v>10</v>
      </c>
      <c r="F105" s="112">
        <v>15</v>
      </c>
      <c r="G105" s="196">
        <v>12</v>
      </c>
      <c r="H105" s="196">
        <v>14</v>
      </c>
      <c r="I105" s="196">
        <f t="shared" si="13"/>
        <v>64</v>
      </c>
      <c r="J105" s="196">
        <f t="shared" si="14"/>
        <v>9.60</v>
      </c>
      <c r="K105" s="197">
        <v>3</v>
      </c>
      <c r="L105" s="197">
        <v>5</v>
      </c>
      <c r="M105" s="197">
        <v>4</v>
      </c>
      <c r="N105" s="197">
        <v>6</v>
      </c>
      <c r="O105" s="197">
        <v>4</v>
      </c>
      <c r="P105" s="197">
        <f t="shared" si="15"/>
        <v>22</v>
      </c>
      <c r="Q105" s="197">
        <f t="shared" si="16"/>
        <v>1.1000000000000001</v>
      </c>
      <c r="R105" s="104">
        <f t="shared" si="17"/>
        <v>2.10</v>
      </c>
      <c r="S105" s="104">
        <f t="shared" si="18"/>
        <v>1.75</v>
      </c>
      <c r="T105" s="104">
        <f t="shared" si="19"/>
        <v>2.4500000000000002</v>
      </c>
      <c r="U105" s="104">
        <f t="shared" si="20"/>
        <v>2.0999999999999996</v>
      </c>
      <c r="V105" s="104">
        <f t="shared" si="21"/>
        <v>2.3000000000000003</v>
      </c>
      <c r="W105" s="26">
        <f t="shared" si="22"/>
        <v>86</v>
      </c>
      <c r="X105" s="194">
        <f t="shared" si="23"/>
        <v>17.20</v>
      </c>
      <c r="Y105" s="114">
        <v>68</v>
      </c>
      <c r="Z105" s="108">
        <f t="shared" si="24"/>
        <v>54.400000000000006</v>
      </c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09"/>
    </row>
    <row r="106" spans="1:44" s="107" customFormat="1" ht="20.25">
      <c r="A106" s="191">
        <v>100</v>
      </c>
      <c r="B106" s="125">
        <v>439517</v>
      </c>
      <c r="C106" s="126" t="s">
        <v>510</v>
      </c>
      <c r="D106" s="111">
        <v>9</v>
      </c>
      <c r="E106" s="111">
        <v>8</v>
      </c>
      <c r="F106" s="112">
        <v>10</v>
      </c>
      <c r="G106" s="196">
        <v>9</v>
      </c>
      <c r="H106" s="196">
        <v>8</v>
      </c>
      <c r="I106" s="196">
        <f t="shared" si="13"/>
        <v>44</v>
      </c>
      <c r="J106" s="196">
        <f t="shared" si="14"/>
        <v>6.60</v>
      </c>
      <c r="K106" s="197">
        <v>5</v>
      </c>
      <c r="L106" s="197">
        <v>2</v>
      </c>
      <c r="M106" s="197">
        <v>0</v>
      </c>
      <c r="N106" s="197">
        <v>6</v>
      </c>
      <c r="O106" s="197">
        <v>3</v>
      </c>
      <c r="P106" s="197">
        <f t="shared" si="15"/>
        <v>16</v>
      </c>
      <c r="Q106" s="197">
        <f t="shared" si="16"/>
        <v>0.80</v>
      </c>
      <c r="R106" s="104">
        <f t="shared" si="17"/>
        <v>1.60</v>
      </c>
      <c r="S106" s="104">
        <f t="shared" si="18"/>
        <v>1.30</v>
      </c>
      <c r="T106" s="104">
        <f t="shared" si="19"/>
        <v>1.50</v>
      </c>
      <c r="U106" s="104">
        <f t="shared" si="20"/>
        <v>1.65</v>
      </c>
      <c r="V106" s="104">
        <f t="shared" si="21"/>
        <v>1.35</v>
      </c>
      <c r="W106" s="26">
        <f t="shared" si="22"/>
        <v>60</v>
      </c>
      <c r="X106" s="194">
        <f t="shared" si="23"/>
        <v>12</v>
      </c>
      <c r="Y106" s="114">
        <v>38</v>
      </c>
      <c r="Z106" s="108">
        <f t="shared" si="24"/>
        <v>30.40</v>
      </c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09"/>
    </row>
    <row r="107" spans="1:44" s="107" customFormat="1" ht="20.25">
      <c r="A107" s="191">
        <v>101</v>
      </c>
      <c r="B107" s="125">
        <v>439521</v>
      </c>
      <c r="C107" s="126" t="s">
        <v>512</v>
      </c>
      <c r="D107" s="111">
        <v>10</v>
      </c>
      <c r="E107" s="111">
        <v>9</v>
      </c>
      <c r="F107" s="112">
        <v>13</v>
      </c>
      <c r="G107" s="196">
        <v>15</v>
      </c>
      <c r="H107" s="196">
        <v>8</v>
      </c>
      <c r="I107" s="196">
        <f t="shared" si="13"/>
        <v>55</v>
      </c>
      <c r="J107" s="196">
        <f t="shared" si="14"/>
        <v>8.25</v>
      </c>
      <c r="K107" s="197">
        <v>4</v>
      </c>
      <c r="L107" s="197">
        <v>3</v>
      </c>
      <c r="M107" s="197">
        <v>5</v>
      </c>
      <c r="N107" s="197">
        <v>6</v>
      </c>
      <c r="O107" s="197">
        <v>4</v>
      </c>
      <c r="P107" s="197">
        <f t="shared" si="15"/>
        <v>22</v>
      </c>
      <c r="Q107" s="197">
        <f t="shared" si="16"/>
        <v>1.1000000000000001</v>
      </c>
      <c r="R107" s="104">
        <f t="shared" si="17"/>
        <v>1.70</v>
      </c>
      <c r="S107" s="104">
        <f t="shared" si="18"/>
        <v>1.50</v>
      </c>
      <c r="T107" s="104">
        <f t="shared" si="19"/>
        <v>2.2000000000000002</v>
      </c>
      <c r="U107" s="104">
        <f t="shared" si="20"/>
        <v>2.5499999999999998</v>
      </c>
      <c r="V107" s="104">
        <f t="shared" si="21"/>
        <v>1.40</v>
      </c>
      <c r="W107" s="26">
        <f t="shared" si="22"/>
        <v>77</v>
      </c>
      <c r="X107" s="194">
        <f t="shared" si="23"/>
        <v>15.40</v>
      </c>
      <c r="Y107" s="114">
        <v>51</v>
      </c>
      <c r="Z107" s="108">
        <f t="shared" si="24"/>
        <v>40.800000000000004</v>
      </c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09"/>
    </row>
    <row r="108" spans="1:44" s="107" customFormat="1" ht="20.25">
      <c r="A108" s="191">
        <v>102</v>
      </c>
      <c r="B108" s="125">
        <v>439529</v>
      </c>
      <c r="C108" s="126" t="s">
        <v>514</v>
      </c>
      <c r="D108" s="111">
        <v>6</v>
      </c>
      <c r="E108" s="111">
        <v>8</v>
      </c>
      <c r="F108" s="112">
        <v>9</v>
      </c>
      <c r="G108" s="196">
        <v>7</v>
      </c>
      <c r="H108" s="196">
        <v>5</v>
      </c>
      <c r="I108" s="196">
        <f t="shared" si="13"/>
        <v>35</v>
      </c>
      <c r="J108" s="196">
        <f t="shared" si="14"/>
        <v>5.25</v>
      </c>
      <c r="K108" s="197">
        <v>2</v>
      </c>
      <c r="L108" s="197">
        <v>4</v>
      </c>
      <c r="M108" s="197">
        <v>3</v>
      </c>
      <c r="N108" s="197">
        <v>5</v>
      </c>
      <c r="O108" s="197">
        <v>2</v>
      </c>
      <c r="P108" s="197">
        <f t="shared" si="15"/>
        <v>16</v>
      </c>
      <c r="Q108" s="197">
        <f t="shared" si="16"/>
        <v>0.80</v>
      </c>
      <c r="R108" s="104">
        <f t="shared" si="17"/>
        <v>0.99999999999999989</v>
      </c>
      <c r="S108" s="104">
        <f t="shared" si="18"/>
        <v>1.40</v>
      </c>
      <c r="T108" s="104">
        <f t="shared" si="19"/>
        <v>1.50</v>
      </c>
      <c r="U108" s="104">
        <f t="shared" si="20"/>
        <v>1.30</v>
      </c>
      <c r="V108" s="104">
        <f t="shared" si="21"/>
        <v>0.85</v>
      </c>
      <c r="W108" s="26">
        <f t="shared" si="22"/>
        <v>51</v>
      </c>
      <c r="X108" s="194">
        <f t="shared" si="23"/>
        <v>10.200000000000001</v>
      </c>
      <c r="Y108" s="114">
        <v>36</v>
      </c>
      <c r="Z108" s="108">
        <f t="shared" si="24"/>
        <v>28.80</v>
      </c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09"/>
    </row>
    <row r="109" spans="1:44" s="107" customFormat="1" ht="20.25">
      <c r="A109" s="191">
        <v>103</v>
      </c>
      <c r="B109" s="125">
        <v>439532</v>
      </c>
      <c r="C109" s="126" t="s">
        <v>515</v>
      </c>
      <c r="D109" s="111">
        <v>6</v>
      </c>
      <c r="E109" s="111">
        <v>9</v>
      </c>
      <c r="F109" s="112">
        <v>8</v>
      </c>
      <c r="G109" s="196">
        <v>6</v>
      </c>
      <c r="H109" s="196">
        <v>7</v>
      </c>
      <c r="I109" s="196">
        <f t="shared" si="13"/>
        <v>36</v>
      </c>
      <c r="J109" s="196">
        <f t="shared" si="14"/>
        <v>5.40</v>
      </c>
      <c r="K109" s="197">
        <v>1</v>
      </c>
      <c r="L109" s="197">
        <v>5</v>
      </c>
      <c r="M109" s="197">
        <v>4</v>
      </c>
      <c r="N109" s="197">
        <v>3</v>
      </c>
      <c r="O109" s="197">
        <v>1</v>
      </c>
      <c r="P109" s="197">
        <f t="shared" si="15"/>
        <v>14</v>
      </c>
      <c r="Q109" s="197">
        <f t="shared" si="16"/>
        <v>0.70</v>
      </c>
      <c r="R109" s="104">
        <f t="shared" si="17"/>
        <v>0.95</v>
      </c>
      <c r="S109" s="104">
        <f t="shared" si="18"/>
        <v>1.60</v>
      </c>
      <c r="T109" s="104">
        <f t="shared" si="19"/>
        <v>1.40</v>
      </c>
      <c r="U109" s="104">
        <f t="shared" si="20"/>
        <v>1.0499999999999998</v>
      </c>
      <c r="V109" s="104">
        <f t="shared" si="21"/>
        <v>1.1000000000000001</v>
      </c>
      <c r="W109" s="26">
        <f t="shared" si="22"/>
        <v>50</v>
      </c>
      <c r="X109" s="194">
        <f t="shared" si="23"/>
        <v>10</v>
      </c>
      <c r="Y109" s="114">
        <v>36</v>
      </c>
      <c r="Z109" s="108">
        <f t="shared" si="24"/>
        <v>28.80</v>
      </c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09"/>
    </row>
    <row r="110" spans="1:44" s="107" customFormat="1" ht="20.25">
      <c r="A110" s="191">
        <v>104</v>
      </c>
      <c r="B110" s="125">
        <v>439562</v>
      </c>
      <c r="C110" s="126" t="s">
        <v>517</v>
      </c>
      <c r="D110" s="111">
        <v>8</v>
      </c>
      <c r="E110" s="111">
        <v>10</v>
      </c>
      <c r="F110" s="112">
        <v>9</v>
      </c>
      <c r="G110" s="196">
        <v>7</v>
      </c>
      <c r="H110" s="196">
        <v>8</v>
      </c>
      <c r="I110" s="196">
        <f t="shared" si="13"/>
        <v>42</v>
      </c>
      <c r="J110" s="196">
        <f t="shared" si="14"/>
        <v>6.30</v>
      </c>
      <c r="K110" s="197">
        <v>2</v>
      </c>
      <c r="L110" s="197">
        <v>3</v>
      </c>
      <c r="M110" s="197">
        <v>4</v>
      </c>
      <c r="N110" s="197">
        <v>1</v>
      </c>
      <c r="O110" s="197">
        <v>2</v>
      </c>
      <c r="P110" s="197">
        <f t="shared" si="15"/>
        <v>12</v>
      </c>
      <c r="Q110" s="197">
        <f t="shared" si="16"/>
        <v>0.60000000000000009</v>
      </c>
      <c r="R110" s="104">
        <f t="shared" si="17"/>
        <v>1.30</v>
      </c>
      <c r="S110" s="104">
        <f t="shared" si="18"/>
        <v>1.65</v>
      </c>
      <c r="T110" s="104">
        <f t="shared" si="19"/>
        <v>1.5499999999999998</v>
      </c>
      <c r="U110" s="104">
        <f t="shared" si="20"/>
        <v>1.1000000000000001</v>
      </c>
      <c r="V110" s="104">
        <f t="shared" si="21"/>
        <v>1.30</v>
      </c>
      <c r="W110" s="26">
        <f t="shared" si="22"/>
        <v>54</v>
      </c>
      <c r="X110" s="194">
        <f t="shared" si="23"/>
        <v>10.80</v>
      </c>
      <c r="Y110" s="114">
        <v>45</v>
      </c>
      <c r="Z110" s="108">
        <f t="shared" si="24"/>
        <v>36</v>
      </c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09"/>
    </row>
    <row r="111" spans="1:44" s="107" customFormat="1" ht="20.25">
      <c r="A111" s="191">
        <v>105</v>
      </c>
      <c r="B111" s="125">
        <v>439571</v>
      </c>
      <c r="C111" s="126" t="s">
        <v>519</v>
      </c>
      <c r="D111" s="111">
        <v>3</v>
      </c>
      <c r="E111" s="111">
        <v>0</v>
      </c>
      <c r="F111" s="112">
        <v>1</v>
      </c>
      <c r="G111" s="196">
        <v>2</v>
      </c>
      <c r="H111" s="196">
        <v>5</v>
      </c>
      <c r="I111" s="196">
        <f t="shared" si="13"/>
        <v>11</v>
      </c>
      <c r="J111" s="196">
        <f t="shared" si="14"/>
        <v>1.65</v>
      </c>
      <c r="K111" s="197">
        <v>1</v>
      </c>
      <c r="L111" s="197">
        <v>2</v>
      </c>
      <c r="M111" s="197">
        <v>1</v>
      </c>
      <c r="N111" s="197">
        <v>3</v>
      </c>
      <c r="O111" s="197">
        <v>1</v>
      </c>
      <c r="P111" s="197">
        <f t="shared" si="15"/>
        <v>8</v>
      </c>
      <c r="Q111" s="197">
        <f t="shared" si="16"/>
        <v>0.40</v>
      </c>
      <c r="R111" s="104">
        <f t="shared" si="17"/>
        <v>0.49999999999999994</v>
      </c>
      <c r="S111" s="104">
        <f t="shared" si="18"/>
        <v>0.10</v>
      </c>
      <c r="T111" s="104">
        <f t="shared" si="19"/>
        <v>0.20</v>
      </c>
      <c r="U111" s="104">
        <f t="shared" si="20"/>
        <v>0.45</v>
      </c>
      <c r="V111" s="104">
        <f t="shared" si="21"/>
        <v>0.80</v>
      </c>
      <c r="W111" s="26">
        <f t="shared" si="22"/>
        <v>19</v>
      </c>
      <c r="X111" s="194">
        <f t="shared" si="23"/>
        <v>3.8000000000000003</v>
      </c>
      <c r="Y111" s="114">
        <v>13</v>
      </c>
      <c r="Z111" s="108">
        <f t="shared" si="24"/>
        <v>10.40</v>
      </c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09"/>
    </row>
    <row r="112" spans="1:44" s="107" customFormat="1" ht="20.25">
      <c r="A112" s="191">
        <v>106</v>
      </c>
      <c r="B112" s="125">
        <v>439573</v>
      </c>
      <c r="C112" s="126" t="s">
        <v>520</v>
      </c>
      <c r="D112" s="111">
        <v>10</v>
      </c>
      <c r="E112" s="111">
        <v>6</v>
      </c>
      <c r="F112" s="112">
        <v>7</v>
      </c>
      <c r="G112" s="196">
        <v>9</v>
      </c>
      <c r="H112" s="196">
        <v>8</v>
      </c>
      <c r="I112" s="196">
        <f t="shared" si="13"/>
        <v>40</v>
      </c>
      <c r="J112" s="196">
        <f t="shared" si="14"/>
        <v>6</v>
      </c>
      <c r="K112" s="197">
        <v>2</v>
      </c>
      <c r="L112" s="197">
        <v>3</v>
      </c>
      <c r="M112" s="197">
        <v>1</v>
      </c>
      <c r="N112" s="197">
        <v>3</v>
      </c>
      <c r="O112" s="197">
        <v>2</v>
      </c>
      <c r="P112" s="197">
        <f t="shared" si="15"/>
        <v>11</v>
      </c>
      <c r="Q112" s="197">
        <f t="shared" si="16"/>
        <v>0.55000000000000004</v>
      </c>
      <c r="R112" s="104">
        <f t="shared" si="17"/>
        <v>1.60</v>
      </c>
      <c r="S112" s="104">
        <f t="shared" si="18"/>
        <v>1.0499999999999998</v>
      </c>
      <c r="T112" s="104">
        <f t="shared" si="19"/>
        <v>1.1000000000000001</v>
      </c>
      <c r="U112" s="104">
        <f t="shared" si="20"/>
        <v>1.50</v>
      </c>
      <c r="V112" s="104">
        <f t="shared" si="21"/>
        <v>1.30</v>
      </c>
      <c r="W112" s="26">
        <f t="shared" si="22"/>
        <v>51</v>
      </c>
      <c r="X112" s="194">
        <f t="shared" si="23"/>
        <v>10.200000000000001</v>
      </c>
      <c r="Y112" s="114">
        <v>45</v>
      </c>
      <c r="Z112" s="108">
        <f t="shared" si="24"/>
        <v>36</v>
      </c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09"/>
    </row>
    <row r="113" spans="1:44" s="107" customFormat="1" ht="20.25">
      <c r="A113" s="191">
        <v>107</v>
      </c>
      <c r="B113" s="125">
        <v>439599</v>
      </c>
      <c r="C113" s="126" t="s">
        <v>521</v>
      </c>
      <c r="D113" s="111">
        <v>6</v>
      </c>
      <c r="E113" s="111">
        <v>8</v>
      </c>
      <c r="F113" s="112">
        <v>5</v>
      </c>
      <c r="G113" s="196">
        <v>4</v>
      </c>
      <c r="H113" s="196">
        <v>8</v>
      </c>
      <c r="I113" s="196">
        <f t="shared" si="13"/>
        <v>31</v>
      </c>
      <c r="J113" s="196">
        <f t="shared" si="14"/>
        <v>4.6499999999999995</v>
      </c>
      <c r="K113" s="197">
        <v>2</v>
      </c>
      <c r="L113" s="197">
        <v>4</v>
      </c>
      <c r="M113" s="197">
        <v>3</v>
      </c>
      <c r="N113" s="197">
        <v>4</v>
      </c>
      <c r="O113" s="197">
        <v>2</v>
      </c>
      <c r="P113" s="197">
        <f t="shared" si="15"/>
        <v>15</v>
      </c>
      <c r="Q113" s="197">
        <f t="shared" si="16"/>
        <v>0.75</v>
      </c>
      <c r="R113" s="104">
        <f t="shared" si="17"/>
        <v>0.99999999999999989</v>
      </c>
      <c r="S113" s="104">
        <f t="shared" si="18"/>
        <v>1.40</v>
      </c>
      <c r="T113" s="104">
        <f t="shared" si="19"/>
        <v>0.90</v>
      </c>
      <c r="U113" s="104">
        <f t="shared" si="20"/>
        <v>0.80</v>
      </c>
      <c r="V113" s="104">
        <f t="shared" si="21"/>
        <v>1.30</v>
      </c>
      <c r="W113" s="26">
        <f t="shared" si="22"/>
        <v>46</v>
      </c>
      <c r="X113" s="194">
        <f t="shared" si="23"/>
        <v>9.2000000000000011</v>
      </c>
      <c r="Y113" s="114">
        <v>38</v>
      </c>
      <c r="Z113" s="108">
        <f t="shared" si="24"/>
        <v>30.40</v>
      </c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09"/>
    </row>
    <row r="114" spans="1:44" s="107" customFormat="1" ht="20.25">
      <c r="A114" s="191">
        <v>108</v>
      </c>
      <c r="B114" s="125">
        <v>439624</v>
      </c>
      <c r="C114" s="126" t="s">
        <v>195</v>
      </c>
      <c r="D114" s="111">
        <v>8</v>
      </c>
      <c r="E114" s="111">
        <v>6</v>
      </c>
      <c r="F114" s="112">
        <v>7</v>
      </c>
      <c r="G114" s="196">
        <v>8</v>
      </c>
      <c r="H114" s="196">
        <v>9</v>
      </c>
      <c r="I114" s="196">
        <f t="shared" si="13"/>
        <v>38</v>
      </c>
      <c r="J114" s="196">
        <f t="shared" si="14"/>
        <v>5.70</v>
      </c>
      <c r="K114" s="197">
        <v>1</v>
      </c>
      <c r="L114" s="197">
        <v>3</v>
      </c>
      <c r="M114" s="197">
        <v>4</v>
      </c>
      <c r="N114" s="197">
        <v>2</v>
      </c>
      <c r="O114" s="197">
        <v>1</v>
      </c>
      <c r="P114" s="197">
        <f t="shared" si="15"/>
        <v>11</v>
      </c>
      <c r="Q114" s="197">
        <f t="shared" si="16"/>
        <v>0.55000000000000004</v>
      </c>
      <c r="R114" s="104">
        <f t="shared" si="17"/>
        <v>1.25</v>
      </c>
      <c r="S114" s="104">
        <f t="shared" si="18"/>
        <v>1.0499999999999998</v>
      </c>
      <c r="T114" s="104">
        <f t="shared" si="19"/>
        <v>1.25</v>
      </c>
      <c r="U114" s="104">
        <f t="shared" si="20"/>
        <v>1.30</v>
      </c>
      <c r="V114" s="104">
        <f t="shared" si="21"/>
        <v>1.40</v>
      </c>
      <c r="W114" s="26">
        <f t="shared" si="22"/>
        <v>49</v>
      </c>
      <c r="X114" s="194">
        <f t="shared" si="23"/>
        <v>9.8000000000000007</v>
      </c>
      <c r="Y114" s="114">
        <v>36</v>
      </c>
      <c r="Z114" s="108">
        <f t="shared" si="24"/>
        <v>28.80</v>
      </c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09"/>
    </row>
    <row r="115" spans="1:44" s="107" customFormat="1" ht="20.25">
      <c r="A115" s="191">
        <v>109</v>
      </c>
      <c r="B115" s="125">
        <v>439626</v>
      </c>
      <c r="C115" s="126" t="s">
        <v>523</v>
      </c>
      <c r="D115" s="111">
        <v>3</v>
      </c>
      <c r="E115" s="111">
        <v>2</v>
      </c>
      <c r="F115" s="112">
        <v>4</v>
      </c>
      <c r="G115" s="196">
        <v>3</v>
      </c>
      <c r="H115" s="196">
        <v>5</v>
      </c>
      <c r="I115" s="196">
        <f t="shared" si="13"/>
        <v>17</v>
      </c>
      <c r="J115" s="196">
        <f t="shared" si="14"/>
        <v>2.5499999999999998</v>
      </c>
      <c r="K115" s="197">
        <v>1</v>
      </c>
      <c r="L115" s="197">
        <v>0</v>
      </c>
      <c r="M115" s="197">
        <v>2</v>
      </c>
      <c r="N115" s="197">
        <v>3</v>
      </c>
      <c r="O115" s="197">
        <v>4</v>
      </c>
      <c r="P115" s="197">
        <f t="shared" si="15"/>
        <v>10</v>
      </c>
      <c r="Q115" s="197">
        <f t="shared" si="16"/>
        <v>0.50</v>
      </c>
      <c r="R115" s="104">
        <f t="shared" si="17"/>
        <v>0.49999999999999994</v>
      </c>
      <c r="S115" s="104">
        <f t="shared" si="18"/>
        <v>0.30</v>
      </c>
      <c r="T115" s="104">
        <f t="shared" si="19"/>
        <v>0.70</v>
      </c>
      <c r="U115" s="104">
        <f t="shared" si="20"/>
        <v>0.60</v>
      </c>
      <c r="V115" s="104">
        <f t="shared" si="21"/>
        <v>0.95</v>
      </c>
      <c r="W115" s="26">
        <f t="shared" si="22"/>
        <v>27</v>
      </c>
      <c r="X115" s="194">
        <f t="shared" si="23"/>
        <v>5.40</v>
      </c>
      <c r="Y115" s="114">
        <v>16</v>
      </c>
      <c r="Z115" s="108">
        <f t="shared" si="24"/>
        <v>12.80</v>
      </c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09"/>
    </row>
    <row r="116" spans="1:44" s="107" customFormat="1" ht="20.25">
      <c r="A116" s="191">
        <v>110</v>
      </c>
      <c r="B116" s="125">
        <v>439629</v>
      </c>
      <c r="C116" s="126" t="s">
        <v>197</v>
      </c>
      <c r="D116" s="111"/>
      <c r="E116" s="111"/>
      <c r="F116" s="112"/>
      <c r="G116" s="196"/>
      <c r="H116" s="196"/>
      <c r="I116" s="196">
        <f t="shared" si="13"/>
        <v>0</v>
      </c>
      <c r="J116" s="196">
        <f t="shared" si="14"/>
        <v>0</v>
      </c>
      <c r="K116" s="197"/>
      <c r="L116" s="197"/>
      <c r="M116" s="197"/>
      <c r="N116" s="197"/>
      <c r="O116" s="197"/>
      <c r="P116" s="197">
        <f t="shared" si="15"/>
        <v>0</v>
      </c>
      <c r="Q116" s="197">
        <f t="shared" si="16"/>
        <v>0</v>
      </c>
      <c r="R116" s="104">
        <f t="shared" si="17"/>
        <v>0</v>
      </c>
      <c r="S116" s="104">
        <f t="shared" si="18"/>
        <v>0</v>
      </c>
      <c r="T116" s="104">
        <f t="shared" si="19"/>
        <v>0</v>
      </c>
      <c r="U116" s="104">
        <f t="shared" si="20"/>
        <v>0</v>
      </c>
      <c r="V116" s="104">
        <f t="shared" si="21"/>
        <v>0</v>
      </c>
      <c r="W116" s="26">
        <f t="shared" si="22"/>
        <v>0</v>
      </c>
      <c r="X116" s="194">
        <f t="shared" si="23"/>
        <v>0</v>
      </c>
      <c r="Y116" s="114" t="s">
        <v>147</v>
      </c>
      <c r="Z116" s="108" t="e">
        <f t="shared" si="24"/>
        <v>#VALUE!</v>
      </c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09"/>
    </row>
    <row r="117" spans="1:44" s="107" customFormat="1" ht="20.25">
      <c r="A117" s="191">
        <v>111</v>
      </c>
      <c r="B117" s="125">
        <v>439651</v>
      </c>
      <c r="C117" s="126" t="s">
        <v>198</v>
      </c>
      <c r="D117" s="111"/>
      <c r="E117" s="111"/>
      <c r="F117" s="112"/>
      <c r="G117" s="196"/>
      <c r="H117" s="196"/>
      <c r="I117" s="196">
        <f t="shared" si="13"/>
        <v>0</v>
      </c>
      <c r="J117" s="196">
        <f t="shared" si="14"/>
        <v>0</v>
      </c>
      <c r="K117" s="197"/>
      <c r="L117" s="197"/>
      <c r="M117" s="197"/>
      <c r="N117" s="197"/>
      <c r="O117" s="197"/>
      <c r="P117" s="197">
        <f t="shared" si="15"/>
        <v>0</v>
      </c>
      <c r="Q117" s="197">
        <f t="shared" si="16"/>
        <v>0</v>
      </c>
      <c r="R117" s="104">
        <f t="shared" si="17"/>
        <v>0</v>
      </c>
      <c r="S117" s="104">
        <f t="shared" si="18"/>
        <v>0</v>
      </c>
      <c r="T117" s="104">
        <f t="shared" si="19"/>
        <v>0</v>
      </c>
      <c r="U117" s="104">
        <f t="shared" si="20"/>
        <v>0</v>
      </c>
      <c r="V117" s="104">
        <f t="shared" si="21"/>
        <v>0</v>
      </c>
      <c r="W117" s="26">
        <f t="shared" si="22"/>
        <v>0</v>
      </c>
      <c r="X117" s="194">
        <f t="shared" si="23"/>
        <v>0</v>
      </c>
      <c r="Y117" s="114" t="s">
        <v>147</v>
      </c>
      <c r="Z117" s="108" t="e">
        <f t="shared" si="24"/>
        <v>#VALUE!</v>
      </c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09"/>
    </row>
    <row r="118" spans="1:44" s="107" customFormat="1" ht="20.25">
      <c r="A118" s="191">
        <v>112</v>
      </c>
      <c r="B118" s="125">
        <v>439679</v>
      </c>
      <c r="C118" s="126" t="s">
        <v>524</v>
      </c>
      <c r="D118" s="111">
        <v>5</v>
      </c>
      <c r="E118" s="111">
        <v>6</v>
      </c>
      <c r="F118" s="112">
        <v>3</v>
      </c>
      <c r="G118" s="196">
        <v>4</v>
      </c>
      <c r="H118" s="196">
        <v>6</v>
      </c>
      <c r="I118" s="196">
        <f t="shared" si="13"/>
        <v>24</v>
      </c>
      <c r="J118" s="196">
        <f t="shared" si="14"/>
        <v>3.5999999999999996</v>
      </c>
      <c r="K118" s="197">
        <v>2</v>
      </c>
      <c r="L118" s="197">
        <v>3</v>
      </c>
      <c r="M118" s="197">
        <v>4</v>
      </c>
      <c r="N118" s="197">
        <v>0</v>
      </c>
      <c r="O118" s="197">
        <v>5</v>
      </c>
      <c r="P118" s="197">
        <f t="shared" si="15"/>
        <v>14</v>
      </c>
      <c r="Q118" s="197">
        <f t="shared" si="16"/>
        <v>0.70</v>
      </c>
      <c r="R118" s="104">
        <f t="shared" si="17"/>
        <v>0.85</v>
      </c>
      <c r="S118" s="104">
        <f t="shared" si="18"/>
        <v>1.0499999999999998</v>
      </c>
      <c r="T118" s="104">
        <f t="shared" si="19"/>
        <v>0.64999999999999991</v>
      </c>
      <c r="U118" s="104">
        <f t="shared" si="20"/>
        <v>0.60</v>
      </c>
      <c r="V118" s="104">
        <f t="shared" si="21"/>
        <v>1.1499999999999999</v>
      </c>
      <c r="W118" s="26">
        <f t="shared" si="22"/>
        <v>38</v>
      </c>
      <c r="X118" s="194">
        <f t="shared" si="23"/>
        <v>7.60</v>
      </c>
      <c r="Y118" s="114">
        <v>20</v>
      </c>
      <c r="Z118" s="108">
        <f t="shared" si="24"/>
        <v>16</v>
      </c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09"/>
    </row>
    <row r="119" spans="1:44" s="107" customFormat="1" ht="20.25">
      <c r="A119" s="191">
        <v>113</v>
      </c>
      <c r="B119" s="125">
        <v>439689</v>
      </c>
      <c r="C119" s="126" t="s">
        <v>525</v>
      </c>
      <c r="D119" s="111">
        <v>8</v>
      </c>
      <c r="E119" s="111">
        <v>7</v>
      </c>
      <c r="F119" s="112">
        <v>9</v>
      </c>
      <c r="G119" s="196">
        <v>6</v>
      </c>
      <c r="H119" s="196">
        <v>8</v>
      </c>
      <c r="I119" s="196">
        <f t="shared" si="13"/>
        <v>38</v>
      </c>
      <c r="J119" s="196">
        <f t="shared" si="14"/>
        <v>5.70</v>
      </c>
      <c r="K119" s="197">
        <v>4</v>
      </c>
      <c r="L119" s="197">
        <v>2</v>
      </c>
      <c r="M119" s="197">
        <v>3</v>
      </c>
      <c r="N119" s="197">
        <v>1</v>
      </c>
      <c r="O119" s="197">
        <v>2</v>
      </c>
      <c r="P119" s="197">
        <f t="shared" si="15"/>
        <v>12</v>
      </c>
      <c r="Q119" s="197">
        <f t="shared" si="16"/>
        <v>0.60000000000000009</v>
      </c>
      <c r="R119" s="104">
        <f t="shared" si="17"/>
        <v>1.40</v>
      </c>
      <c r="S119" s="104">
        <f t="shared" si="18"/>
        <v>1.1500000000000001</v>
      </c>
      <c r="T119" s="104">
        <f t="shared" si="19"/>
        <v>1.50</v>
      </c>
      <c r="U119" s="104">
        <f t="shared" si="20"/>
        <v>0.95</v>
      </c>
      <c r="V119" s="104">
        <f t="shared" si="21"/>
        <v>1.30</v>
      </c>
      <c r="W119" s="26">
        <f t="shared" si="22"/>
        <v>50</v>
      </c>
      <c r="X119" s="194">
        <f t="shared" si="23"/>
        <v>10</v>
      </c>
      <c r="Y119" s="114">
        <v>38</v>
      </c>
      <c r="Z119" s="108">
        <f t="shared" si="24"/>
        <v>30.40</v>
      </c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10"/>
      <c r="AR119" s="109"/>
    </row>
    <row r="120" spans="1:44" s="107" customFormat="1" ht="20.25">
      <c r="A120" s="191">
        <v>114</v>
      </c>
      <c r="B120" s="125">
        <v>439694</v>
      </c>
      <c r="C120" s="126" t="s">
        <v>214</v>
      </c>
      <c r="D120" s="111">
        <v>5</v>
      </c>
      <c r="E120" s="111">
        <v>3</v>
      </c>
      <c r="F120" s="112">
        <v>4</v>
      </c>
      <c r="G120" s="196">
        <v>3</v>
      </c>
      <c r="H120" s="196">
        <v>5</v>
      </c>
      <c r="I120" s="196">
        <f t="shared" si="13"/>
        <v>20</v>
      </c>
      <c r="J120" s="196">
        <f t="shared" si="14"/>
        <v>3</v>
      </c>
      <c r="K120" s="197">
        <v>2</v>
      </c>
      <c r="L120" s="197">
        <v>3</v>
      </c>
      <c r="M120" s="197">
        <v>4</v>
      </c>
      <c r="N120" s="197">
        <v>2</v>
      </c>
      <c r="O120" s="197">
        <v>1</v>
      </c>
      <c r="P120" s="197">
        <f t="shared" si="15"/>
        <v>12</v>
      </c>
      <c r="Q120" s="197">
        <f t="shared" si="16"/>
        <v>0.60000000000000009</v>
      </c>
      <c r="R120" s="104">
        <f t="shared" si="17"/>
        <v>0.85</v>
      </c>
      <c r="S120" s="104">
        <f t="shared" si="18"/>
        <v>0.60</v>
      </c>
      <c r="T120" s="104">
        <f t="shared" si="19"/>
        <v>0.80</v>
      </c>
      <c r="U120" s="104">
        <f t="shared" si="20"/>
        <v>0.54999999999999993</v>
      </c>
      <c r="V120" s="104">
        <f t="shared" si="21"/>
        <v>0.80</v>
      </c>
      <c r="W120" s="26">
        <f t="shared" si="22"/>
        <v>32</v>
      </c>
      <c r="X120" s="194">
        <f t="shared" si="23"/>
        <v>6.40</v>
      </c>
      <c r="Y120" s="114">
        <v>19</v>
      </c>
      <c r="Z120" s="108">
        <f t="shared" si="24"/>
        <v>15.20</v>
      </c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  <c r="AO120" s="110"/>
      <c r="AP120" s="110"/>
      <c r="AQ120" s="110"/>
      <c r="AR120" s="109"/>
    </row>
    <row r="121" spans="1:44" s="107" customFormat="1" ht="20.25">
      <c r="A121" s="191">
        <v>115</v>
      </c>
      <c r="B121" s="125">
        <v>439700</v>
      </c>
      <c r="C121" s="126" t="s">
        <v>526</v>
      </c>
      <c r="D121" s="111">
        <v>3</v>
      </c>
      <c r="E121" s="111">
        <v>4</v>
      </c>
      <c r="F121" s="112">
        <v>5</v>
      </c>
      <c r="G121" s="196">
        <v>2</v>
      </c>
      <c r="H121" s="196">
        <v>3</v>
      </c>
      <c r="I121" s="196">
        <f t="shared" si="13"/>
        <v>17</v>
      </c>
      <c r="J121" s="196">
        <f t="shared" si="14"/>
        <v>2.5499999999999998</v>
      </c>
      <c r="K121" s="197">
        <v>2</v>
      </c>
      <c r="L121" s="197">
        <v>1.50</v>
      </c>
      <c r="M121" s="197">
        <v>2.50</v>
      </c>
      <c r="N121" s="197">
        <v>3</v>
      </c>
      <c r="O121" s="197">
        <v>4</v>
      </c>
      <c r="P121" s="197">
        <f t="shared" si="15"/>
        <v>13</v>
      </c>
      <c r="Q121" s="197">
        <f t="shared" si="16"/>
        <v>0.65</v>
      </c>
      <c r="R121" s="104">
        <f t="shared" si="17"/>
        <v>0.54999999999999993</v>
      </c>
      <c r="S121" s="104">
        <f t="shared" si="18"/>
        <v>0.675</v>
      </c>
      <c r="T121" s="104">
        <f t="shared" si="19"/>
        <v>0.875</v>
      </c>
      <c r="U121" s="104">
        <f t="shared" si="20"/>
        <v>0.45</v>
      </c>
      <c r="V121" s="104">
        <f t="shared" si="21"/>
        <v>0.64999999999999991</v>
      </c>
      <c r="W121" s="26">
        <f t="shared" si="22"/>
        <v>30</v>
      </c>
      <c r="X121" s="194">
        <f t="shared" si="23"/>
        <v>6</v>
      </c>
      <c r="Y121" s="114">
        <v>16</v>
      </c>
      <c r="Z121" s="108">
        <f t="shared" si="24"/>
        <v>12.80</v>
      </c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10"/>
      <c r="AQ121" s="110"/>
      <c r="AR121" s="109"/>
    </row>
    <row r="122" spans="1:44" s="107" customFormat="1" ht="20.25">
      <c r="A122" s="191">
        <v>116</v>
      </c>
      <c r="B122" s="125">
        <v>439715</v>
      </c>
      <c r="C122" s="126" t="s">
        <v>218</v>
      </c>
      <c r="D122" s="111">
        <v>9</v>
      </c>
      <c r="E122" s="111">
        <v>10</v>
      </c>
      <c r="F122" s="112">
        <v>7</v>
      </c>
      <c r="G122" s="196">
        <v>8</v>
      </c>
      <c r="H122" s="196">
        <v>12</v>
      </c>
      <c r="I122" s="196">
        <f t="shared" si="13"/>
        <v>46</v>
      </c>
      <c r="J122" s="196">
        <f t="shared" si="14"/>
        <v>6.90</v>
      </c>
      <c r="K122" s="197">
        <v>3</v>
      </c>
      <c r="L122" s="197">
        <v>5</v>
      </c>
      <c r="M122" s="197">
        <v>3.50</v>
      </c>
      <c r="N122" s="197">
        <v>2</v>
      </c>
      <c r="O122" s="197">
        <v>0.50</v>
      </c>
      <c r="P122" s="197">
        <f t="shared" si="15"/>
        <v>14</v>
      </c>
      <c r="Q122" s="197">
        <f t="shared" si="16"/>
        <v>0.70</v>
      </c>
      <c r="R122" s="104">
        <f t="shared" si="17"/>
        <v>1.50</v>
      </c>
      <c r="S122" s="104">
        <f t="shared" si="18"/>
        <v>1.75</v>
      </c>
      <c r="T122" s="104">
        <f t="shared" si="19"/>
        <v>1.2250000000000001</v>
      </c>
      <c r="U122" s="104">
        <f t="shared" si="20"/>
        <v>1.30</v>
      </c>
      <c r="V122" s="104">
        <f t="shared" si="21"/>
        <v>1.8249999999999997</v>
      </c>
      <c r="W122" s="26">
        <f t="shared" si="22"/>
        <v>60</v>
      </c>
      <c r="X122" s="194">
        <f t="shared" si="23"/>
        <v>12</v>
      </c>
      <c r="Y122" s="114">
        <v>47</v>
      </c>
      <c r="Z122" s="108">
        <f t="shared" si="24"/>
        <v>37.60</v>
      </c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09"/>
    </row>
    <row r="123" spans="1:44" s="107" customFormat="1" ht="20.25">
      <c r="A123" s="191">
        <v>117</v>
      </c>
      <c r="B123" s="125">
        <v>439720</v>
      </c>
      <c r="C123" s="126" t="s">
        <v>125</v>
      </c>
      <c r="D123" s="111">
        <v>5</v>
      </c>
      <c r="E123" s="111">
        <v>6</v>
      </c>
      <c r="F123" s="112">
        <v>9</v>
      </c>
      <c r="G123" s="196">
        <v>8</v>
      </c>
      <c r="H123" s="196">
        <v>7</v>
      </c>
      <c r="I123" s="196">
        <f t="shared" si="13"/>
        <v>35</v>
      </c>
      <c r="J123" s="196">
        <f t="shared" si="14"/>
        <v>5.25</v>
      </c>
      <c r="K123" s="197">
        <v>2.50</v>
      </c>
      <c r="L123" s="197">
        <v>3</v>
      </c>
      <c r="M123" s="197">
        <v>4</v>
      </c>
      <c r="N123" s="197">
        <v>1.50</v>
      </c>
      <c r="O123" s="197">
        <v>0.50</v>
      </c>
      <c r="P123" s="197">
        <f t="shared" si="15"/>
        <v>11.50</v>
      </c>
      <c r="Q123" s="197">
        <f t="shared" si="16"/>
        <v>0.57500000000000007</v>
      </c>
      <c r="R123" s="104">
        <f t="shared" si="17"/>
        <v>0.875</v>
      </c>
      <c r="S123" s="104">
        <f t="shared" si="18"/>
        <v>1.0499999999999998</v>
      </c>
      <c r="T123" s="104">
        <f t="shared" si="19"/>
        <v>1.5499999999999998</v>
      </c>
      <c r="U123" s="104">
        <f t="shared" si="20"/>
        <v>1.2749999999999999</v>
      </c>
      <c r="V123" s="104">
        <f t="shared" si="21"/>
        <v>1.075</v>
      </c>
      <c r="W123" s="26">
        <f t="shared" si="22"/>
        <v>46.50</v>
      </c>
      <c r="X123" s="194">
        <f t="shared" si="23"/>
        <v>9.3000000000000007</v>
      </c>
      <c r="Y123" s="114">
        <v>38</v>
      </c>
      <c r="Z123" s="108">
        <f t="shared" si="24"/>
        <v>30.40</v>
      </c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09"/>
    </row>
    <row r="124" spans="1:44" s="107" customFormat="1" ht="20.25">
      <c r="A124" s="191">
        <v>118</v>
      </c>
      <c r="B124" s="125">
        <v>439727</v>
      </c>
      <c r="C124" s="126" t="s">
        <v>527</v>
      </c>
      <c r="D124" s="111">
        <v>13</v>
      </c>
      <c r="E124" s="111">
        <v>14</v>
      </c>
      <c r="F124" s="112">
        <v>12</v>
      </c>
      <c r="G124" s="196">
        <v>11</v>
      </c>
      <c r="H124" s="196">
        <v>15</v>
      </c>
      <c r="I124" s="196">
        <f t="shared" si="13"/>
        <v>65</v>
      </c>
      <c r="J124" s="196">
        <f t="shared" si="14"/>
        <v>9.75</v>
      </c>
      <c r="K124" s="197">
        <v>5</v>
      </c>
      <c r="L124" s="197">
        <v>4</v>
      </c>
      <c r="M124" s="197">
        <v>5</v>
      </c>
      <c r="N124" s="197">
        <v>6</v>
      </c>
      <c r="O124" s="197">
        <v>5</v>
      </c>
      <c r="P124" s="197">
        <f t="shared" si="15"/>
        <v>25</v>
      </c>
      <c r="Q124" s="197">
        <f t="shared" si="16"/>
        <v>1.25</v>
      </c>
      <c r="R124" s="104">
        <f t="shared" si="17"/>
        <v>2.2000000000000002</v>
      </c>
      <c r="S124" s="104">
        <f t="shared" si="18"/>
        <v>2.3000000000000003</v>
      </c>
      <c r="T124" s="104">
        <f t="shared" si="19"/>
        <v>2.0499999999999998</v>
      </c>
      <c r="U124" s="104">
        <f t="shared" si="20"/>
        <v>1.95</v>
      </c>
      <c r="V124" s="104">
        <f t="shared" si="21"/>
        <v>2.50</v>
      </c>
      <c r="W124" s="26">
        <f t="shared" si="22"/>
        <v>90</v>
      </c>
      <c r="X124" s="194">
        <f t="shared" si="23"/>
        <v>18</v>
      </c>
      <c r="Y124" s="114">
        <v>65</v>
      </c>
      <c r="Z124" s="108">
        <f t="shared" si="24"/>
        <v>52</v>
      </c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09"/>
    </row>
    <row r="125" spans="1:44" s="107" customFormat="1" ht="20.25">
      <c r="A125" s="191">
        <v>119</v>
      </c>
      <c r="B125" s="125">
        <v>439736</v>
      </c>
      <c r="C125" s="126" t="s">
        <v>528</v>
      </c>
      <c r="D125" s="111">
        <v>12</v>
      </c>
      <c r="E125" s="111">
        <v>9</v>
      </c>
      <c r="F125" s="112">
        <v>10</v>
      </c>
      <c r="G125" s="196">
        <v>9</v>
      </c>
      <c r="H125" s="196">
        <v>11</v>
      </c>
      <c r="I125" s="196">
        <f t="shared" si="13"/>
        <v>51</v>
      </c>
      <c r="J125" s="196">
        <f t="shared" si="14"/>
        <v>7.65</v>
      </c>
      <c r="K125" s="197">
        <v>4</v>
      </c>
      <c r="L125" s="197">
        <v>5</v>
      </c>
      <c r="M125" s="197">
        <v>6</v>
      </c>
      <c r="N125" s="197">
        <v>4</v>
      </c>
      <c r="O125" s="197">
        <v>4</v>
      </c>
      <c r="P125" s="197">
        <f t="shared" si="15"/>
        <v>23</v>
      </c>
      <c r="Q125" s="197">
        <f t="shared" si="16"/>
        <v>1.1500000000000001</v>
      </c>
      <c r="R125" s="104">
        <f t="shared" si="17"/>
        <v>1.9999999999999998</v>
      </c>
      <c r="S125" s="104">
        <f t="shared" si="18"/>
        <v>1.60</v>
      </c>
      <c r="T125" s="104">
        <f t="shared" si="19"/>
        <v>1.80</v>
      </c>
      <c r="U125" s="104">
        <f t="shared" si="20"/>
        <v>1.5499999999999998</v>
      </c>
      <c r="V125" s="104">
        <f t="shared" si="21"/>
        <v>1.85</v>
      </c>
      <c r="W125" s="26">
        <f t="shared" si="22"/>
        <v>74</v>
      </c>
      <c r="X125" s="194">
        <f t="shared" si="23"/>
        <v>14.80</v>
      </c>
      <c r="Y125" s="114">
        <v>54</v>
      </c>
      <c r="Z125" s="108">
        <f t="shared" si="24"/>
        <v>43.20</v>
      </c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09"/>
    </row>
    <row r="126" spans="1:44" s="107" customFormat="1" ht="20.25">
      <c r="A126" s="191">
        <v>120</v>
      </c>
      <c r="B126" s="125">
        <v>439748</v>
      </c>
      <c r="C126" s="126" t="s">
        <v>230</v>
      </c>
      <c r="D126" s="111">
        <v>0</v>
      </c>
      <c r="E126" s="111">
        <v>2</v>
      </c>
      <c r="F126" s="112">
        <v>1</v>
      </c>
      <c r="G126" s="196">
        <v>1</v>
      </c>
      <c r="H126" s="196">
        <v>0</v>
      </c>
      <c r="I126" s="196">
        <f t="shared" si="13"/>
        <v>4</v>
      </c>
      <c r="J126" s="196">
        <f t="shared" si="14"/>
        <v>0.60</v>
      </c>
      <c r="K126" s="197">
        <v>0</v>
      </c>
      <c r="L126" s="197">
        <v>1</v>
      </c>
      <c r="M126" s="197">
        <v>0</v>
      </c>
      <c r="N126" s="197">
        <v>1</v>
      </c>
      <c r="O126" s="197">
        <v>2</v>
      </c>
      <c r="P126" s="197">
        <f t="shared" si="15"/>
        <v>4</v>
      </c>
      <c r="Q126" s="197">
        <f t="shared" si="16"/>
        <v>0.20</v>
      </c>
      <c r="R126" s="104">
        <f t="shared" si="17"/>
        <v>0</v>
      </c>
      <c r="S126" s="104">
        <f t="shared" si="18"/>
        <v>0.35</v>
      </c>
      <c r="T126" s="104">
        <f t="shared" si="19"/>
        <v>0.15</v>
      </c>
      <c r="U126" s="104">
        <f t="shared" si="20"/>
        <v>0.20</v>
      </c>
      <c r="V126" s="104">
        <f t="shared" si="21"/>
        <v>0.10</v>
      </c>
      <c r="W126" s="26">
        <f t="shared" si="22"/>
        <v>8</v>
      </c>
      <c r="X126" s="194">
        <f t="shared" si="23"/>
        <v>1.60</v>
      </c>
      <c r="Y126" s="114">
        <v>5</v>
      </c>
      <c r="Z126" s="108">
        <f t="shared" si="24"/>
        <v>4</v>
      </c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09"/>
    </row>
    <row r="127" spans="1:44" s="107" customFormat="1" ht="20.25">
      <c r="A127" s="191">
        <v>121</v>
      </c>
      <c r="B127" s="125">
        <v>439806</v>
      </c>
      <c r="C127" s="126" t="s">
        <v>529</v>
      </c>
      <c r="D127" s="111">
        <v>3</v>
      </c>
      <c r="E127" s="111">
        <v>4</v>
      </c>
      <c r="F127" s="112">
        <v>2</v>
      </c>
      <c r="G127" s="196">
        <v>3</v>
      </c>
      <c r="H127" s="196">
        <v>5</v>
      </c>
      <c r="I127" s="196">
        <f t="shared" si="13"/>
        <v>17</v>
      </c>
      <c r="J127" s="196">
        <f t="shared" si="14"/>
        <v>2.5499999999999998</v>
      </c>
      <c r="K127" s="197">
        <v>2</v>
      </c>
      <c r="L127" s="197">
        <v>3</v>
      </c>
      <c r="M127" s="197">
        <v>1</v>
      </c>
      <c r="N127" s="197">
        <v>2</v>
      </c>
      <c r="O127" s="197">
        <v>3</v>
      </c>
      <c r="P127" s="197">
        <f t="shared" si="15"/>
        <v>11</v>
      </c>
      <c r="Q127" s="197">
        <f t="shared" si="16"/>
        <v>0.55000000000000004</v>
      </c>
      <c r="R127" s="104">
        <f t="shared" si="17"/>
        <v>0.54999999999999993</v>
      </c>
      <c r="S127" s="104">
        <f t="shared" si="18"/>
        <v>0.75</v>
      </c>
      <c r="T127" s="104">
        <f t="shared" si="19"/>
        <v>0.35</v>
      </c>
      <c r="U127" s="104">
        <f t="shared" si="20"/>
        <v>0.54999999999999993</v>
      </c>
      <c r="V127" s="104">
        <f t="shared" si="21"/>
        <v>0.90</v>
      </c>
      <c r="W127" s="26">
        <f t="shared" si="22"/>
        <v>28</v>
      </c>
      <c r="X127" s="194">
        <f t="shared" si="23"/>
        <v>5.60</v>
      </c>
      <c r="Y127" s="114">
        <v>15</v>
      </c>
      <c r="Z127" s="108">
        <f t="shared" si="24"/>
        <v>12</v>
      </c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09"/>
    </row>
    <row r="128" spans="1:44" s="107" customFormat="1" ht="20.25">
      <c r="A128" s="191">
        <v>122</v>
      </c>
      <c r="B128" s="125">
        <v>439824</v>
      </c>
      <c r="C128" s="126" t="s">
        <v>249</v>
      </c>
      <c r="D128" s="111">
        <v>6</v>
      </c>
      <c r="E128" s="111">
        <v>5</v>
      </c>
      <c r="F128" s="112">
        <v>7</v>
      </c>
      <c r="G128" s="196">
        <v>2</v>
      </c>
      <c r="H128" s="196">
        <v>4</v>
      </c>
      <c r="I128" s="196">
        <f t="shared" si="13"/>
        <v>24</v>
      </c>
      <c r="J128" s="196">
        <f t="shared" si="14"/>
        <v>3.5999999999999996</v>
      </c>
      <c r="K128" s="197">
        <v>4</v>
      </c>
      <c r="L128" s="197">
        <v>3</v>
      </c>
      <c r="M128" s="197">
        <v>0</v>
      </c>
      <c r="N128" s="197">
        <v>5</v>
      </c>
      <c r="O128" s="197">
        <v>6</v>
      </c>
      <c r="P128" s="197">
        <f t="shared" si="15"/>
        <v>18</v>
      </c>
      <c r="Q128" s="197">
        <f t="shared" si="16"/>
        <v>0.90</v>
      </c>
      <c r="R128" s="104">
        <f t="shared" si="17"/>
        <v>1.0999999999999999</v>
      </c>
      <c r="S128" s="104">
        <f t="shared" si="18"/>
        <v>0.90</v>
      </c>
      <c r="T128" s="104">
        <f t="shared" si="19"/>
        <v>1.05</v>
      </c>
      <c r="U128" s="104">
        <f t="shared" si="20"/>
        <v>0.55000000000000004</v>
      </c>
      <c r="V128" s="104">
        <f t="shared" si="21"/>
        <v>0.90</v>
      </c>
      <c r="W128" s="26">
        <f t="shared" si="22"/>
        <v>42</v>
      </c>
      <c r="X128" s="194">
        <f t="shared" si="23"/>
        <v>8.40</v>
      </c>
      <c r="Y128" s="114">
        <v>23</v>
      </c>
      <c r="Z128" s="108">
        <f t="shared" si="24"/>
        <v>18.400000000000002</v>
      </c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09"/>
    </row>
    <row r="129" spans="1:44" s="107" customFormat="1" ht="20.25">
      <c r="A129" s="191">
        <v>123</v>
      </c>
      <c r="B129" s="125">
        <v>439836</v>
      </c>
      <c r="C129" s="126" t="s">
        <v>499</v>
      </c>
      <c r="D129" s="111">
        <v>5</v>
      </c>
      <c r="E129" s="111">
        <v>3</v>
      </c>
      <c r="F129" s="112">
        <v>2</v>
      </c>
      <c r="G129" s="196">
        <v>4</v>
      </c>
      <c r="H129" s="196">
        <v>3</v>
      </c>
      <c r="I129" s="196">
        <f t="shared" si="13"/>
        <v>17</v>
      </c>
      <c r="J129" s="196">
        <f t="shared" si="14"/>
        <v>2.5499999999999998</v>
      </c>
      <c r="K129" s="197">
        <v>1</v>
      </c>
      <c r="L129" s="197">
        <v>3</v>
      </c>
      <c r="M129" s="197">
        <v>2</v>
      </c>
      <c r="N129" s="197">
        <v>2</v>
      </c>
      <c r="O129" s="197">
        <v>1</v>
      </c>
      <c r="P129" s="197">
        <f t="shared" si="15"/>
        <v>9</v>
      </c>
      <c r="Q129" s="197">
        <f t="shared" si="16"/>
        <v>0.45</v>
      </c>
      <c r="R129" s="104">
        <f t="shared" si="17"/>
        <v>0.80</v>
      </c>
      <c r="S129" s="104">
        <f t="shared" si="18"/>
        <v>0.60</v>
      </c>
      <c r="T129" s="104">
        <f t="shared" si="19"/>
        <v>0.40</v>
      </c>
      <c r="U129" s="104">
        <f t="shared" si="20"/>
        <v>0.70</v>
      </c>
      <c r="V129" s="104">
        <f t="shared" si="21"/>
        <v>0.49999999999999994</v>
      </c>
      <c r="W129" s="26">
        <f t="shared" si="22"/>
        <v>26</v>
      </c>
      <c r="X129" s="194">
        <f t="shared" si="23"/>
        <v>5.20</v>
      </c>
      <c r="Y129" s="114">
        <v>15</v>
      </c>
      <c r="Z129" s="108">
        <f t="shared" si="24"/>
        <v>12</v>
      </c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09"/>
    </row>
    <row r="130" spans="1:44" s="107" customFormat="1" ht="20.25">
      <c r="A130" s="191">
        <v>124</v>
      </c>
      <c r="B130" s="125">
        <v>439842</v>
      </c>
      <c r="C130" s="126" t="s">
        <v>258</v>
      </c>
      <c r="D130" s="111">
        <v>6</v>
      </c>
      <c r="E130" s="111">
        <v>9</v>
      </c>
      <c r="F130" s="112">
        <v>13</v>
      </c>
      <c r="G130" s="196">
        <v>15</v>
      </c>
      <c r="H130" s="196">
        <v>12</v>
      </c>
      <c r="I130" s="196">
        <f t="shared" si="13"/>
        <v>55</v>
      </c>
      <c r="J130" s="196">
        <f t="shared" si="14"/>
        <v>8.25</v>
      </c>
      <c r="K130" s="197">
        <v>5</v>
      </c>
      <c r="L130" s="197">
        <v>4</v>
      </c>
      <c r="M130" s="197">
        <v>3</v>
      </c>
      <c r="N130" s="197">
        <v>4</v>
      </c>
      <c r="O130" s="197">
        <v>5</v>
      </c>
      <c r="P130" s="197">
        <f t="shared" si="15"/>
        <v>21</v>
      </c>
      <c r="Q130" s="197">
        <f t="shared" si="16"/>
        <v>1.05</v>
      </c>
      <c r="R130" s="104">
        <f t="shared" si="17"/>
        <v>1.1499999999999999</v>
      </c>
      <c r="S130" s="104">
        <f t="shared" si="18"/>
        <v>1.5499999999999998</v>
      </c>
      <c r="T130" s="104">
        <f t="shared" si="19"/>
        <v>2.10</v>
      </c>
      <c r="U130" s="104">
        <f t="shared" si="20"/>
        <v>2.4500000000000002</v>
      </c>
      <c r="V130" s="104">
        <f t="shared" si="21"/>
        <v>2.0499999999999998</v>
      </c>
      <c r="W130" s="26">
        <f t="shared" si="22"/>
        <v>76</v>
      </c>
      <c r="X130" s="194">
        <f t="shared" si="23"/>
        <v>15.20</v>
      </c>
      <c r="Y130" s="114">
        <v>56</v>
      </c>
      <c r="Z130" s="108">
        <f t="shared" si="24"/>
        <v>44.80</v>
      </c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09"/>
    </row>
    <row r="131" spans="1:44" s="107" customFormat="1" ht="20.25">
      <c r="A131" s="191">
        <v>125</v>
      </c>
      <c r="B131" s="125">
        <v>439851</v>
      </c>
      <c r="C131" s="126" t="s">
        <v>261</v>
      </c>
      <c r="D131" s="111">
        <v>8</v>
      </c>
      <c r="E131" s="111">
        <v>6</v>
      </c>
      <c r="F131" s="112">
        <v>7</v>
      </c>
      <c r="G131" s="196">
        <v>5</v>
      </c>
      <c r="H131" s="196">
        <v>6</v>
      </c>
      <c r="I131" s="196">
        <f t="shared" si="13"/>
        <v>32</v>
      </c>
      <c r="J131" s="196">
        <f t="shared" si="14"/>
        <v>4.80</v>
      </c>
      <c r="K131" s="197">
        <v>3</v>
      </c>
      <c r="L131" s="197">
        <v>2</v>
      </c>
      <c r="M131" s="197">
        <v>4</v>
      </c>
      <c r="N131" s="197">
        <v>2</v>
      </c>
      <c r="O131" s="197">
        <v>1</v>
      </c>
      <c r="P131" s="197">
        <f t="shared" si="15"/>
        <v>12</v>
      </c>
      <c r="Q131" s="197">
        <f t="shared" si="16"/>
        <v>0.60000000000000009</v>
      </c>
      <c r="R131" s="104">
        <f t="shared" si="17"/>
        <v>1.35</v>
      </c>
      <c r="S131" s="104">
        <f t="shared" si="18"/>
        <v>0.99999999999999989</v>
      </c>
      <c r="T131" s="104">
        <f t="shared" si="19"/>
        <v>1.25</v>
      </c>
      <c r="U131" s="104">
        <f t="shared" si="20"/>
        <v>0.85</v>
      </c>
      <c r="V131" s="104">
        <f t="shared" si="21"/>
        <v>0.95</v>
      </c>
      <c r="W131" s="26">
        <f t="shared" si="22"/>
        <v>44</v>
      </c>
      <c r="X131" s="194">
        <f t="shared" si="23"/>
        <v>8.8000000000000007</v>
      </c>
      <c r="Y131" s="114">
        <v>36</v>
      </c>
      <c r="Z131" s="108">
        <f t="shared" si="24"/>
        <v>28.80</v>
      </c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09"/>
    </row>
    <row r="132" spans="1:44" s="107" customFormat="1" ht="20.25">
      <c r="A132" s="191">
        <v>126</v>
      </c>
      <c r="B132" s="125">
        <v>439855</v>
      </c>
      <c r="C132" s="126" t="s">
        <v>530</v>
      </c>
      <c r="D132" s="111">
        <v>10</v>
      </c>
      <c r="E132" s="111">
        <v>13</v>
      </c>
      <c r="F132" s="112">
        <v>12</v>
      </c>
      <c r="G132" s="196">
        <v>14</v>
      </c>
      <c r="H132" s="196">
        <v>11</v>
      </c>
      <c r="I132" s="196">
        <f t="shared" si="13"/>
        <v>60</v>
      </c>
      <c r="J132" s="196">
        <f t="shared" si="14"/>
        <v>9</v>
      </c>
      <c r="K132" s="197">
        <v>4</v>
      </c>
      <c r="L132" s="197">
        <v>5</v>
      </c>
      <c r="M132" s="197">
        <v>6</v>
      </c>
      <c r="N132" s="197">
        <v>5</v>
      </c>
      <c r="O132" s="197">
        <v>5</v>
      </c>
      <c r="P132" s="197">
        <f t="shared" si="15"/>
        <v>25</v>
      </c>
      <c r="Q132" s="197">
        <f t="shared" si="16"/>
        <v>1.25</v>
      </c>
      <c r="R132" s="104">
        <f t="shared" si="17"/>
        <v>1.70</v>
      </c>
      <c r="S132" s="104">
        <f t="shared" si="18"/>
        <v>2.2000000000000002</v>
      </c>
      <c r="T132" s="104">
        <f t="shared" si="19"/>
        <v>2.0999999999999996</v>
      </c>
      <c r="U132" s="104">
        <f t="shared" si="20"/>
        <v>2.35</v>
      </c>
      <c r="V132" s="104">
        <f t="shared" si="21"/>
        <v>1.90</v>
      </c>
      <c r="W132" s="26">
        <f t="shared" si="22"/>
        <v>85</v>
      </c>
      <c r="X132" s="194">
        <f t="shared" si="23"/>
        <v>17</v>
      </c>
      <c r="Y132" s="114">
        <v>64</v>
      </c>
      <c r="Z132" s="108">
        <f t="shared" si="24"/>
        <v>51.20</v>
      </c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0"/>
      <c r="AR132" s="109"/>
    </row>
    <row r="133" spans="1:44" s="107" customFormat="1" ht="20.25">
      <c r="A133" s="191">
        <v>127</v>
      </c>
      <c r="B133" s="125">
        <v>439873</v>
      </c>
      <c r="C133" s="126" t="s">
        <v>266</v>
      </c>
      <c r="D133" s="111"/>
      <c r="E133" s="111"/>
      <c r="F133" s="112"/>
      <c r="G133" s="196"/>
      <c r="H133" s="196"/>
      <c r="I133" s="196">
        <f t="shared" si="13"/>
        <v>0</v>
      </c>
      <c r="J133" s="196">
        <f t="shared" si="14"/>
        <v>0</v>
      </c>
      <c r="K133" s="197"/>
      <c r="L133" s="197"/>
      <c r="M133" s="197"/>
      <c r="N133" s="197"/>
      <c r="O133" s="197"/>
      <c r="P133" s="197">
        <f t="shared" si="15"/>
        <v>0</v>
      </c>
      <c r="Q133" s="197">
        <f t="shared" si="16"/>
        <v>0</v>
      </c>
      <c r="R133" s="104">
        <f t="shared" si="17"/>
        <v>0</v>
      </c>
      <c r="S133" s="104">
        <f t="shared" si="18"/>
        <v>0</v>
      </c>
      <c r="T133" s="104">
        <f t="shared" si="19"/>
        <v>0</v>
      </c>
      <c r="U133" s="104">
        <f t="shared" si="20"/>
        <v>0</v>
      </c>
      <c r="V133" s="104">
        <f t="shared" si="21"/>
        <v>0</v>
      </c>
      <c r="W133" s="26">
        <f t="shared" si="22"/>
        <v>0</v>
      </c>
      <c r="X133" s="194">
        <f t="shared" si="23"/>
        <v>0</v>
      </c>
      <c r="Y133" s="114" t="s">
        <v>147</v>
      </c>
      <c r="Z133" s="108" t="e">
        <f t="shared" si="24"/>
        <v>#VALUE!</v>
      </c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09"/>
    </row>
    <row r="134" spans="1:44" s="107" customFormat="1" ht="20.25">
      <c r="A134" s="191">
        <v>128</v>
      </c>
      <c r="B134" s="125">
        <v>439881</v>
      </c>
      <c r="C134" s="126" t="s">
        <v>531</v>
      </c>
      <c r="D134" s="111">
        <v>2</v>
      </c>
      <c r="E134" s="111">
        <v>0</v>
      </c>
      <c r="F134" s="112">
        <v>5</v>
      </c>
      <c r="G134" s="196">
        <v>4</v>
      </c>
      <c r="H134" s="196">
        <v>0</v>
      </c>
      <c r="I134" s="196">
        <f t="shared" si="13"/>
        <v>11</v>
      </c>
      <c r="J134" s="196">
        <f t="shared" si="14"/>
        <v>1.65</v>
      </c>
      <c r="K134" s="197">
        <v>1</v>
      </c>
      <c r="L134" s="197">
        <v>2</v>
      </c>
      <c r="M134" s="197">
        <v>0</v>
      </c>
      <c r="N134" s="197">
        <v>1</v>
      </c>
      <c r="O134" s="197">
        <v>4</v>
      </c>
      <c r="P134" s="197">
        <f t="shared" si="15"/>
        <v>8</v>
      </c>
      <c r="Q134" s="197">
        <f t="shared" si="16"/>
        <v>0.40</v>
      </c>
      <c r="R134" s="104">
        <f t="shared" si="17"/>
        <v>0.35</v>
      </c>
      <c r="S134" s="104">
        <f t="shared" si="18"/>
        <v>0.10</v>
      </c>
      <c r="T134" s="104">
        <f t="shared" si="19"/>
        <v>0.75</v>
      </c>
      <c r="U134" s="104">
        <f t="shared" si="20"/>
        <v>0.65</v>
      </c>
      <c r="V134" s="104">
        <f t="shared" si="21"/>
        <v>0.20</v>
      </c>
      <c r="W134" s="26">
        <f t="shared" si="22"/>
        <v>19</v>
      </c>
      <c r="X134" s="194">
        <f t="shared" si="23"/>
        <v>3.8000000000000003</v>
      </c>
      <c r="Y134" s="114">
        <v>9</v>
      </c>
      <c r="Z134" s="108">
        <f t="shared" si="24"/>
        <v>7.20</v>
      </c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09"/>
    </row>
    <row r="135" spans="1:44" s="107" customFormat="1" ht="20.25">
      <c r="A135" s="191">
        <v>129</v>
      </c>
      <c r="B135" s="125">
        <v>439883</v>
      </c>
      <c r="C135" s="126" t="s">
        <v>268</v>
      </c>
      <c r="D135" s="111">
        <v>1</v>
      </c>
      <c r="E135" s="111">
        <v>0</v>
      </c>
      <c r="F135" s="112">
        <v>2</v>
      </c>
      <c r="G135" s="196">
        <v>3</v>
      </c>
      <c r="H135" s="196">
        <v>2</v>
      </c>
      <c r="I135" s="196">
        <f t="shared" si="13"/>
        <v>8</v>
      </c>
      <c r="J135" s="196">
        <f t="shared" si="14"/>
        <v>1.20</v>
      </c>
      <c r="K135" s="197">
        <v>0</v>
      </c>
      <c r="L135" s="197">
        <v>1</v>
      </c>
      <c r="M135" s="197">
        <v>2</v>
      </c>
      <c r="N135" s="197">
        <v>0</v>
      </c>
      <c r="O135" s="197">
        <v>3</v>
      </c>
      <c r="P135" s="197">
        <f t="shared" si="15"/>
        <v>6</v>
      </c>
      <c r="Q135" s="197">
        <f t="shared" si="16"/>
        <v>0.30000000000000004</v>
      </c>
      <c r="R135" s="104">
        <f t="shared" si="17"/>
        <v>0.15</v>
      </c>
      <c r="S135" s="104">
        <f t="shared" si="18"/>
        <v>0.05</v>
      </c>
      <c r="T135" s="104">
        <f t="shared" si="19"/>
        <v>0.40</v>
      </c>
      <c r="U135" s="104">
        <f t="shared" si="20"/>
        <v>0.44999999999999996</v>
      </c>
      <c r="V135" s="104">
        <f t="shared" si="21"/>
        <v>0.45</v>
      </c>
      <c r="W135" s="26">
        <f t="shared" si="22"/>
        <v>14</v>
      </c>
      <c r="X135" s="194">
        <f t="shared" si="23"/>
        <v>2.8000000000000003</v>
      </c>
      <c r="Y135" s="114">
        <v>8</v>
      </c>
      <c r="Z135" s="108">
        <f t="shared" si="24"/>
        <v>6.40</v>
      </c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09"/>
    </row>
    <row r="136" spans="5:7" ht="21" thickBot="1">
      <c r="E136" s="113"/>
      <c r="G136" s="115"/>
    </row>
    <row r="137" spans="1:26" ht="20.25">
      <c r="A137" s="161" t="s">
        <v>16</v>
      </c>
      <c r="B137" s="162"/>
      <c r="C137" s="163"/>
      <c r="D137" s="6">
        <f t="shared" si="25" ref="D137:Z137">COUNT(D7:D135)</f>
        <v>113</v>
      </c>
      <c r="E137" s="6">
        <f t="shared" si="25"/>
        <v>113</v>
      </c>
      <c r="F137" s="6">
        <f t="shared" si="25"/>
        <v>113</v>
      </c>
      <c r="G137" s="6">
        <f t="shared" si="25"/>
        <v>113</v>
      </c>
      <c r="H137" s="6">
        <f t="shared" si="25"/>
        <v>113</v>
      </c>
      <c r="I137" s="6">
        <f t="shared" si="25"/>
        <v>129</v>
      </c>
      <c r="J137" s="6">
        <f t="shared" si="25"/>
        <v>129</v>
      </c>
      <c r="K137" s="6">
        <f t="shared" si="25"/>
        <v>113</v>
      </c>
      <c r="L137" s="6">
        <f t="shared" si="25"/>
        <v>113</v>
      </c>
      <c r="M137" s="6">
        <f t="shared" si="25"/>
        <v>113</v>
      </c>
      <c r="N137" s="6">
        <f t="shared" si="25"/>
        <v>113</v>
      </c>
      <c r="O137" s="6">
        <f t="shared" si="25"/>
        <v>113</v>
      </c>
      <c r="P137" s="6">
        <f t="shared" si="25"/>
        <v>129</v>
      </c>
      <c r="Q137" s="6">
        <f t="shared" si="25"/>
        <v>126</v>
      </c>
      <c r="R137" s="6">
        <f t="shared" si="25"/>
        <v>126</v>
      </c>
      <c r="S137" s="6">
        <f t="shared" si="25"/>
        <v>127</v>
      </c>
      <c r="T137" s="6">
        <f t="shared" si="25"/>
        <v>126</v>
      </c>
      <c r="U137" s="6">
        <f t="shared" si="25"/>
        <v>126</v>
      </c>
      <c r="V137" s="6">
        <f t="shared" si="25"/>
        <v>126</v>
      </c>
      <c r="W137" s="6">
        <f t="shared" si="25"/>
        <v>127</v>
      </c>
      <c r="X137" s="6">
        <f t="shared" si="25"/>
        <v>127</v>
      </c>
      <c r="Y137" s="6">
        <f t="shared" si="25"/>
        <v>113</v>
      </c>
      <c r="Z137" s="6">
        <f t="shared" si="25"/>
        <v>112</v>
      </c>
    </row>
    <row r="138" spans="1:26" ht="21" customHeight="1">
      <c r="A138" s="134" t="s">
        <v>17</v>
      </c>
      <c r="B138" s="135"/>
      <c r="C138" s="136"/>
      <c r="D138" s="7">
        <v>20</v>
      </c>
      <c r="E138" s="8">
        <v>20</v>
      </c>
      <c r="F138" s="8">
        <v>20</v>
      </c>
      <c r="G138" s="8">
        <v>20</v>
      </c>
      <c r="H138" s="73">
        <v>20</v>
      </c>
      <c r="I138" s="9">
        <f>SUM(D138:H138)</f>
        <v>100</v>
      </c>
      <c r="J138" s="74">
        <f>I138*0.15</f>
        <v>15</v>
      </c>
      <c r="K138" s="71">
        <v>6</v>
      </c>
      <c r="L138" s="11">
        <v>6</v>
      </c>
      <c r="M138" s="11">
        <v>6</v>
      </c>
      <c r="N138" s="11">
        <v>6</v>
      </c>
      <c r="O138" s="72">
        <v>6</v>
      </c>
      <c r="P138" s="69">
        <f>SUM(K138:O138)</f>
        <v>30</v>
      </c>
      <c r="Q138" s="79">
        <f>P138*0.05</f>
        <v>1.50</v>
      </c>
      <c r="R138" s="80">
        <f>(D138*0.15+K138*0.05)</f>
        <v>3.30</v>
      </c>
      <c r="S138" s="13">
        <f>((E138*0.15+L138*0.05))</f>
        <v>3.30</v>
      </c>
      <c r="T138" s="13">
        <f t="shared" si="26" ref="T138:U138">((F138*0.15+M138*0.05))</f>
        <v>3.30</v>
      </c>
      <c r="U138" s="13">
        <f t="shared" si="26"/>
        <v>3.30</v>
      </c>
      <c r="V138" s="14">
        <f>((H138*0.15+O138*0.05))</f>
        <v>3.30</v>
      </c>
      <c r="W138" s="82">
        <v>130</v>
      </c>
      <c r="X138" s="81">
        <f>W138*0.2</f>
        <v>26</v>
      </c>
      <c r="Y138" s="12">
        <v>100</v>
      </c>
      <c r="Z138" s="69">
        <f>Y138*0.8</f>
        <v>80</v>
      </c>
    </row>
    <row r="139" spans="1:26" ht="20.25">
      <c r="A139" s="134" t="s">
        <v>79</v>
      </c>
      <c r="B139" s="135"/>
      <c r="C139" s="136"/>
      <c r="D139" s="7">
        <f>D138*0.4</f>
        <v>8</v>
      </c>
      <c r="E139" s="8">
        <f>E138*0.4</f>
        <v>8</v>
      </c>
      <c r="F139" s="8">
        <f t="shared" si="27" ref="F139:J139">F138*0.4</f>
        <v>8</v>
      </c>
      <c r="G139" s="8">
        <f t="shared" si="27"/>
        <v>8</v>
      </c>
      <c r="H139" s="73">
        <f t="shared" si="27"/>
        <v>8</v>
      </c>
      <c r="I139" s="9">
        <f t="shared" si="27"/>
        <v>40</v>
      </c>
      <c r="J139" s="74">
        <f t="shared" si="27"/>
        <v>6</v>
      </c>
      <c r="K139" s="71">
        <f>K138*0.4</f>
        <v>2.4000000000000004</v>
      </c>
      <c r="L139" s="11">
        <f>L138*0.4</f>
        <v>2.4000000000000004</v>
      </c>
      <c r="M139" s="11">
        <f t="shared" si="28" ref="M139:Z139">M138*0.4</f>
        <v>2.4000000000000004</v>
      </c>
      <c r="N139" s="11">
        <f t="shared" si="28"/>
        <v>2.4000000000000004</v>
      </c>
      <c r="O139" s="72">
        <f t="shared" si="28"/>
        <v>2.4000000000000004</v>
      </c>
      <c r="P139" s="69">
        <f t="shared" si="28"/>
        <v>12</v>
      </c>
      <c r="Q139" s="79">
        <f t="shared" si="28"/>
        <v>0.60000000000000009</v>
      </c>
      <c r="R139" s="80">
        <f t="shared" si="28"/>
        <v>1.32</v>
      </c>
      <c r="S139" s="13">
        <f t="shared" si="28"/>
        <v>1.32</v>
      </c>
      <c r="T139" s="13">
        <f t="shared" si="28"/>
        <v>1.32</v>
      </c>
      <c r="U139" s="13">
        <f t="shared" si="28"/>
        <v>1.32</v>
      </c>
      <c r="V139" s="14">
        <f t="shared" si="28"/>
        <v>1.32</v>
      </c>
      <c r="W139" s="82">
        <f t="shared" si="28"/>
        <v>52</v>
      </c>
      <c r="X139" s="81">
        <f t="shared" si="28"/>
        <v>10.40</v>
      </c>
      <c r="Y139" s="12">
        <f t="shared" si="28"/>
        <v>40</v>
      </c>
      <c r="Z139" s="69">
        <f t="shared" si="28"/>
        <v>32</v>
      </c>
    </row>
    <row r="140" spans="1:26" ht="21" customHeight="1">
      <c r="A140" s="134" t="s">
        <v>18</v>
      </c>
      <c r="B140" s="135"/>
      <c r="C140" s="136"/>
      <c r="D140" s="7">
        <f t="shared" si="29" ref="D140:Z140">COUNTIF(D7:D135,"&gt;=8")</f>
        <v>43</v>
      </c>
      <c r="E140" s="7">
        <f t="shared" si="29"/>
        <v>39</v>
      </c>
      <c r="F140" s="7">
        <f t="shared" si="29"/>
        <v>38</v>
      </c>
      <c r="G140" s="7">
        <f t="shared" si="29"/>
        <v>35</v>
      </c>
      <c r="H140" s="7">
        <f t="shared" si="29"/>
        <v>43</v>
      </c>
      <c r="I140" s="7">
        <f>COUNTIF(I7:I135,"&gt;=40")</f>
        <v>30</v>
      </c>
      <c r="J140" s="7">
        <f>COUNTIF(J7:J135,"&gt;=6")</f>
        <v>30</v>
      </c>
      <c r="K140" s="7">
        <f>COUNTIF(K7:K135,"&gt;=2.4")</f>
        <v>49</v>
      </c>
      <c r="L140" s="7">
        <f t="shared" si="30" ref="L140:O140">COUNTIF(L7:L135,"&gt;=2.4")</f>
        <v>62</v>
      </c>
      <c r="M140" s="7">
        <f t="shared" si="30"/>
        <v>65</v>
      </c>
      <c r="N140" s="7">
        <f t="shared" si="30"/>
        <v>63</v>
      </c>
      <c r="O140" s="7">
        <f t="shared" si="30"/>
        <v>53</v>
      </c>
      <c r="P140" s="7">
        <f>COUNTIF(P7:P135,"&gt;=12")</f>
        <v>65</v>
      </c>
      <c r="Q140" s="7">
        <f>COUNTIF(Q7:Q135,"&gt;=.6")</f>
        <v>64</v>
      </c>
      <c r="R140" s="7">
        <f>COUNTIF(R7:R135,"&gt;=1.32")</f>
        <v>34</v>
      </c>
      <c r="S140" s="7">
        <f t="shared" si="31" ref="S140:V140">COUNTIF(S7:S135,"&gt;=1.32")</f>
        <v>34</v>
      </c>
      <c r="T140" s="7">
        <f t="shared" si="31"/>
        <v>33</v>
      </c>
      <c r="U140" s="7">
        <f t="shared" si="31"/>
        <v>29</v>
      </c>
      <c r="V140" s="7">
        <f t="shared" si="31"/>
        <v>30</v>
      </c>
      <c r="W140" s="7">
        <f>COUNTIF(W7:W135,"&gt;=52")</f>
        <v>30</v>
      </c>
      <c r="X140" s="7">
        <f>COUNTIF(X7:X135,"&gt;=10.4")</f>
        <v>30</v>
      </c>
      <c r="Y140" s="7">
        <f>COUNTIF(Y7:Y135,"&gt;=40")</f>
        <v>28</v>
      </c>
      <c r="Z140" s="7">
        <f>COUNTIF(Z7:Z135,"&gt;=32")</f>
        <v>28</v>
      </c>
    </row>
    <row r="141" spans="1:26" ht="20.25">
      <c r="A141" s="134" t="s">
        <v>19</v>
      </c>
      <c r="B141" s="135"/>
      <c r="C141" s="136"/>
      <c r="D141" s="75" t="str">
        <f t="shared" si="32" ref="D141:Z141">IF(((D140/COUNT(D7:D135))*100)&gt;=60,"3",IF(AND(((D140/COUNT(D7:D135))*100)&lt;60,((D140/COUNT(D7:D135))*100)&gt;=50),"2",IF(AND(((D140/COUNT(D7:D135))*100)&lt;50,((D140/COUNT(D7:D135))*100)&gt;=40),"1","0")))</f>
        <v>0</v>
      </c>
      <c r="E141" s="75" t="str">
        <f t="shared" si="32"/>
        <v>0</v>
      </c>
      <c r="F141" s="75" t="str">
        <f t="shared" si="32"/>
        <v>0</v>
      </c>
      <c r="G141" s="75" t="str">
        <f t="shared" si="32"/>
        <v>0</v>
      </c>
      <c r="H141" s="75" t="str">
        <f t="shared" si="32"/>
        <v>0</v>
      </c>
      <c r="I141" s="75" t="str">
        <f t="shared" si="32"/>
        <v>0</v>
      </c>
      <c r="J141" s="75" t="str">
        <f t="shared" si="32"/>
        <v>0</v>
      </c>
      <c r="K141" s="75" t="str">
        <f t="shared" si="32"/>
        <v>1</v>
      </c>
      <c r="L141" s="75" t="str">
        <f t="shared" si="32"/>
        <v>2</v>
      </c>
      <c r="M141" s="75" t="str">
        <f t="shared" si="32"/>
        <v>2</v>
      </c>
      <c r="N141" s="75" t="str">
        <f t="shared" si="32"/>
        <v>2</v>
      </c>
      <c r="O141" s="75" t="str">
        <f t="shared" si="32"/>
        <v>1</v>
      </c>
      <c r="P141" s="75" t="str">
        <f t="shared" si="32"/>
        <v>2</v>
      </c>
      <c r="Q141" s="75" t="str">
        <f t="shared" si="32"/>
        <v>2</v>
      </c>
      <c r="R141" s="75" t="str">
        <f t="shared" si="32"/>
        <v>0</v>
      </c>
      <c r="S141" s="75" t="str">
        <f t="shared" si="32"/>
        <v>0</v>
      </c>
      <c r="T141" s="75" t="str">
        <f t="shared" si="32"/>
        <v>0</v>
      </c>
      <c r="U141" s="75" t="str">
        <f t="shared" si="32"/>
        <v>0</v>
      </c>
      <c r="V141" s="75" t="str">
        <f t="shared" si="32"/>
        <v>0</v>
      </c>
      <c r="W141" s="75" t="str">
        <f t="shared" si="32"/>
        <v>0</v>
      </c>
      <c r="X141" s="75" t="str">
        <f t="shared" si="32"/>
        <v>0</v>
      </c>
      <c r="Y141" s="75" t="str">
        <f t="shared" si="32"/>
        <v>0</v>
      </c>
      <c r="Z141" s="75" t="str">
        <f t="shared" si="32"/>
        <v>0</v>
      </c>
    </row>
    <row r="142" spans="1:26" ht="21" thickBot="1">
      <c r="A142" s="137" t="s">
        <v>20</v>
      </c>
      <c r="B142" s="138"/>
      <c r="C142" s="139"/>
      <c r="D142" s="10">
        <f t="shared" si="33" ref="D142:Z142">((D140/COUNT(D7:D135))*D141)</f>
        <v>0</v>
      </c>
      <c r="E142" s="10">
        <f t="shared" si="33"/>
        <v>0</v>
      </c>
      <c r="F142" s="10">
        <f t="shared" si="33"/>
        <v>0</v>
      </c>
      <c r="G142" s="10">
        <f t="shared" si="33"/>
        <v>0</v>
      </c>
      <c r="H142" s="10">
        <f t="shared" si="33"/>
        <v>0</v>
      </c>
      <c r="I142" s="10">
        <f t="shared" si="33"/>
        <v>0</v>
      </c>
      <c r="J142" s="10">
        <f t="shared" si="33"/>
        <v>0</v>
      </c>
      <c r="K142" s="10">
        <f t="shared" si="33"/>
        <v>0.4336283185840708</v>
      </c>
      <c r="L142" s="10">
        <f t="shared" si="33"/>
        <v>1.0973451327433628</v>
      </c>
      <c r="M142" s="10">
        <f t="shared" si="33"/>
        <v>1.1504424778761062</v>
      </c>
      <c r="N142" s="10">
        <f t="shared" si="33"/>
        <v>1.1150442477876106</v>
      </c>
      <c r="O142" s="10">
        <f t="shared" si="33"/>
        <v>0.46902654867256638</v>
      </c>
      <c r="P142" s="10">
        <f t="shared" si="33"/>
        <v>1.0077519379844961</v>
      </c>
      <c r="Q142" s="10">
        <f t="shared" si="33"/>
        <v>1.0158730158730158</v>
      </c>
      <c r="R142" s="10">
        <f t="shared" si="33"/>
        <v>0</v>
      </c>
      <c r="S142" s="10">
        <f t="shared" si="33"/>
        <v>0</v>
      </c>
      <c r="T142" s="10">
        <f t="shared" si="33"/>
        <v>0</v>
      </c>
      <c r="U142" s="10">
        <f t="shared" si="33"/>
        <v>0</v>
      </c>
      <c r="V142" s="10">
        <f t="shared" si="33"/>
        <v>0</v>
      </c>
      <c r="W142" s="10">
        <f t="shared" si="33"/>
        <v>0</v>
      </c>
      <c r="X142" s="10">
        <f t="shared" si="33"/>
        <v>0</v>
      </c>
      <c r="Y142" s="10">
        <f t="shared" si="33"/>
        <v>0</v>
      </c>
      <c r="Z142" s="10">
        <f t="shared" si="33"/>
        <v>0</v>
      </c>
    </row>
    <row r="143" spans="1:4" ht="21" thickBot="1">
      <c r="A143" s="2"/>
      <c r="B143" s="2"/>
      <c r="C143" s="2"/>
      <c r="D143" s="2"/>
    </row>
    <row r="144" spans="1:19" ht="20.25">
      <c r="A144" s="140" t="s">
        <v>21</v>
      </c>
      <c r="B144" s="141"/>
      <c r="C144" s="142"/>
      <c r="D144" s="2"/>
      <c r="E144" s="143" t="s">
        <v>22</v>
      </c>
      <c r="F144" s="144"/>
      <c r="G144" s="144"/>
      <c r="H144" s="144"/>
      <c r="I144" s="144"/>
      <c r="J144" s="144"/>
      <c r="K144" s="144"/>
      <c r="L144" s="144"/>
      <c r="M144" s="144"/>
      <c r="N144" s="145"/>
      <c r="O144" s="70" t="s">
        <v>12</v>
      </c>
      <c r="P144" s="17" t="s">
        <v>3</v>
      </c>
      <c r="Q144" s="17" t="s">
        <v>4</v>
      </c>
      <c r="R144" s="17" t="s">
        <v>5</v>
      </c>
      <c r="S144" s="18" t="s">
        <v>6</v>
      </c>
    </row>
    <row r="145" spans="1:19" ht="21" thickBot="1">
      <c r="A145" s="19" t="s">
        <v>80</v>
      </c>
      <c r="B145" s="3"/>
      <c r="C145" s="20"/>
      <c r="D145" s="2"/>
      <c r="E145" s="146"/>
      <c r="F145" s="147"/>
      <c r="G145" s="147"/>
      <c r="H145" s="147"/>
      <c r="I145" s="147"/>
      <c r="J145" s="147"/>
      <c r="K145" s="147"/>
      <c r="L145" s="147"/>
      <c r="M145" s="147"/>
      <c r="N145" s="148"/>
      <c r="O145" s="4">
        <f>(R142*0.2+Z142*0.8)</f>
        <v>0</v>
      </c>
      <c r="P145" s="4">
        <f>(S142*0.2+Z142*0.8)</f>
        <v>0</v>
      </c>
      <c r="Q145" s="4">
        <f>(T142*0.2+Z142*0.8)</f>
        <v>0</v>
      </c>
      <c r="R145" s="4">
        <f>(U142*0.2+Z142*0.8)</f>
        <v>0</v>
      </c>
      <c r="S145" s="5">
        <f>(V142*0.2+Z142*0.8)</f>
        <v>0</v>
      </c>
    </row>
    <row r="146" spans="1:4" ht="20.25">
      <c r="A146" s="19" t="s">
        <v>81</v>
      </c>
      <c r="B146" s="3"/>
      <c r="C146" s="20"/>
      <c r="D146" s="2"/>
    </row>
    <row r="147" spans="1:4" ht="21" thickBot="1">
      <c r="A147" s="21" t="s">
        <v>82</v>
      </c>
      <c r="B147" s="22"/>
      <c r="C147" s="23"/>
      <c r="D147" s="2"/>
    </row>
  </sheetData>
  <mergeCells count="22">
    <mergeCell ref="A139:C139"/>
    <mergeCell ref="A140:C140"/>
    <mergeCell ref="A141:C141"/>
    <mergeCell ref="A142:C142"/>
    <mergeCell ref="A144:C144"/>
    <mergeCell ref="E144:N145"/>
    <mergeCell ref="Y4:Y6"/>
    <mergeCell ref="Z4:Z6"/>
    <mergeCell ref="D5:J5"/>
    <mergeCell ref="K5:Q5"/>
    <mergeCell ref="A137:C137"/>
    <mergeCell ref="A138:C138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  <pageSetup orientation="portrait" paperSize="1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9abae47-3f4b-4500-9d10-01de0ae2bd51}">
  <dimension ref="A1:AP149"/>
  <sheetViews>
    <sheetView zoomScale="70" zoomScaleNormal="70" workbookViewId="0" topLeftCell="A1">
      <selection pane="topLeft" activeCell="C3" sqref="C3"/>
    </sheetView>
  </sheetViews>
  <sheetFormatPr defaultColWidth="8.854285714285714" defaultRowHeight="20.25"/>
  <cols>
    <col min="1" max="1" width="8.571428571428571" style="1" bestFit="1" customWidth="1"/>
    <col min="2" max="2" width="19.714285714285715" style="1" bestFit="1" customWidth="1"/>
    <col min="3" max="3" width="49.142857142857146" style="1" customWidth="1"/>
    <col min="4" max="8" width="13.285714285714286" style="123" bestFit="1" customWidth="1"/>
    <col min="9" max="9" width="15.714285714285714" style="1" bestFit="1" customWidth="1"/>
    <col min="10" max="10" width="18.428571428571427" style="1" customWidth="1"/>
    <col min="11" max="15" width="13.714285714285714" style="1" customWidth="1"/>
    <col min="16" max="17" width="15.714285714285714" style="1" customWidth="1"/>
    <col min="18" max="18" width="19.142857142857142" style="1" customWidth="1"/>
    <col min="19" max="19" width="14.571428571428571" style="1" customWidth="1"/>
    <col min="20" max="20" width="14.714285714285714" style="1" customWidth="1"/>
    <col min="21" max="21" width="14.285714285714286" style="1" customWidth="1"/>
    <col min="22" max="22" width="17.428571428571427" style="1" customWidth="1"/>
    <col min="23" max="23" width="29.142857142857142" style="1" customWidth="1"/>
    <col min="24" max="24" width="17.857142857142858" style="1" customWidth="1"/>
    <col min="25" max="25" width="17.428571428571427" style="1" customWidth="1"/>
    <col min="26" max="26" width="18.285714285714285" style="1" customWidth="1"/>
    <col min="27" max="41" width="8.857142857142858" style="110"/>
    <col min="42" max="42" width="8.857142857142858" style="109"/>
    <col min="43" max="263" width="8.857142857142858" style="107"/>
    <col min="264" max="16384" width="8.857142857142858" style="1"/>
  </cols>
  <sheetData>
    <row r="1" spans="1:26" ht="20.25">
      <c r="A1" s="164" t="s">
        <v>103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spans="1:26" ht="21" thickBot="1">
      <c r="A2" s="164" t="str">
        <f>'PAPER 1 (4)'!A2:Z2</f>
        <v xml:space="preserve"> DEPARTMENT OF ARTS (BA PART 1) (SOCIOLOGY)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26" ht="21">
      <c r="A3" s="188" t="s">
        <v>85</v>
      </c>
      <c r="B3" s="189"/>
      <c r="C3" s="345" t="s">
        <v>561</v>
      </c>
      <c r="D3" s="188" t="s">
        <v>100</v>
      </c>
      <c r="E3" s="122"/>
      <c r="F3" s="190" t="s">
        <v>104</v>
      </c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</row>
    <row r="4" spans="1:26" ht="21" customHeight="1">
      <c r="A4" s="191" t="s">
        <v>0</v>
      </c>
      <c r="B4" s="192" t="s">
        <v>1</v>
      </c>
      <c r="C4" s="191" t="s">
        <v>2</v>
      </c>
      <c r="D4" s="191" t="s">
        <v>101</v>
      </c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3" t="s">
        <v>102</v>
      </c>
      <c r="S4" s="193"/>
      <c r="T4" s="193"/>
      <c r="U4" s="193"/>
      <c r="V4" s="193"/>
      <c r="W4" s="26" t="s">
        <v>15</v>
      </c>
      <c r="X4" s="194" t="s">
        <v>14</v>
      </c>
      <c r="Y4" s="195" t="s">
        <v>83</v>
      </c>
      <c r="Z4" s="195" t="s">
        <v>84</v>
      </c>
    </row>
    <row r="5" spans="1:26" ht="20.25">
      <c r="A5" s="191"/>
      <c r="B5" s="192"/>
      <c r="C5" s="191"/>
      <c r="D5" s="196" t="s">
        <v>11</v>
      </c>
      <c r="E5" s="196"/>
      <c r="F5" s="196"/>
      <c r="G5" s="196"/>
      <c r="H5" s="196"/>
      <c r="I5" s="196"/>
      <c r="J5" s="196"/>
      <c r="K5" s="197" t="s">
        <v>89</v>
      </c>
      <c r="L5" s="197"/>
      <c r="M5" s="197"/>
      <c r="N5" s="197"/>
      <c r="O5" s="197"/>
      <c r="P5" s="197"/>
      <c r="Q5" s="197"/>
      <c r="R5" s="193"/>
      <c r="S5" s="193"/>
      <c r="T5" s="193"/>
      <c r="U5" s="193"/>
      <c r="V5" s="193"/>
      <c r="W5" s="26" t="s">
        <v>13</v>
      </c>
      <c r="X5" s="194"/>
      <c r="Y5" s="195"/>
      <c r="Z5" s="195"/>
    </row>
    <row r="6" spans="1:26" ht="20.25">
      <c r="A6" s="191"/>
      <c r="B6" s="192"/>
      <c r="C6" s="191"/>
      <c r="D6" s="196" t="s">
        <v>9</v>
      </c>
      <c r="E6" s="196" t="s">
        <v>86</v>
      </c>
      <c r="F6" s="196" t="s">
        <v>8</v>
      </c>
      <c r="G6" s="196" t="s">
        <v>87</v>
      </c>
      <c r="H6" s="196" t="s">
        <v>88</v>
      </c>
      <c r="I6" s="196" t="s">
        <v>10</v>
      </c>
      <c r="J6" s="196" t="s">
        <v>97</v>
      </c>
      <c r="K6" s="197" t="s">
        <v>90</v>
      </c>
      <c r="L6" s="197" t="s">
        <v>91</v>
      </c>
      <c r="M6" s="197" t="s">
        <v>92</v>
      </c>
      <c r="N6" s="197" t="s">
        <v>93</v>
      </c>
      <c r="O6" s="197" t="s">
        <v>94</v>
      </c>
      <c r="P6" s="197" t="s">
        <v>95</v>
      </c>
      <c r="Q6" s="197" t="s">
        <v>98</v>
      </c>
      <c r="R6" s="104" t="s">
        <v>12</v>
      </c>
      <c r="S6" s="193" t="s">
        <v>3</v>
      </c>
      <c r="T6" s="193" t="s">
        <v>4</v>
      </c>
      <c r="U6" s="193" t="s">
        <v>5</v>
      </c>
      <c r="V6" s="193" t="s">
        <v>6</v>
      </c>
      <c r="W6" s="26" t="s">
        <v>96</v>
      </c>
      <c r="X6" s="194"/>
      <c r="Y6" s="195"/>
      <c r="Z6" s="195"/>
    </row>
    <row r="7" spans="1:42" s="107" customFormat="1" ht="20.25">
      <c r="A7" s="191">
        <v>1</v>
      </c>
      <c r="B7" s="125">
        <v>439486</v>
      </c>
      <c r="C7" s="263" t="s">
        <v>287</v>
      </c>
      <c r="D7" s="8">
        <v>3</v>
      </c>
      <c r="E7" s="8">
        <v>2</v>
      </c>
      <c r="F7" s="8">
        <v>3.50</v>
      </c>
      <c r="G7" s="8">
        <v>1.50</v>
      </c>
      <c r="H7" s="8">
        <v>2</v>
      </c>
      <c r="I7" s="264">
        <f>SUM(D7:H7)</f>
        <v>12</v>
      </c>
      <c r="J7" s="196">
        <f>I7*0.15</f>
        <v>1.7999999999999998</v>
      </c>
      <c r="K7" s="11">
        <v>1</v>
      </c>
      <c r="L7" s="11">
        <v>0.50</v>
      </c>
      <c r="M7" s="11">
        <v>1.50</v>
      </c>
      <c r="N7" s="11">
        <v>0</v>
      </c>
      <c r="O7" s="11">
        <v>0.50</v>
      </c>
      <c r="P7" s="197">
        <f>SUM(K7:O7)</f>
        <v>3.50</v>
      </c>
      <c r="Q7" s="197">
        <f>P7*0.05</f>
        <v>0.17500000000000002</v>
      </c>
      <c r="R7" s="104">
        <f>D7*0.15+K7:K7*0.05</f>
        <v>0.49999999999999994</v>
      </c>
      <c r="S7" s="104">
        <f t="shared" si="0" ref="S7:V7">E7*0.15+L7:L7*0.05</f>
        <v>0.325</v>
      </c>
      <c r="T7" s="104">
        <f t="shared" si="0"/>
        <v>0.60000000000000009</v>
      </c>
      <c r="U7" s="104">
        <f t="shared" si="0"/>
        <v>0.22499999999999998</v>
      </c>
      <c r="V7" s="104">
        <f t="shared" si="0"/>
        <v>0.325</v>
      </c>
      <c r="W7" s="26">
        <f>I7+P7</f>
        <v>15.50</v>
      </c>
      <c r="X7" s="194">
        <f>W7*0.2</f>
        <v>3.10</v>
      </c>
      <c r="Y7" s="114">
        <v>13</v>
      </c>
      <c r="Z7" s="195">
        <f>Y7*0.8</f>
        <v>10.40</v>
      </c>
      <c r="AA7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09"/>
    </row>
    <row r="8" spans="1:42" s="107" customFormat="1" ht="20.25">
      <c r="A8" s="191">
        <v>2</v>
      </c>
      <c r="B8" s="125">
        <v>439493</v>
      </c>
      <c r="C8" s="263" t="s">
        <v>290</v>
      </c>
      <c r="D8" s="8">
        <v>5</v>
      </c>
      <c r="E8" s="8">
        <v>7</v>
      </c>
      <c r="F8" s="8">
        <v>3</v>
      </c>
      <c r="G8" s="8">
        <v>4</v>
      </c>
      <c r="H8" s="8">
        <v>6.50</v>
      </c>
      <c r="I8" s="264">
        <f t="shared" si="1" ref="I8:I71">SUM(D8:H8)</f>
        <v>25.50</v>
      </c>
      <c r="J8" s="196">
        <f t="shared" si="2" ref="J8:J71">I8*0.15</f>
        <v>3.8249999999999997</v>
      </c>
      <c r="K8" s="346">
        <v>0.50</v>
      </c>
      <c r="L8" s="11">
        <v>3</v>
      </c>
      <c r="M8" s="11">
        <v>1</v>
      </c>
      <c r="N8" s="11">
        <v>0.50</v>
      </c>
      <c r="O8" s="347">
        <v>2.50</v>
      </c>
      <c r="P8" s="197">
        <f t="shared" si="3" ref="P8:P71">SUM(K8:O8)</f>
        <v>7.50</v>
      </c>
      <c r="Q8" s="197">
        <f t="shared" si="4" ref="Q8:Q71">P8*0.05</f>
        <v>0.375</v>
      </c>
      <c r="R8" s="104">
        <f t="shared" si="5" ref="R8:R71">D8*0.15+K8:K8*0.05</f>
        <v>0.775</v>
      </c>
      <c r="S8" s="104">
        <f t="shared" si="6" ref="S8:S71">E8*0.15+L8:L8*0.05</f>
        <v>1.2000000000000002</v>
      </c>
      <c r="T8" s="104">
        <f t="shared" si="7" ref="T8:T71">F8*0.15+M8:M8*0.05</f>
        <v>0.49999999999999994</v>
      </c>
      <c r="U8" s="104">
        <f t="shared" si="8" ref="U8:U71">G8*0.15+N8:N8*0.05</f>
        <v>0.625</v>
      </c>
      <c r="V8" s="104">
        <f t="shared" si="9" ref="V8:V71">H8*0.15+O8:O8*0.05</f>
        <v>1.1000000000000001</v>
      </c>
      <c r="W8" s="26">
        <f t="shared" si="10" ref="W8:W71">I8+P8</f>
        <v>33</v>
      </c>
      <c r="X8" s="194">
        <f t="shared" si="11" ref="X8:X71">W8*0.2</f>
        <v>6.60</v>
      </c>
      <c r="Y8" s="114">
        <v>30</v>
      </c>
      <c r="Z8" s="195">
        <f t="shared" si="12" ref="Z8:Z71">Y8*0.8</f>
        <v>24</v>
      </c>
      <c r="AA8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09"/>
    </row>
    <row r="9" spans="1:42" s="107" customFormat="1" ht="20.25">
      <c r="A9" s="191">
        <v>3</v>
      </c>
      <c r="B9" s="125">
        <v>439584</v>
      </c>
      <c r="C9" s="263" t="s">
        <v>335</v>
      </c>
      <c r="D9" s="8">
        <v>3</v>
      </c>
      <c r="E9" s="8">
        <v>6</v>
      </c>
      <c r="F9" s="8">
        <v>4.50</v>
      </c>
      <c r="G9" s="8">
        <v>7</v>
      </c>
      <c r="H9" s="8">
        <v>5</v>
      </c>
      <c r="I9" s="264">
        <f t="shared" si="1"/>
        <v>25.50</v>
      </c>
      <c r="J9" s="196">
        <f t="shared" si="2"/>
        <v>3.8249999999999997</v>
      </c>
      <c r="K9" s="346">
        <v>1.50</v>
      </c>
      <c r="L9" s="11">
        <v>2</v>
      </c>
      <c r="M9" s="11">
        <v>1</v>
      </c>
      <c r="N9" s="11">
        <v>2.50</v>
      </c>
      <c r="O9" s="347">
        <v>2</v>
      </c>
      <c r="P9" s="197">
        <f t="shared" si="3"/>
        <v>9</v>
      </c>
      <c r="Q9" s="197">
        <f t="shared" si="4"/>
        <v>0.45</v>
      </c>
      <c r="R9" s="104">
        <f t="shared" si="5"/>
        <v>0.52499999999999991</v>
      </c>
      <c r="S9" s="104">
        <f t="shared" si="6"/>
        <v>0.99999999999999989</v>
      </c>
      <c r="T9" s="104">
        <f t="shared" si="7"/>
        <v>0.725</v>
      </c>
      <c r="U9" s="104">
        <f t="shared" si="8"/>
        <v>1.175</v>
      </c>
      <c r="V9" s="104">
        <f t="shared" si="9"/>
        <v>0.85</v>
      </c>
      <c r="W9" s="26">
        <f t="shared" si="10"/>
        <v>34.50</v>
      </c>
      <c r="X9" s="194">
        <f t="shared" si="11"/>
        <v>6.90</v>
      </c>
      <c r="Y9" s="114">
        <v>36</v>
      </c>
      <c r="Z9" s="195">
        <f t="shared" si="12"/>
        <v>28.80</v>
      </c>
      <c r="AA9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09"/>
    </row>
    <row r="10" spans="1:42" s="107" customFormat="1" ht="20.25">
      <c r="A10" s="191">
        <v>4</v>
      </c>
      <c r="B10" s="125">
        <v>439600</v>
      </c>
      <c r="C10" s="263" t="s">
        <v>345</v>
      </c>
      <c r="D10" s="8">
        <v>5</v>
      </c>
      <c r="E10" s="8">
        <v>1</v>
      </c>
      <c r="F10" s="8">
        <v>3</v>
      </c>
      <c r="G10" s="8">
        <v>2.50</v>
      </c>
      <c r="H10" s="8">
        <v>4</v>
      </c>
      <c r="I10" s="264">
        <f t="shared" si="1"/>
        <v>15.50</v>
      </c>
      <c r="J10" s="196">
        <f t="shared" si="2"/>
        <v>2.3249999999999997</v>
      </c>
      <c r="K10" s="11">
        <v>2</v>
      </c>
      <c r="L10" s="11">
        <v>1</v>
      </c>
      <c r="M10" s="11">
        <v>0</v>
      </c>
      <c r="N10" s="11">
        <v>0.50</v>
      </c>
      <c r="O10" s="11">
        <v>0.50</v>
      </c>
      <c r="P10" s="197">
        <f t="shared" si="3"/>
        <v>4</v>
      </c>
      <c r="Q10" s="197">
        <f t="shared" si="4"/>
        <v>0.20</v>
      </c>
      <c r="R10" s="104">
        <f t="shared" si="5"/>
        <v>0.85</v>
      </c>
      <c r="S10" s="104">
        <f t="shared" si="6"/>
        <v>0.20</v>
      </c>
      <c r="T10" s="104">
        <f t="shared" si="7"/>
        <v>0.44999999999999996</v>
      </c>
      <c r="U10" s="104">
        <f t="shared" si="8"/>
        <v>0.40</v>
      </c>
      <c r="V10" s="104">
        <f t="shared" si="9"/>
        <v>0.625</v>
      </c>
      <c r="W10" s="26">
        <f t="shared" si="10"/>
        <v>19.50</v>
      </c>
      <c r="X10" s="194">
        <f t="shared" si="11"/>
        <v>3.9000000000000004</v>
      </c>
      <c r="Y10" s="114" t="s">
        <v>147</v>
      </c>
      <c r="Z10" s="195" t="e">
        <f t="shared" si="12"/>
        <v>#VALUE!</v>
      </c>
      <c r="AA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09"/>
    </row>
    <row r="11" spans="1:42" s="107" customFormat="1" ht="20.25">
      <c r="A11" s="191">
        <v>5</v>
      </c>
      <c r="B11" s="125">
        <v>439644</v>
      </c>
      <c r="C11" s="263" t="s">
        <v>367</v>
      </c>
      <c r="D11" s="259">
        <v>4</v>
      </c>
      <c r="E11" s="259">
        <v>3.50</v>
      </c>
      <c r="F11" s="259">
        <v>6</v>
      </c>
      <c r="G11" s="259">
        <v>5.50</v>
      </c>
      <c r="H11" s="259">
        <v>2.50</v>
      </c>
      <c r="I11" s="264">
        <f t="shared" si="1"/>
        <v>21.50</v>
      </c>
      <c r="J11" s="196">
        <f t="shared" si="2"/>
        <v>3.225</v>
      </c>
      <c r="K11" s="11">
        <v>1.50</v>
      </c>
      <c r="L11" s="11">
        <v>1</v>
      </c>
      <c r="M11" s="11">
        <v>0.50</v>
      </c>
      <c r="N11" s="11">
        <v>2</v>
      </c>
      <c r="O11" s="11">
        <v>1</v>
      </c>
      <c r="P11" s="197">
        <f t="shared" si="3"/>
        <v>6</v>
      </c>
      <c r="Q11" s="197">
        <f t="shared" si="4"/>
        <v>0.30000000000000004</v>
      </c>
      <c r="R11" s="104">
        <f t="shared" si="5"/>
        <v>0.675</v>
      </c>
      <c r="S11" s="104">
        <f t="shared" si="6"/>
        <v>0.57500000000000007</v>
      </c>
      <c r="T11" s="104">
        <f t="shared" si="7"/>
        <v>0.925</v>
      </c>
      <c r="U11" s="104">
        <f t="shared" si="8"/>
        <v>0.925</v>
      </c>
      <c r="V11" s="104">
        <f t="shared" si="9"/>
        <v>0.425</v>
      </c>
      <c r="W11" s="26">
        <f t="shared" si="10"/>
        <v>27.50</v>
      </c>
      <c r="X11" s="194">
        <f t="shared" si="11"/>
        <v>5.50</v>
      </c>
      <c r="Y11" s="114">
        <v>25</v>
      </c>
      <c r="Z11" s="195">
        <f t="shared" si="12"/>
        <v>20</v>
      </c>
      <c r="AA11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09"/>
    </row>
    <row r="12" spans="1:42" s="107" customFormat="1" ht="20.25">
      <c r="A12" s="191">
        <v>6</v>
      </c>
      <c r="B12" s="125">
        <v>439704</v>
      </c>
      <c r="C12" s="263" t="s">
        <v>395</v>
      </c>
      <c r="D12" s="8">
        <v>0</v>
      </c>
      <c r="E12" s="8">
        <v>0</v>
      </c>
      <c r="F12" s="8">
        <v>0.50</v>
      </c>
      <c r="G12" s="8">
        <v>0</v>
      </c>
      <c r="H12" s="8">
        <v>0</v>
      </c>
      <c r="I12" s="264">
        <f t="shared" si="1"/>
        <v>0.50</v>
      </c>
      <c r="J12" s="196">
        <f t="shared" si="2"/>
        <v>0.074999999999999997</v>
      </c>
      <c r="K12" s="11">
        <v>0</v>
      </c>
      <c r="L12" s="11">
        <v>0</v>
      </c>
      <c r="M12" s="11">
        <v>0</v>
      </c>
      <c r="N12" s="11">
        <v>1</v>
      </c>
      <c r="O12" s="11">
        <v>0</v>
      </c>
      <c r="P12" s="197">
        <f t="shared" si="3"/>
        <v>1</v>
      </c>
      <c r="Q12" s="197">
        <f t="shared" si="4"/>
        <v>0.05</v>
      </c>
      <c r="R12" s="104">
        <f t="shared" si="5"/>
        <v>0</v>
      </c>
      <c r="S12" s="104">
        <f t="shared" si="6"/>
        <v>0</v>
      </c>
      <c r="T12" s="104">
        <f t="shared" si="7"/>
        <v>0.074999999999999997</v>
      </c>
      <c r="U12" s="104">
        <f t="shared" si="8"/>
        <v>0.05</v>
      </c>
      <c r="V12" s="104">
        <f t="shared" si="9"/>
        <v>0</v>
      </c>
      <c r="W12" s="26">
        <f t="shared" si="10"/>
        <v>1.50</v>
      </c>
      <c r="X12" s="194">
        <f t="shared" si="11"/>
        <v>0.30000000000000004</v>
      </c>
      <c r="Y12" s="114">
        <v>2</v>
      </c>
      <c r="Z12" s="195">
        <f t="shared" si="12"/>
        <v>1.60</v>
      </c>
      <c r="AA12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09"/>
    </row>
    <row r="13" spans="1:42" s="107" customFormat="1" ht="20.25">
      <c r="A13" s="191">
        <v>7</v>
      </c>
      <c r="B13" s="125">
        <v>439735</v>
      </c>
      <c r="C13" s="263" t="s">
        <v>411</v>
      </c>
      <c r="D13" s="8">
        <v>3.50</v>
      </c>
      <c r="E13" s="8">
        <v>5</v>
      </c>
      <c r="F13" s="8">
        <v>3</v>
      </c>
      <c r="G13" s="8">
        <v>2.50</v>
      </c>
      <c r="H13" s="8">
        <v>2</v>
      </c>
      <c r="I13" s="264">
        <f t="shared" si="1"/>
        <v>16</v>
      </c>
      <c r="J13" s="196">
        <f t="shared" si="2"/>
        <v>2.40</v>
      </c>
      <c r="K13" s="11">
        <v>1</v>
      </c>
      <c r="L13" s="11">
        <v>0</v>
      </c>
      <c r="M13" s="11">
        <v>0.50</v>
      </c>
      <c r="N13" s="11">
        <v>1</v>
      </c>
      <c r="O13" s="11">
        <v>1.50</v>
      </c>
      <c r="P13" s="197">
        <f t="shared" si="3"/>
        <v>4</v>
      </c>
      <c r="Q13" s="197">
        <f t="shared" si="4"/>
        <v>0.20</v>
      </c>
      <c r="R13" s="104">
        <f t="shared" si="5"/>
        <v>0.57500000000000007</v>
      </c>
      <c r="S13" s="104">
        <f t="shared" si="6"/>
        <v>0.75</v>
      </c>
      <c r="T13" s="104">
        <f t="shared" si="7"/>
        <v>0.475</v>
      </c>
      <c r="U13" s="104">
        <f t="shared" si="8"/>
        <v>0.425</v>
      </c>
      <c r="V13" s="104">
        <f t="shared" si="9"/>
        <v>0.375</v>
      </c>
      <c r="W13" s="26">
        <f t="shared" si="10"/>
        <v>20</v>
      </c>
      <c r="X13" s="194">
        <f t="shared" si="11"/>
        <v>4</v>
      </c>
      <c r="Y13" s="114">
        <v>18</v>
      </c>
      <c r="Z13" s="195">
        <f t="shared" si="12"/>
        <v>14.40</v>
      </c>
      <c r="AA13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09"/>
    </row>
    <row r="14" spans="1:42" s="107" customFormat="1" ht="20.25">
      <c r="A14" s="191">
        <v>8</v>
      </c>
      <c r="B14" s="125">
        <v>439773</v>
      </c>
      <c r="C14" s="263" t="s">
        <v>133</v>
      </c>
      <c r="D14" s="8">
        <v>10</v>
      </c>
      <c r="E14" s="8">
        <v>5.50</v>
      </c>
      <c r="F14" s="8">
        <v>8</v>
      </c>
      <c r="G14" s="8">
        <v>4.50</v>
      </c>
      <c r="H14" s="8">
        <v>7</v>
      </c>
      <c r="I14" s="264">
        <f t="shared" si="1"/>
        <v>35</v>
      </c>
      <c r="J14" s="196">
        <f t="shared" si="2"/>
        <v>5.25</v>
      </c>
      <c r="K14" s="11">
        <v>2</v>
      </c>
      <c r="L14" s="11">
        <v>2.50</v>
      </c>
      <c r="M14" s="11">
        <v>1.50</v>
      </c>
      <c r="N14" s="11">
        <v>1</v>
      </c>
      <c r="O14" s="11">
        <v>2.50</v>
      </c>
      <c r="P14" s="197">
        <f t="shared" si="3"/>
        <v>9.50</v>
      </c>
      <c r="Q14" s="197">
        <f t="shared" si="4"/>
        <v>0.475</v>
      </c>
      <c r="R14" s="104">
        <f t="shared" si="5"/>
        <v>1.60</v>
      </c>
      <c r="S14" s="104">
        <f t="shared" si="6"/>
        <v>0.95</v>
      </c>
      <c r="T14" s="104">
        <f t="shared" si="7"/>
        <v>1.2749999999999999</v>
      </c>
      <c r="U14" s="104">
        <f t="shared" si="8"/>
        <v>0.725</v>
      </c>
      <c r="V14" s="104">
        <f t="shared" si="9"/>
        <v>1.175</v>
      </c>
      <c r="W14" s="26">
        <f t="shared" si="10"/>
        <v>44.50</v>
      </c>
      <c r="X14" s="194">
        <f t="shared" si="11"/>
        <v>8.90</v>
      </c>
      <c r="Y14" s="114">
        <v>39</v>
      </c>
      <c r="Z14" s="195">
        <f t="shared" si="12"/>
        <v>31.200000000000003</v>
      </c>
      <c r="AA14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09"/>
    </row>
    <row r="15" spans="1:42" s="107" customFormat="1" ht="20.25">
      <c r="A15" s="191">
        <v>9</v>
      </c>
      <c r="B15" s="125">
        <v>439807</v>
      </c>
      <c r="C15" s="263" t="s">
        <v>445</v>
      </c>
      <c r="D15" s="8">
        <v>6</v>
      </c>
      <c r="E15" s="8">
        <v>9</v>
      </c>
      <c r="F15" s="8">
        <v>6.50</v>
      </c>
      <c r="G15" s="8">
        <v>11</v>
      </c>
      <c r="H15" s="8">
        <v>8</v>
      </c>
      <c r="I15" s="264">
        <f t="shared" si="1"/>
        <v>40.50</v>
      </c>
      <c r="J15" s="196">
        <f t="shared" si="2"/>
        <v>6.075</v>
      </c>
      <c r="K15" s="11">
        <v>3</v>
      </c>
      <c r="L15" s="11">
        <v>1.50</v>
      </c>
      <c r="M15" s="11">
        <v>0.50</v>
      </c>
      <c r="N15" s="11">
        <v>2</v>
      </c>
      <c r="O15" s="11">
        <v>3.50</v>
      </c>
      <c r="P15" s="197">
        <f t="shared" si="3"/>
        <v>10.50</v>
      </c>
      <c r="Q15" s="197">
        <f t="shared" si="4"/>
        <v>0.525</v>
      </c>
      <c r="R15" s="104">
        <f t="shared" si="5"/>
        <v>1.0499999999999998</v>
      </c>
      <c r="S15" s="104">
        <f t="shared" si="6"/>
        <v>1.4249999999999998</v>
      </c>
      <c r="T15" s="104">
        <f t="shared" si="7"/>
        <v>1</v>
      </c>
      <c r="U15" s="104">
        <f t="shared" si="8"/>
        <v>1.75</v>
      </c>
      <c r="V15" s="104">
        <f t="shared" si="9"/>
        <v>1.375</v>
      </c>
      <c r="W15" s="26">
        <f t="shared" si="10"/>
        <v>51</v>
      </c>
      <c r="X15" s="194">
        <f t="shared" si="11"/>
        <v>10.200000000000001</v>
      </c>
      <c r="Y15" s="114">
        <v>43</v>
      </c>
      <c r="Z15" s="195">
        <f t="shared" si="12"/>
        <v>34.40</v>
      </c>
      <c r="AA15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09"/>
    </row>
    <row r="16" spans="1:42" s="107" customFormat="1" ht="20.25">
      <c r="A16" s="191">
        <v>10</v>
      </c>
      <c r="B16" s="125">
        <v>439850</v>
      </c>
      <c r="C16" s="263" t="s">
        <v>465</v>
      </c>
      <c r="D16" s="8">
        <v>16</v>
      </c>
      <c r="E16" s="8">
        <v>5</v>
      </c>
      <c r="F16" s="8">
        <v>12</v>
      </c>
      <c r="G16" s="8">
        <v>8</v>
      </c>
      <c r="H16" s="8">
        <v>11</v>
      </c>
      <c r="I16" s="264">
        <f t="shared" si="1"/>
        <v>52</v>
      </c>
      <c r="J16" s="196">
        <f t="shared" si="2"/>
        <v>7.80</v>
      </c>
      <c r="K16" s="346">
        <v>2</v>
      </c>
      <c r="L16" s="11">
        <v>3</v>
      </c>
      <c r="M16" s="11">
        <v>2.50</v>
      </c>
      <c r="N16" s="11">
        <v>1.50</v>
      </c>
      <c r="O16" s="347">
        <v>3</v>
      </c>
      <c r="P16" s="197">
        <f t="shared" si="3"/>
        <v>12</v>
      </c>
      <c r="Q16" s="197">
        <f t="shared" si="4"/>
        <v>0.60000000000000009</v>
      </c>
      <c r="R16" s="104">
        <f t="shared" si="5"/>
        <v>2.50</v>
      </c>
      <c r="S16" s="104">
        <f t="shared" si="6"/>
        <v>0.90</v>
      </c>
      <c r="T16" s="104">
        <f t="shared" si="7"/>
        <v>1.9249999999999998</v>
      </c>
      <c r="U16" s="104">
        <f t="shared" si="8"/>
        <v>1.2749999999999999</v>
      </c>
      <c r="V16" s="104">
        <f t="shared" si="9"/>
        <v>1.7999999999999998</v>
      </c>
      <c r="W16" s="26">
        <f t="shared" si="10"/>
        <v>64</v>
      </c>
      <c r="X16" s="194">
        <f t="shared" si="11"/>
        <v>12.80</v>
      </c>
      <c r="Y16" s="114">
        <v>54</v>
      </c>
      <c r="Z16" s="195">
        <f t="shared" si="12"/>
        <v>43.20</v>
      </c>
      <c r="AA16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09"/>
    </row>
    <row r="17" spans="1:42" s="107" customFormat="1" ht="20.25">
      <c r="A17" s="191">
        <v>11</v>
      </c>
      <c r="B17" s="125">
        <v>439865</v>
      </c>
      <c r="C17" s="263" t="s">
        <v>476</v>
      </c>
      <c r="D17" s="8">
        <v>8</v>
      </c>
      <c r="E17" s="8">
        <v>11</v>
      </c>
      <c r="F17" s="8">
        <v>6</v>
      </c>
      <c r="G17" s="8">
        <v>13</v>
      </c>
      <c r="H17" s="8">
        <v>10.50</v>
      </c>
      <c r="I17" s="264">
        <f t="shared" si="1"/>
        <v>48.50</v>
      </c>
      <c r="J17" s="196">
        <f t="shared" si="2"/>
        <v>7.275</v>
      </c>
      <c r="K17" s="346">
        <v>4</v>
      </c>
      <c r="L17" s="11">
        <v>2</v>
      </c>
      <c r="M17" s="11">
        <v>1.50</v>
      </c>
      <c r="N17" s="11">
        <v>2</v>
      </c>
      <c r="O17" s="347">
        <v>3.50</v>
      </c>
      <c r="P17" s="197">
        <f t="shared" si="3"/>
        <v>13</v>
      </c>
      <c r="Q17" s="197">
        <f t="shared" si="4"/>
        <v>0.65</v>
      </c>
      <c r="R17" s="104">
        <f t="shared" si="5"/>
        <v>1.40</v>
      </c>
      <c r="S17" s="104">
        <f t="shared" si="6"/>
        <v>1.75</v>
      </c>
      <c r="T17" s="104">
        <f t="shared" si="7"/>
        <v>0.97499999999999987</v>
      </c>
      <c r="U17" s="104">
        <f t="shared" si="8"/>
        <v>2.0499999999999998</v>
      </c>
      <c r="V17" s="104">
        <f t="shared" si="9"/>
        <v>1.75</v>
      </c>
      <c r="W17" s="26">
        <f t="shared" si="10"/>
        <v>61.50</v>
      </c>
      <c r="X17" s="194">
        <f t="shared" si="11"/>
        <v>12.30</v>
      </c>
      <c r="Y17" s="114">
        <v>52</v>
      </c>
      <c r="Z17" s="195">
        <f t="shared" si="12"/>
        <v>41.60</v>
      </c>
      <c r="AA17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09"/>
    </row>
    <row r="18" spans="1:42" s="107" customFormat="1" ht="20.25">
      <c r="A18" s="191">
        <v>12</v>
      </c>
      <c r="B18" s="125">
        <v>439866</v>
      </c>
      <c r="C18" s="263" t="s">
        <v>555</v>
      </c>
      <c r="D18" s="8">
        <v>11</v>
      </c>
      <c r="E18" s="8">
        <v>12.50</v>
      </c>
      <c r="F18" s="8">
        <v>8.50</v>
      </c>
      <c r="G18" s="8">
        <v>13</v>
      </c>
      <c r="H18" s="8">
        <v>15</v>
      </c>
      <c r="I18" s="264">
        <f t="shared" si="1"/>
        <v>60</v>
      </c>
      <c r="J18" s="196">
        <f t="shared" si="2"/>
        <v>9</v>
      </c>
      <c r="K18" s="346">
        <v>4.50</v>
      </c>
      <c r="L18" s="11">
        <v>2.50</v>
      </c>
      <c r="M18" s="11">
        <v>3.50</v>
      </c>
      <c r="N18" s="11">
        <v>3</v>
      </c>
      <c r="O18" s="347">
        <v>2</v>
      </c>
      <c r="P18" s="197">
        <f t="shared" si="3"/>
        <v>15.50</v>
      </c>
      <c r="Q18" s="197">
        <f t="shared" si="4"/>
        <v>0.775</v>
      </c>
      <c r="R18" s="104">
        <f t="shared" si="5"/>
        <v>1.875</v>
      </c>
      <c r="S18" s="104">
        <f t="shared" si="6"/>
        <v>2</v>
      </c>
      <c r="T18" s="104">
        <f t="shared" si="7"/>
        <v>1.45</v>
      </c>
      <c r="U18" s="104">
        <f t="shared" si="8"/>
        <v>2.10</v>
      </c>
      <c r="V18" s="104">
        <f t="shared" si="9"/>
        <v>2.35</v>
      </c>
      <c r="W18" s="26">
        <f t="shared" si="10"/>
        <v>75.50</v>
      </c>
      <c r="X18" s="194">
        <f t="shared" si="11"/>
        <v>15.10</v>
      </c>
      <c r="Y18" s="114">
        <v>64</v>
      </c>
      <c r="Z18" s="195">
        <f t="shared" si="12"/>
        <v>51.20</v>
      </c>
      <c r="AA18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09"/>
    </row>
    <row r="19" spans="1:42" s="107" customFormat="1" ht="20.25">
      <c r="A19" s="191">
        <v>13</v>
      </c>
      <c r="B19" s="125">
        <v>439470</v>
      </c>
      <c r="C19" s="263" t="s">
        <v>277</v>
      </c>
      <c r="D19" s="8">
        <v>8</v>
      </c>
      <c r="E19" s="8">
        <v>6.50</v>
      </c>
      <c r="F19" s="8">
        <v>3</v>
      </c>
      <c r="G19" s="8">
        <v>5</v>
      </c>
      <c r="H19" s="8">
        <v>10</v>
      </c>
      <c r="I19" s="264">
        <f t="shared" si="1"/>
        <v>32.50</v>
      </c>
      <c r="J19" s="196">
        <f t="shared" si="2"/>
        <v>4.875</v>
      </c>
      <c r="K19" s="346">
        <v>1.50</v>
      </c>
      <c r="L19" s="11">
        <v>2</v>
      </c>
      <c r="M19" s="11">
        <v>1</v>
      </c>
      <c r="N19" s="11">
        <v>2.50</v>
      </c>
      <c r="O19" s="347">
        <v>2</v>
      </c>
      <c r="P19" s="197">
        <f t="shared" si="3"/>
        <v>9</v>
      </c>
      <c r="Q19" s="197">
        <f t="shared" si="4"/>
        <v>0.45</v>
      </c>
      <c r="R19" s="104">
        <f t="shared" si="5"/>
        <v>1.2749999999999999</v>
      </c>
      <c r="S19" s="104">
        <f t="shared" si="6"/>
        <v>1.075</v>
      </c>
      <c r="T19" s="104">
        <f t="shared" si="7"/>
        <v>0.49999999999999994</v>
      </c>
      <c r="U19" s="104">
        <f t="shared" si="8"/>
        <v>0.875</v>
      </c>
      <c r="V19" s="104">
        <f t="shared" si="9"/>
        <v>1.60</v>
      </c>
      <c r="W19" s="26">
        <f t="shared" si="10"/>
        <v>41.50</v>
      </c>
      <c r="X19" s="194">
        <f t="shared" si="11"/>
        <v>8.3000000000000007</v>
      </c>
      <c r="Y19" s="114">
        <v>36</v>
      </c>
      <c r="Z19" s="195">
        <f t="shared" si="12"/>
        <v>28.80</v>
      </c>
      <c r="AA19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09"/>
    </row>
    <row r="20" spans="1:42" s="107" customFormat="1" ht="20.25">
      <c r="A20" s="191">
        <v>14</v>
      </c>
      <c r="B20" s="125">
        <v>439473</v>
      </c>
      <c r="C20" s="263" t="s">
        <v>278</v>
      </c>
      <c r="D20" s="8">
        <v>5</v>
      </c>
      <c r="E20" s="8">
        <v>11</v>
      </c>
      <c r="F20" s="8">
        <v>6</v>
      </c>
      <c r="G20" s="8">
        <v>9.50</v>
      </c>
      <c r="H20" s="8">
        <v>7.50</v>
      </c>
      <c r="I20" s="264">
        <f t="shared" si="1"/>
        <v>39</v>
      </c>
      <c r="J20" s="196">
        <f t="shared" si="2"/>
        <v>5.85</v>
      </c>
      <c r="K20" s="346">
        <v>2</v>
      </c>
      <c r="L20" s="11">
        <v>1</v>
      </c>
      <c r="M20" s="11">
        <v>2.50</v>
      </c>
      <c r="N20" s="11">
        <v>2</v>
      </c>
      <c r="O20" s="347">
        <v>2.50</v>
      </c>
      <c r="P20" s="197">
        <f t="shared" si="3"/>
        <v>10</v>
      </c>
      <c r="Q20" s="197">
        <f t="shared" si="4"/>
        <v>0.50</v>
      </c>
      <c r="R20" s="104">
        <f t="shared" si="5"/>
        <v>0.85</v>
      </c>
      <c r="S20" s="104">
        <f t="shared" si="6"/>
        <v>1.70</v>
      </c>
      <c r="T20" s="104">
        <f t="shared" si="7"/>
        <v>1.0249999999999999</v>
      </c>
      <c r="U20" s="104">
        <f t="shared" si="8"/>
        <v>1.525</v>
      </c>
      <c r="V20" s="104">
        <f t="shared" si="9"/>
        <v>1.25</v>
      </c>
      <c r="W20" s="26">
        <f t="shared" si="10"/>
        <v>49</v>
      </c>
      <c r="X20" s="194">
        <f t="shared" si="11"/>
        <v>9.8000000000000007</v>
      </c>
      <c r="Y20" s="114">
        <v>42</v>
      </c>
      <c r="Z20" s="195">
        <f t="shared" si="12"/>
        <v>33.60</v>
      </c>
      <c r="AA2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09"/>
    </row>
    <row r="21" spans="1:42" s="107" customFormat="1" ht="20.25">
      <c r="A21" s="191">
        <v>15</v>
      </c>
      <c r="B21" s="125">
        <v>439477</v>
      </c>
      <c r="C21" s="263" t="s">
        <v>281</v>
      </c>
      <c r="D21" s="8">
        <v>6</v>
      </c>
      <c r="E21" s="8">
        <v>3</v>
      </c>
      <c r="F21" s="8">
        <v>5.50</v>
      </c>
      <c r="G21" s="8">
        <v>7</v>
      </c>
      <c r="H21" s="8">
        <v>2</v>
      </c>
      <c r="I21" s="264">
        <f t="shared" si="1"/>
        <v>23.50</v>
      </c>
      <c r="J21" s="196">
        <f t="shared" si="2"/>
        <v>3.525</v>
      </c>
      <c r="K21" s="11">
        <v>1</v>
      </c>
      <c r="L21" s="11">
        <v>1.50</v>
      </c>
      <c r="M21" s="11">
        <v>3</v>
      </c>
      <c r="N21" s="11">
        <v>1</v>
      </c>
      <c r="O21" s="11">
        <v>2</v>
      </c>
      <c r="P21" s="197">
        <f t="shared" si="3"/>
        <v>8.50</v>
      </c>
      <c r="Q21" s="197">
        <f t="shared" si="4"/>
        <v>0.42500000000000004</v>
      </c>
      <c r="R21" s="104">
        <f t="shared" si="5"/>
        <v>0.95</v>
      </c>
      <c r="S21" s="104">
        <f t="shared" si="6"/>
        <v>0.52499999999999991</v>
      </c>
      <c r="T21" s="104">
        <f t="shared" si="7"/>
        <v>0.975</v>
      </c>
      <c r="U21" s="104">
        <f t="shared" si="8"/>
        <v>1.1000000000000001</v>
      </c>
      <c r="V21" s="104">
        <f t="shared" si="9"/>
        <v>0.40</v>
      </c>
      <c r="W21" s="26">
        <f t="shared" si="10"/>
        <v>32</v>
      </c>
      <c r="X21" s="194">
        <f t="shared" si="11"/>
        <v>6.40</v>
      </c>
      <c r="Y21" s="114" t="s">
        <v>147</v>
      </c>
      <c r="Z21" s="195" t="e">
        <f t="shared" si="12"/>
        <v>#VALUE!</v>
      </c>
      <c r="AA21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09"/>
    </row>
    <row r="22" spans="1:42" s="107" customFormat="1" ht="20.25">
      <c r="A22" s="191">
        <v>16</v>
      </c>
      <c r="B22" s="125">
        <v>439482</v>
      </c>
      <c r="C22" s="263" t="s">
        <v>283</v>
      </c>
      <c r="D22" s="8">
        <v>0.50</v>
      </c>
      <c r="E22" s="8">
        <v>0</v>
      </c>
      <c r="F22" s="8">
        <v>0</v>
      </c>
      <c r="G22" s="8">
        <v>0</v>
      </c>
      <c r="H22" s="8">
        <v>0.50</v>
      </c>
      <c r="I22" s="264">
        <f t="shared" si="1"/>
        <v>1</v>
      </c>
      <c r="J22" s="196">
        <f t="shared" si="2"/>
        <v>0.15</v>
      </c>
      <c r="K22" s="11">
        <v>0</v>
      </c>
      <c r="L22" s="11">
        <v>0.50</v>
      </c>
      <c r="M22" s="11">
        <v>0</v>
      </c>
      <c r="N22" s="11">
        <v>0</v>
      </c>
      <c r="O22" s="11">
        <v>0</v>
      </c>
      <c r="P22" s="197">
        <f t="shared" si="3"/>
        <v>0.50</v>
      </c>
      <c r="Q22" s="197">
        <f t="shared" si="4"/>
        <v>0.025000000000000001</v>
      </c>
      <c r="R22" s="104">
        <f t="shared" si="5"/>
        <v>0.074999999999999997</v>
      </c>
      <c r="S22" s="104">
        <f t="shared" si="6"/>
        <v>0.025000000000000001</v>
      </c>
      <c r="T22" s="104">
        <f t="shared" si="7"/>
        <v>0</v>
      </c>
      <c r="U22" s="104">
        <f t="shared" si="8"/>
        <v>0</v>
      </c>
      <c r="V22" s="104">
        <f t="shared" si="9"/>
        <v>0.074999999999999997</v>
      </c>
      <c r="W22" s="26">
        <f t="shared" si="10"/>
        <v>1.50</v>
      </c>
      <c r="X22" s="194">
        <f t="shared" si="11"/>
        <v>0.30000000000000004</v>
      </c>
      <c r="Y22" s="114">
        <v>2</v>
      </c>
      <c r="Z22" s="195">
        <f t="shared" si="12"/>
        <v>1.60</v>
      </c>
      <c r="AA22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09"/>
    </row>
    <row r="23" spans="1:42" s="107" customFormat="1" ht="20.25">
      <c r="A23" s="191">
        <v>17</v>
      </c>
      <c r="B23" s="125">
        <v>439491</v>
      </c>
      <c r="C23" s="263" t="s">
        <v>157</v>
      </c>
      <c r="D23" s="8">
        <v>10</v>
      </c>
      <c r="E23" s="8">
        <v>8</v>
      </c>
      <c r="F23" s="8">
        <v>5.50</v>
      </c>
      <c r="G23" s="8">
        <v>10</v>
      </c>
      <c r="H23" s="8">
        <v>9</v>
      </c>
      <c r="I23" s="264">
        <f t="shared" si="1"/>
        <v>42.50</v>
      </c>
      <c r="J23" s="196">
        <f t="shared" si="2"/>
        <v>6.375</v>
      </c>
      <c r="K23" s="11">
        <v>2</v>
      </c>
      <c r="L23" s="11">
        <v>1</v>
      </c>
      <c r="M23" s="11">
        <v>2.50</v>
      </c>
      <c r="N23" s="11">
        <v>1.50</v>
      </c>
      <c r="O23" s="11">
        <v>3</v>
      </c>
      <c r="P23" s="197">
        <f t="shared" si="3"/>
        <v>10</v>
      </c>
      <c r="Q23" s="197">
        <f t="shared" si="4"/>
        <v>0.50</v>
      </c>
      <c r="R23" s="104">
        <f t="shared" si="5"/>
        <v>1.60</v>
      </c>
      <c r="S23" s="104">
        <f t="shared" si="6"/>
        <v>1.25</v>
      </c>
      <c r="T23" s="104">
        <f t="shared" si="7"/>
        <v>0.95</v>
      </c>
      <c r="U23" s="104">
        <f t="shared" si="8"/>
        <v>1.575</v>
      </c>
      <c r="V23" s="104">
        <f t="shared" si="9"/>
        <v>1.50</v>
      </c>
      <c r="W23" s="26">
        <f t="shared" si="10"/>
        <v>52.50</v>
      </c>
      <c r="X23" s="194">
        <f t="shared" si="11"/>
        <v>10.50</v>
      </c>
      <c r="Y23" s="114">
        <v>44</v>
      </c>
      <c r="Z23" s="195">
        <f t="shared" si="12"/>
        <v>35.200000000000003</v>
      </c>
      <c r="AA23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09"/>
    </row>
    <row r="24" spans="1:42" s="107" customFormat="1" ht="20.25">
      <c r="A24" s="191">
        <v>18</v>
      </c>
      <c r="B24" s="125">
        <v>439494</v>
      </c>
      <c r="C24" s="263" t="s">
        <v>291</v>
      </c>
      <c r="D24" s="8">
        <v>1.50</v>
      </c>
      <c r="E24" s="8">
        <v>0.50</v>
      </c>
      <c r="F24" s="8">
        <v>2</v>
      </c>
      <c r="G24" s="8">
        <v>1</v>
      </c>
      <c r="H24" s="8">
        <v>1.50</v>
      </c>
      <c r="I24" s="264">
        <f t="shared" si="1"/>
        <v>6.50</v>
      </c>
      <c r="J24" s="196">
        <f t="shared" si="2"/>
        <v>0.975</v>
      </c>
      <c r="K24" s="11">
        <v>0</v>
      </c>
      <c r="L24" s="11">
        <v>0</v>
      </c>
      <c r="M24" s="11">
        <v>1</v>
      </c>
      <c r="N24" s="11">
        <v>0</v>
      </c>
      <c r="O24" s="11">
        <v>0.50</v>
      </c>
      <c r="P24" s="197">
        <f t="shared" si="3"/>
        <v>1.50</v>
      </c>
      <c r="Q24" s="197">
        <f t="shared" si="4"/>
        <v>0.075000000000000011</v>
      </c>
      <c r="R24" s="104">
        <f t="shared" si="5"/>
        <v>0.22499999999999998</v>
      </c>
      <c r="S24" s="104">
        <f t="shared" si="6"/>
        <v>0.074999999999999997</v>
      </c>
      <c r="T24" s="104">
        <f t="shared" si="7"/>
        <v>0.35</v>
      </c>
      <c r="U24" s="104">
        <f t="shared" si="8"/>
        <v>0.15</v>
      </c>
      <c r="V24" s="104">
        <f t="shared" si="9"/>
        <v>0.24999999999999997</v>
      </c>
      <c r="W24" s="26">
        <f t="shared" si="10"/>
        <v>8</v>
      </c>
      <c r="X24" s="194">
        <f t="shared" si="11"/>
        <v>1.60</v>
      </c>
      <c r="Y24" s="114">
        <v>8</v>
      </c>
      <c r="Z24" s="195">
        <f t="shared" si="12"/>
        <v>6.40</v>
      </c>
      <c r="AA24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09"/>
    </row>
    <row r="25" spans="1:42" s="107" customFormat="1" ht="20.25">
      <c r="A25" s="191">
        <v>19</v>
      </c>
      <c r="B25" s="125">
        <v>439501</v>
      </c>
      <c r="C25" s="263" t="s">
        <v>294</v>
      </c>
      <c r="D25" s="8">
        <v>2</v>
      </c>
      <c r="E25" s="8">
        <v>1.50</v>
      </c>
      <c r="F25" s="8">
        <v>3</v>
      </c>
      <c r="G25" s="8">
        <v>5</v>
      </c>
      <c r="H25" s="8">
        <v>2</v>
      </c>
      <c r="I25" s="264">
        <f t="shared" si="1"/>
        <v>13.50</v>
      </c>
      <c r="J25" s="196">
        <f t="shared" si="2"/>
        <v>2.025</v>
      </c>
      <c r="K25" s="11">
        <v>1</v>
      </c>
      <c r="L25" s="11">
        <v>0.50</v>
      </c>
      <c r="M25" s="11">
        <v>0.50</v>
      </c>
      <c r="N25" s="11">
        <v>1</v>
      </c>
      <c r="O25" s="11">
        <v>0.50</v>
      </c>
      <c r="P25" s="197">
        <f t="shared" si="3"/>
        <v>3.50</v>
      </c>
      <c r="Q25" s="197">
        <f t="shared" si="4"/>
        <v>0.17500000000000002</v>
      </c>
      <c r="R25" s="104">
        <f t="shared" si="5"/>
        <v>0.35</v>
      </c>
      <c r="S25" s="104">
        <f t="shared" si="6"/>
        <v>0.24999999999999997</v>
      </c>
      <c r="T25" s="104">
        <f t="shared" si="7"/>
        <v>0.475</v>
      </c>
      <c r="U25" s="104">
        <f t="shared" si="8"/>
        <v>0.80</v>
      </c>
      <c r="V25" s="104">
        <f t="shared" si="9"/>
        <v>0.325</v>
      </c>
      <c r="W25" s="26">
        <f t="shared" si="10"/>
        <v>17</v>
      </c>
      <c r="X25" s="194">
        <f t="shared" si="11"/>
        <v>3.4000000000000004</v>
      </c>
      <c r="Y25" s="114">
        <v>16</v>
      </c>
      <c r="Z25" s="195">
        <f t="shared" si="12"/>
        <v>12.80</v>
      </c>
      <c r="AA25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09"/>
    </row>
    <row r="26" spans="1:42" s="107" customFormat="1" ht="20.25">
      <c r="A26" s="191">
        <v>20</v>
      </c>
      <c r="B26" s="125">
        <v>439502</v>
      </c>
      <c r="C26" s="263" t="s">
        <v>295</v>
      </c>
      <c r="D26" s="8">
        <v>6</v>
      </c>
      <c r="E26" s="8">
        <v>7</v>
      </c>
      <c r="F26" s="8">
        <v>6.50</v>
      </c>
      <c r="G26" s="8">
        <v>11</v>
      </c>
      <c r="H26" s="8">
        <v>8</v>
      </c>
      <c r="I26" s="264">
        <f t="shared" si="1"/>
        <v>38.50</v>
      </c>
      <c r="J26" s="196">
        <f t="shared" si="2"/>
        <v>5.775</v>
      </c>
      <c r="K26" s="11">
        <v>3</v>
      </c>
      <c r="L26" s="11">
        <v>1.50</v>
      </c>
      <c r="M26" s="11">
        <v>0.50</v>
      </c>
      <c r="N26" s="11">
        <v>2</v>
      </c>
      <c r="O26" s="11">
        <v>3.50</v>
      </c>
      <c r="P26" s="197">
        <f t="shared" si="3"/>
        <v>10.50</v>
      </c>
      <c r="Q26" s="197">
        <f t="shared" si="4"/>
        <v>0.525</v>
      </c>
      <c r="R26" s="104">
        <f t="shared" si="5"/>
        <v>1.0499999999999998</v>
      </c>
      <c r="S26" s="104">
        <f t="shared" si="6"/>
        <v>1.125</v>
      </c>
      <c r="T26" s="104">
        <f t="shared" si="7"/>
        <v>1</v>
      </c>
      <c r="U26" s="104">
        <f t="shared" si="8"/>
        <v>1.75</v>
      </c>
      <c r="V26" s="104">
        <f t="shared" si="9"/>
        <v>1.375</v>
      </c>
      <c r="W26" s="26">
        <f t="shared" si="10"/>
        <v>49</v>
      </c>
      <c r="X26" s="194">
        <f t="shared" si="11"/>
        <v>9.8000000000000007</v>
      </c>
      <c r="Y26" s="114">
        <v>42</v>
      </c>
      <c r="Z26" s="195">
        <f t="shared" si="12"/>
        <v>33.60</v>
      </c>
      <c r="AA26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09"/>
    </row>
    <row r="27" spans="1:42" s="107" customFormat="1" ht="20.25">
      <c r="A27" s="191">
        <v>21</v>
      </c>
      <c r="B27" s="125">
        <v>439516</v>
      </c>
      <c r="C27" s="263" t="s">
        <v>538</v>
      </c>
      <c r="D27" s="8">
        <v>11.50</v>
      </c>
      <c r="E27" s="8">
        <v>13</v>
      </c>
      <c r="F27" s="8">
        <v>11</v>
      </c>
      <c r="G27" s="8">
        <v>8</v>
      </c>
      <c r="H27" s="8">
        <v>12</v>
      </c>
      <c r="I27" s="264">
        <f t="shared" si="1"/>
        <v>55.50</v>
      </c>
      <c r="J27" s="196">
        <f t="shared" si="2"/>
        <v>8.3249999999999993</v>
      </c>
      <c r="K27" s="11">
        <v>2.50</v>
      </c>
      <c r="L27" s="11">
        <v>2</v>
      </c>
      <c r="M27" s="11">
        <v>3</v>
      </c>
      <c r="N27" s="11">
        <v>2.50</v>
      </c>
      <c r="O27" s="11">
        <v>3</v>
      </c>
      <c r="P27" s="197">
        <f t="shared" si="3"/>
        <v>13</v>
      </c>
      <c r="Q27" s="197">
        <f t="shared" si="4"/>
        <v>0.65</v>
      </c>
      <c r="R27" s="104">
        <f t="shared" si="5"/>
        <v>1.85</v>
      </c>
      <c r="S27" s="104">
        <f t="shared" si="6"/>
        <v>2.0499999999999998</v>
      </c>
      <c r="T27" s="104">
        <f t="shared" si="7"/>
        <v>1.7999999999999998</v>
      </c>
      <c r="U27" s="104">
        <f t="shared" si="8"/>
        <v>1.325</v>
      </c>
      <c r="V27" s="104">
        <f t="shared" si="9"/>
        <v>1.9499999999999997</v>
      </c>
      <c r="W27" s="26">
        <f t="shared" si="10"/>
        <v>68.50</v>
      </c>
      <c r="X27" s="194">
        <f t="shared" si="11"/>
        <v>13.70</v>
      </c>
      <c r="Y27" s="114">
        <v>58</v>
      </c>
      <c r="Z27" s="195">
        <f t="shared" si="12"/>
        <v>46.400000000000006</v>
      </c>
      <c r="AA27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09"/>
    </row>
    <row r="28" spans="1:42" s="107" customFormat="1" ht="20.25">
      <c r="A28" s="191">
        <v>22</v>
      </c>
      <c r="B28" s="125">
        <v>439518</v>
      </c>
      <c r="C28" s="263" t="s">
        <v>539</v>
      </c>
      <c r="D28" s="8">
        <v>10</v>
      </c>
      <c r="E28" s="8">
        <v>6</v>
      </c>
      <c r="F28" s="8">
        <v>8</v>
      </c>
      <c r="G28" s="8">
        <v>5</v>
      </c>
      <c r="H28" s="8">
        <v>7</v>
      </c>
      <c r="I28" s="264">
        <f t="shared" si="1"/>
        <v>36</v>
      </c>
      <c r="J28" s="196">
        <f t="shared" si="2"/>
        <v>5.40</v>
      </c>
      <c r="K28" s="346">
        <v>1</v>
      </c>
      <c r="L28" s="11">
        <v>2</v>
      </c>
      <c r="M28" s="11">
        <v>2</v>
      </c>
      <c r="N28" s="11">
        <v>1.50</v>
      </c>
      <c r="O28" s="347">
        <v>2.50</v>
      </c>
      <c r="P28" s="197">
        <f t="shared" si="3"/>
        <v>9</v>
      </c>
      <c r="Q28" s="197">
        <f t="shared" si="4"/>
        <v>0.45</v>
      </c>
      <c r="R28" s="104">
        <f t="shared" si="5"/>
        <v>1.55</v>
      </c>
      <c r="S28" s="104">
        <f t="shared" si="6"/>
        <v>0.99999999999999989</v>
      </c>
      <c r="T28" s="104">
        <f t="shared" si="7"/>
        <v>1.30</v>
      </c>
      <c r="U28" s="104">
        <f t="shared" si="8"/>
        <v>0.825</v>
      </c>
      <c r="V28" s="104">
        <f t="shared" si="9"/>
        <v>1.175</v>
      </c>
      <c r="W28" s="26">
        <f t="shared" si="10"/>
        <v>45</v>
      </c>
      <c r="X28" s="194">
        <f t="shared" si="11"/>
        <v>9</v>
      </c>
      <c r="Y28" s="114">
        <v>40</v>
      </c>
      <c r="Z28" s="195">
        <f t="shared" si="12"/>
        <v>32</v>
      </c>
      <c r="AA28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09"/>
    </row>
    <row r="29" spans="1:42" s="107" customFormat="1" ht="20.25">
      <c r="A29" s="191">
        <v>23</v>
      </c>
      <c r="B29" s="125">
        <v>439525</v>
      </c>
      <c r="C29" s="263" t="s">
        <v>165</v>
      </c>
      <c r="D29" s="8">
        <v>4</v>
      </c>
      <c r="E29" s="8">
        <v>4.50</v>
      </c>
      <c r="F29" s="8">
        <v>2.50</v>
      </c>
      <c r="G29" s="8">
        <v>5</v>
      </c>
      <c r="H29" s="8">
        <v>6</v>
      </c>
      <c r="I29" s="264">
        <f t="shared" si="1"/>
        <v>22</v>
      </c>
      <c r="J29" s="196">
        <f t="shared" si="2"/>
        <v>3.30</v>
      </c>
      <c r="K29" s="346">
        <v>0.50</v>
      </c>
      <c r="L29" s="11">
        <v>2.50</v>
      </c>
      <c r="M29" s="11">
        <v>1.50</v>
      </c>
      <c r="N29" s="11">
        <v>1</v>
      </c>
      <c r="O29" s="347">
        <v>0.50</v>
      </c>
      <c r="P29" s="197">
        <f t="shared" si="3"/>
        <v>6</v>
      </c>
      <c r="Q29" s="197">
        <f t="shared" si="4"/>
        <v>0.30000000000000004</v>
      </c>
      <c r="R29" s="104">
        <f t="shared" si="5"/>
        <v>0.625</v>
      </c>
      <c r="S29" s="104">
        <f t="shared" si="6"/>
        <v>0.80</v>
      </c>
      <c r="T29" s="104">
        <f t="shared" si="7"/>
        <v>0.45</v>
      </c>
      <c r="U29" s="104">
        <f t="shared" si="8"/>
        <v>0.80</v>
      </c>
      <c r="V29" s="104">
        <f t="shared" si="9"/>
        <v>0.925</v>
      </c>
      <c r="W29" s="26">
        <f t="shared" si="10"/>
        <v>28</v>
      </c>
      <c r="X29" s="194">
        <f t="shared" si="11"/>
        <v>5.60</v>
      </c>
      <c r="Y29" s="114">
        <v>26</v>
      </c>
      <c r="Z29" s="195">
        <f t="shared" si="12"/>
        <v>20.80</v>
      </c>
      <c r="AA29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09"/>
    </row>
    <row r="30" spans="1:42" s="107" customFormat="1" ht="20.25">
      <c r="A30" s="191">
        <v>24</v>
      </c>
      <c r="B30" s="125">
        <v>439530</v>
      </c>
      <c r="C30" s="263" t="s">
        <v>307</v>
      </c>
      <c r="D30" s="8">
        <v>6</v>
      </c>
      <c r="E30" s="8">
        <v>7</v>
      </c>
      <c r="F30" s="8">
        <v>5</v>
      </c>
      <c r="G30" s="8">
        <v>12</v>
      </c>
      <c r="H30" s="8">
        <v>10</v>
      </c>
      <c r="I30" s="264">
        <f t="shared" si="1"/>
        <v>40</v>
      </c>
      <c r="J30" s="196">
        <f t="shared" si="2"/>
        <v>6</v>
      </c>
      <c r="K30" s="346">
        <v>2</v>
      </c>
      <c r="L30" s="11">
        <v>1</v>
      </c>
      <c r="M30" s="11">
        <v>3.50</v>
      </c>
      <c r="N30" s="11">
        <v>3</v>
      </c>
      <c r="O30" s="347">
        <v>1</v>
      </c>
      <c r="P30" s="197">
        <f t="shared" si="3"/>
        <v>10.50</v>
      </c>
      <c r="Q30" s="197">
        <f t="shared" si="4"/>
        <v>0.525</v>
      </c>
      <c r="R30" s="104">
        <f t="shared" si="5"/>
        <v>0.99999999999999989</v>
      </c>
      <c r="S30" s="104">
        <f t="shared" si="6"/>
        <v>1.1000000000000001</v>
      </c>
      <c r="T30" s="104">
        <f t="shared" si="7"/>
        <v>0.925</v>
      </c>
      <c r="U30" s="104">
        <f t="shared" si="8"/>
        <v>1.9499999999999997</v>
      </c>
      <c r="V30" s="104">
        <f t="shared" si="9"/>
        <v>1.55</v>
      </c>
      <c r="W30" s="26">
        <f t="shared" si="10"/>
        <v>50.50</v>
      </c>
      <c r="X30" s="194">
        <f t="shared" si="11"/>
        <v>10.100000000000001</v>
      </c>
      <c r="Y30" s="114">
        <v>43</v>
      </c>
      <c r="Z30" s="195">
        <f t="shared" si="12"/>
        <v>34.40</v>
      </c>
      <c r="AA3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09"/>
    </row>
    <row r="31" spans="1:42" s="107" customFormat="1" ht="20.25">
      <c r="A31" s="191">
        <v>25</v>
      </c>
      <c r="B31" s="125">
        <v>439536</v>
      </c>
      <c r="C31" s="263" t="s">
        <v>310</v>
      </c>
      <c r="D31" s="8">
        <v>7</v>
      </c>
      <c r="E31" s="8">
        <v>10.50</v>
      </c>
      <c r="F31" s="8">
        <v>9</v>
      </c>
      <c r="G31" s="8">
        <v>5.50</v>
      </c>
      <c r="H31" s="8">
        <v>8</v>
      </c>
      <c r="I31" s="264">
        <f t="shared" si="1"/>
        <v>40</v>
      </c>
      <c r="J31" s="196">
        <f t="shared" si="2"/>
        <v>6</v>
      </c>
      <c r="K31" s="11">
        <v>1</v>
      </c>
      <c r="L31" s="11">
        <v>2</v>
      </c>
      <c r="M31" s="11">
        <v>2.50</v>
      </c>
      <c r="N31" s="11">
        <v>1.50</v>
      </c>
      <c r="O31" s="11">
        <v>3</v>
      </c>
      <c r="P31" s="197">
        <f t="shared" si="3"/>
        <v>10</v>
      </c>
      <c r="Q31" s="197">
        <f t="shared" si="4"/>
        <v>0.50</v>
      </c>
      <c r="R31" s="104">
        <f t="shared" si="5"/>
        <v>1.1000000000000001</v>
      </c>
      <c r="S31" s="104">
        <f t="shared" si="6"/>
        <v>1.675</v>
      </c>
      <c r="T31" s="104">
        <f t="shared" si="7"/>
        <v>1.475</v>
      </c>
      <c r="U31" s="104">
        <f t="shared" si="8"/>
        <v>0.89999999999999991</v>
      </c>
      <c r="V31" s="104">
        <f t="shared" si="9"/>
        <v>1.35</v>
      </c>
      <c r="W31" s="26">
        <f t="shared" si="10"/>
        <v>50</v>
      </c>
      <c r="X31" s="194">
        <f t="shared" si="11"/>
        <v>10</v>
      </c>
      <c r="Y31" s="114">
        <v>45</v>
      </c>
      <c r="Z31" s="195">
        <f t="shared" si="12"/>
        <v>36</v>
      </c>
      <c r="AA31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09"/>
    </row>
    <row r="32" spans="1:42" s="107" customFormat="1" ht="20.25">
      <c r="A32" s="191">
        <v>26</v>
      </c>
      <c r="B32" s="125">
        <v>439547</v>
      </c>
      <c r="C32" s="263" t="s">
        <v>496</v>
      </c>
      <c r="D32" s="8">
        <v>6</v>
      </c>
      <c r="E32" s="8">
        <v>8</v>
      </c>
      <c r="F32" s="8">
        <v>10</v>
      </c>
      <c r="G32" s="8">
        <v>7</v>
      </c>
      <c r="H32" s="8">
        <v>11</v>
      </c>
      <c r="I32" s="264">
        <f t="shared" si="1"/>
        <v>42</v>
      </c>
      <c r="J32" s="196">
        <f t="shared" si="2"/>
        <v>6.30</v>
      </c>
      <c r="K32" s="346">
        <v>1.50</v>
      </c>
      <c r="L32" s="11">
        <v>2.50</v>
      </c>
      <c r="M32" s="11">
        <v>2</v>
      </c>
      <c r="N32" s="11">
        <v>3</v>
      </c>
      <c r="O32" s="347">
        <v>2</v>
      </c>
      <c r="P32" s="197">
        <f t="shared" si="3"/>
        <v>11</v>
      </c>
      <c r="Q32" s="197">
        <f t="shared" si="4"/>
        <v>0.55000000000000004</v>
      </c>
      <c r="R32" s="104">
        <f t="shared" si="5"/>
        <v>0.97499999999999987</v>
      </c>
      <c r="S32" s="104">
        <f t="shared" si="6"/>
        <v>1.325</v>
      </c>
      <c r="T32" s="104">
        <f t="shared" si="7"/>
        <v>1.60</v>
      </c>
      <c r="U32" s="104">
        <f t="shared" si="8"/>
        <v>1.2000000000000002</v>
      </c>
      <c r="V32" s="104">
        <f t="shared" si="9"/>
        <v>1.75</v>
      </c>
      <c r="W32" s="26">
        <f t="shared" si="10"/>
        <v>53</v>
      </c>
      <c r="X32" s="194">
        <f t="shared" si="11"/>
        <v>10.60</v>
      </c>
      <c r="Y32" s="114">
        <v>46</v>
      </c>
      <c r="Z32" s="195">
        <f t="shared" si="12"/>
        <v>36.800000000000004</v>
      </c>
      <c r="AA32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09"/>
    </row>
    <row r="33" spans="1:42" s="107" customFormat="1" ht="20.25">
      <c r="A33" s="191">
        <v>27</v>
      </c>
      <c r="B33" s="125">
        <v>439548</v>
      </c>
      <c r="C33" s="263" t="s">
        <v>173</v>
      </c>
      <c r="D33" s="8">
        <v>10</v>
      </c>
      <c r="E33" s="8">
        <v>8.50</v>
      </c>
      <c r="F33" s="8">
        <v>9</v>
      </c>
      <c r="G33" s="8">
        <v>12</v>
      </c>
      <c r="H33" s="8">
        <v>10.50</v>
      </c>
      <c r="I33" s="264">
        <f t="shared" si="1"/>
        <v>50</v>
      </c>
      <c r="J33" s="196">
        <f t="shared" si="2"/>
        <v>7.50</v>
      </c>
      <c r="K33" s="346">
        <v>3</v>
      </c>
      <c r="L33" s="11">
        <v>2</v>
      </c>
      <c r="M33" s="11">
        <v>3.50</v>
      </c>
      <c r="N33" s="11">
        <v>2</v>
      </c>
      <c r="O33" s="347">
        <v>2.50</v>
      </c>
      <c r="P33" s="197">
        <f t="shared" si="3"/>
        <v>13</v>
      </c>
      <c r="Q33" s="197">
        <f t="shared" si="4"/>
        <v>0.65</v>
      </c>
      <c r="R33" s="104">
        <f t="shared" si="5"/>
        <v>1.65</v>
      </c>
      <c r="S33" s="104">
        <f t="shared" si="6"/>
        <v>1.375</v>
      </c>
      <c r="T33" s="104">
        <f t="shared" si="7"/>
        <v>1.525</v>
      </c>
      <c r="U33" s="104">
        <f t="shared" si="8"/>
        <v>1.90</v>
      </c>
      <c r="V33" s="104">
        <f t="shared" si="9"/>
        <v>1.70</v>
      </c>
      <c r="W33" s="26">
        <f t="shared" si="10"/>
        <v>63</v>
      </c>
      <c r="X33" s="194">
        <f t="shared" si="11"/>
        <v>12.60</v>
      </c>
      <c r="Y33" s="114">
        <v>55</v>
      </c>
      <c r="Z33" s="195">
        <f t="shared" si="12"/>
        <v>44</v>
      </c>
      <c r="AA33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09"/>
    </row>
    <row r="34" spans="1:42" s="107" customFormat="1" ht="20.25">
      <c r="A34" s="191">
        <v>28</v>
      </c>
      <c r="B34" s="125">
        <v>439564</v>
      </c>
      <c r="C34" s="263" t="s">
        <v>321</v>
      </c>
      <c r="D34" s="8">
        <v>8.50</v>
      </c>
      <c r="E34" s="8">
        <v>10</v>
      </c>
      <c r="F34" s="8">
        <v>7</v>
      </c>
      <c r="G34" s="8">
        <v>9</v>
      </c>
      <c r="H34" s="8">
        <v>11.50</v>
      </c>
      <c r="I34" s="264">
        <f t="shared" si="1"/>
        <v>46</v>
      </c>
      <c r="J34" s="196"/>
      <c r="K34" s="346">
        <v>2</v>
      </c>
      <c r="L34" s="11">
        <v>3</v>
      </c>
      <c r="M34" s="11">
        <v>2.50</v>
      </c>
      <c r="N34" s="11">
        <v>1.50</v>
      </c>
      <c r="O34" s="347">
        <v>3.50</v>
      </c>
      <c r="P34" s="197">
        <f t="shared" si="3"/>
        <v>12.50</v>
      </c>
      <c r="Q34" s="197">
        <f t="shared" si="4"/>
        <v>0.625</v>
      </c>
      <c r="R34" s="104">
        <f t="shared" si="5"/>
        <v>1.375</v>
      </c>
      <c r="S34" s="104">
        <f t="shared" si="6"/>
        <v>1.65</v>
      </c>
      <c r="T34" s="104">
        <f t="shared" si="7"/>
        <v>1.175</v>
      </c>
      <c r="U34" s="104">
        <f t="shared" si="8"/>
        <v>1.4249999999999998</v>
      </c>
      <c r="V34" s="104">
        <f t="shared" si="9"/>
        <v>1.90</v>
      </c>
      <c r="W34" s="26">
        <f t="shared" si="10"/>
        <v>58.50</v>
      </c>
      <c r="X34" s="194">
        <f t="shared" si="11"/>
        <v>11.70</v>
      </c>
      <c r="Y34" s="114">
        <v>48</v>
      </c>
      <c r="Z34" s="195">
        <f t="shared" si="12"/>
        <v>38.400000000000006</v>
      </c>
      <c r="AA34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09"/>
    </row>
    <row r="35" spans="1:42" s="107" customFormat="1" ht="20.25">
      <c r="A35" s="191">
        <v>29</v>
      </c>
      <c r="B35" s="125">
        <v>439575</v>
      </c>
      <c r="C35" s="263" t="s">
        <v>540</v>
      </c>
      <c r="D35" s="8">
        <v>13</v>
      </c>
      <c r="E35" s="8">
        <v>9</v>
      </c>
      <c r="F35" s="8">
        <v>11</v>
      </c>
      <c r="G35" s="8">
        <v>8</v>
      </c>
      <c r="H35" s="8">
        <v>9.50</v>
      </c>
      <c r="I35" s="264">
        <f t="shared" si="1"/>
        <v>50.50</v>
      </c>
      <c r="J35" s="196">
        <f t="shared" si="2"/>
        <v>7.5749999999999993</v>
      </c>
      <c r="K35" s="346">
        <v>5</v>
      </c>
      <c r="L35" s="11">
        <v>1</v>
      </c>
      <c r="M35" s="11">
        <v>2</v>
      </c>
      <c r="N35" s="11">
        <v>3</v>
      </c>
      <c r="O35" s="347">
        <v>1</v>
      </c>
      <c r="P35" s="197">
        <f t="shared" si="3"/>
        <v>12</v>
      </c>
      <c r="Q35" s="197">
        <f t="shared" si="4"/>
        <v>0.60000000000000009</v>
      </c>
      <c r="R35" s="104">
        <f t="shared" si="5"/>
        <v>2.2000000000000002</v>
      </c>
      <c r="S35" s="104">
        <f t="shared" si="6"/>
        <v>1.40</v>
      </c>
      <c r="T35" s="104">
        <f t="shared" si="7"/>
        <v>1.75</v>
      </c>
      <c r="U35" s="104">
        <f t="shared" si="8"/>
        <v>1.35</v>
      </c>
      <c r="V35" s="104">
        <f t="shared" si="9"/>
        <v>1.475</v>
      </c>
      <c r="W35" s="26">
        <f t="shared" si="10"/>
        <v>62.50</v>
      </c>
      <c r="X35" s="194">
        <f t="shared" si="11"/>
        <v>12.50</v>
      </c>
      <c r="Y35" s="114">
        <v>52</v>
      </c>
      <c r="Z35" s="195">
        <f t="shared" si="12"/>
        <v>41.60</v>
      </c>
      <c r="AA35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09"/>
    </row>
    <row r="36" spans="1:42" s="107" customFormat="1" ht="20.25">
      <c r="A36" s="191">
        <v>30</v>
      </c>
      <c r="B36" s="125">
        <v>439582</v>
      </c>
      <c r="C36" s="263" t="s">
        <v>333</v>
      </c>
      <c r="D36" s="8">
        <v>6.50</v>
      </c>
      <c r="E36" s="8">
        <v>7</v>
      </c>
      <c r="F36" s="8">
        <v>5</v>
      </c>
      <c r="G36" s="8">
        <v>8</v>
      </c>
      <c r="H36" s="8">
        <v>6</v>
      </c>
      <c r="I36" s="264">
        <f t="shared" si="1"/>
        <v>32.50</v>
      </c>
      <c r="J36" s="196">
        <f t="shared" si="2"/>
        <v>4.875</v>
      </c>
      <c r="K36" s="346">
        <v>2</v>
      </c>
      <c r="L36" s="11">
        <v>3</v>
      </c>
      <c r="M36" s="11">
        <v>1</v>
      </c>
      <c r="N36" s="11">
        <v>2.50</v>
      </c>
      <c r="O36" s="347">
        <v>0.50</v>
      </c>
      <c r="P36" s="197">
        <f t="shared" si="3"/>
        <v>9</v>
      </c>
      <c r="Q36" s="197">
        <f t="shared" si="4"/>
        <v>0.45</v>
      </c>
      <c r="R36" s="104">
        <f t="shared" si="5"/>
        <v>1.075</v>
      </c>
      <c r="S36" s="104">
        <f t="shared" si="6"/>
        <v>1.2000000000000002</v>
      </c>
      <c r="T36" s="104">
        <f t="shared" si="7"/>
        <v>0.80</v>
      </c>
      <c r="U36" s="104">
        <f t="shared" si="8"/>
        <v>1.325</v>
      </c>
      <c r="V36" s="104">
        <f t="shared" si="9"/>
        <v>0.925</v>
      </c>
      <c r="W36" s="26">
        <f t="shared" si="10"/>
        <v>41.50</v>
      </c>
      <c r="X36" s="194">
        <f t="shared" si="11"/>
        <v>8.3000000000000007</v>
      </c>
      <c r="Y36" s="114">
        <v>34</v>
      </c>
      <c r="Z36" s="195">
        <f t="shared" si="12"/>
        <v>27.200000000000003</v>
      </c>
      <c r="AA36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09"/>
    </row>
    <row r="37" spans="1:42" s="107" customFormat="1" ht="20.25">
      <c r="A37" s="191">
        <v>31</v>
      </c>
      <c r="B37" s="125">
        <v>439586</v>
      </c>
      <c r="C37" s="263" t="s">
        <v>182</v>
      </c>
      <c r="D37" s="8">
        <v>5</v>
      </c>
      <c r="E37" s="8">
        <v>6.50</v>
      </c>
      <c r="F37" s="8">
        <v>9</v>
      </c>
      <c r="G37" s="8">
        <v>10</v>
      </c>
      <c r="H37" s="8">
        <v>9</v>
      </c>
      <c r="I37" s="264">
        <f t="shared" si="1"/>
        <v>39.50</v>
      </c>
      <c r="J37" s="196">
        <f t="shared" si="2"/>
        <v>5.925</v>
      </c>
      <c r="K37" s="348">
        <v>1.50</v>
      </c>
      <c r="L37" s="348">
        <v>3</v>
      </c>
      <c r="M37" s="348">
        <v>2</v>
      </c>
      <c r="N37" s="348">
        <v>2.50</v>
      </c>
      <c r="O37" s="348">
        <v>1</v>
      </c>
      <c r="P37" s="197">
        <f t="shared" si="3"/>
        <v>10</v>
      </c>
      <c r="Q37" s="197">
        <f t="shared" si="4"/>
        <v>0.50</v>
      </c>
      <c r="R37" s="104">
        <f t="shared" si="5"/>
        <v>0.825</v>
      </c>
      <c r="S37" s="104">
        <f t="shared" si="6"/>
        <v>1.125</v>
      </c>
      <c r="T37" s="104">
        <f t="shared" si="7"/>
        <v>1.45</v>
      </c>
      <c r="U37" s="104">
        <f t="shared" si="8"/>
        <v>1.625</v>
      </c>
      <c r="V37" s="104">
        <f t="shared" si="9"/>
        <v>1.40</v>
      </c>
      <c r="W37" s="26">
        <f t="shared" si="10"/>
        <v>49.50</v>
      </c>
      <c r="X37" s="194">
        <f t="shared" si="11"/>
        <v>9.90</v>
      </c>
      <c r="Y37" s="114">
        <v>42</v>
      </c>
      <c r="Z37" s="195">
        <f t="shared" si="12"/>
        <v>33.60</v>
      </c>
      <c r="AA37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09"/>
    </row>
    <row r="38" spans="1:42" s="107" customFormat="1" ht="20.25">
      <c r="A38" s="191">
        <v>32</v>
      </c>
      <c r="B38" s="125">
        <v>439591</v>
      </c>
      <c r="C38" s="263" t="s">
        <v>339</v>
      </c>
      <c r="D38" s="8">
        <v>9</v>
      </c>
      <c r="E38" s="8">
        <v>8.50</v>
      </c>
      <c r="F38" s="8">
        <v>6</v>
      </c>
      <c r="G38" s="8">
        <v>7</v>
      </c>
      <c r="H38" s="8">
        <v>10</v>
      </c>
      <c r="I38" s="264">
        <f t="shared" si="1"/>
        <v>40.50</v>
      </c>
      <c r="J38" s="196">
        <f t="shared" si="2"/>
        <v>6.075</v>
      </c>
      <c r="K38" s="260">
        <v>3</v>
      </c>
      <c r="L38" s="260">
        <v>1.50</v>
      </c>
      <c r="M38" s="260">
        <v>1</v>
      </c>
      <c r="N38" s="260">
        <v>2.50</v>
      </c>
      <c r="O38" s="260">
        <v>2</v>
      </c>
      <c r="P38" s="197">
        <f t="shared" si="3"/>
        <v>10</v>
      </c>
      <c r="Q38" s="197">
        <f t="shared" si="4"/>
        <v>0.50</v>
      </c>
      <c r="R38" s="104">
        <f t="shared" si="5"/>
        <v>1.50</v>
      </c>
      <c r="S38" s="104">
        <f t="shared" si="6"/>
        <v>1.35</v>
      </c>
      <c r="T38" s="104">
        <f t="shared" si="7"/>
        <v>0.95</v>
      </c>
      <c r="U38" s="104">
        <f t="shared" si="8"/>
        <v>1.175</v>
      </c>
      <c r="V38" s="104">
        <f t="shared" si="9"/>
        <v>1.60</v>
      </c>
      <c r="W38" s="26">
        <f t="shared" si="10"/>
        <v>50.50</v>
      </c>
      <c r="X38" s="194">
        <f t="shared" si="11"/>
        <v>10.100000000000001</v>
      </c>
      <c r="Y38" s="114">
        <v>42</v>
      </c>
      <c r="Z38" s="195">
        <f t="shared" si="12"/>
        <v>33.60</v>
      </c>
      <c r="AA38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09"/>
    </row>
    <row r="39" spans="1:42" s="107" customFormat="1" ht="20.25">
      <c r="A39" s="191">
        <v>33</v>
      </c>
      <c r="B39" s="125">
        <v>439593</v>
      </c>
      <c r="C39" s="263" t="s">
        <v>340</v>
      </c>
      <c r="D39" s="8">
        <v>8</v>
      </c>
      <c r="E39" s="8">
        <v>6.50</v>
      </c>
      <c r="F39" s="8">
        <v>9.50</v>
      </c>
      <c r="G39" s="8">
        <v>10</v>
      </c>
      <c r="H39" s="8">
        <v>7</v>
      </c>
      <c r="I39" s="264">
        <f t="shared" si="1"/>
        <v>41</v>
      </c>
      <c r="J39" s="196">
        <f t="shared" si="2"/>
        <v>6.15</v>
      </c>
      <c r="K39" s="260">
        <v>1</v>
      </c>
      <c r="L39" s="260">
        <v>3.50</v>
      </c>
      <c r="M39" s="260">
        <v>2</v>
      </c>
      <c r="N39" s="260">
        <v>1.50</v>
      </c>
      <c r="O39" s="260">
        <v>3</v>
      </c>
      <c r="P39" s="197">
        <f t="shared" si="3"/>
        <v>11</v>
      </c>
      <c r="Q39" s="197">
        <f t="shared" si="4"/>
        <v>0.55000000000000004</v>
      </c>
      <c r="R39" s="104">
        <f t="shared" si="5"/>
        <v>1.25</v>
      </c>
      <c r="S39" s="104">
        <f t="shared" si="6"/>
        <v>1.1499999999999999</v>
      </c>
      <c r="T39" s="104">
        <f t="shared" si="7"/>
        <v>1.525</v>
      </c>
      <c r="U39" s="104">
        <f t="shared" si="8"/>
        <v>1.575</v>
      </c>
      <c r="V39" s="104">
        <f t="shared" si="9"/>
        <v>1.2000000000000002</v>
      </c>
      <c r="W39" s="26">
        <f t="shared" si="10"/>
        <v>52</v>
      </c>
      <c r="X39" s="194">
        <f t="shared" si="11"/>
        <v>10.40</v>
      </c>
      <c r="Y39" s="114">
        <v>44</v>
      </c>
      <c r="Z39" s="195">
        <f t="shared" si="12"/>
        <v>35.200000000000003</v>
      </c>
      <c r="AA39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09"/>
    </row>
    <row r="40" spans="1:42" s="107" customFormat="1" ht="20.25">
      <c r="A40" s="191">
        <v>34</v>
      </c>
      <c r="B40" s="125">
        <v>439594</v>
      </c>
      <c r="C40" s="263" t="s">
        <v>185</v>
      </c>
      <c r="D40" s="8">
        <v>9.50</v>
      </c>
      <c r="E40" s="8">
        <v>8</v>
      </c>
      <c r="F40" s="8">
        <v>13</v>
      </c>
      <c r="G40" s="8">
        <v>14</v>
      </c>
      <c r="H40" s="8">
        <v>15</v>
      </c>
      <c r="I40" s="264">
        <f t="shared" si="1"/>
        <v>59.50</v>
      </c>
      <c r="J40" s="196">
        <f t="shared" si="2"/>
        <v>8.9249999999999989</v>
      </c>
      <c r="K40" s="346">
        <v>3</v>
      </c>
      <c r="L40" s="11">
        <v>3.50</v>
      </c>
      <c r="M40" s="11">
        <v>4.50</v>
      </c>
      <c r="N40" s="11">
        <v>2</v>
      </c>
      <c r="O40" s="347">
        <v>1.50</v>
      </c>
      <c r="P40" s="197">
        <f t="shared" si="3"/>
        <v>14.50</v>
      </c>
      <c r="Q40" s="197">
        <f t="shared" si="4"/>
        <v>0.72500000000000009</v>
      </c>
      <c r="R40" s="104">
        <f t="shared" si="5"/>
        <v>1.5750000000000002</v>
      </c>
      <c r="S40" s="104">
        <f t="shared" si="6"/>
        <v>1.375</v>
      </c>
      <c r="T40" s="104">
        <f t="shared" si="7"/>
        <v>2.1749999999999998</v>
      </c>
      <c r="U40" s="104">
        <f t="shared" si="8"/>
        <v>2.2000000000000002</v>
      </c>
      <c r="V40" s="104">
        <f t="shared" si="9"/>
        <v>2.3250000000000002</v>
      </c>
      <c r="W40" s="26">
        <f t="shared" si="10"/>
        <v>74</v>
      </c>
      <c r="X40" s="194">
        <f t="shared" si="11"/>
        <v>14.80</v>
      </c>
      <c r="Y40" s="114">
        <v>61</v>
      </c>
      <c r="Z40" s="195">
        <f t="shared" si="12"/>
        <v>48.80</v>
      </c>
      <c r="AA4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09"/>
    </row>
    <row r="41" spans="1:42" s="107" customFormat="1" ht="20.25">
      <c r="A41" s="191">
        <v>35</v>
      </c>
      <c r="B41" s="125">
        <v>439602</v>
      </c>
      <c r="C41" s="263" t="s">
        <v>346</v>
      </c>
      <c r="D41" s="8">
        <v>16.50</v>
      </c>
      <c r="E41" s="8">
        <v>14</v>
      </c>
      <c r="F41" s="8">
        <v>15</v>
      </c>
      <c r="G41" s="8">
        <v>12</v>
      </c>
      <c r="H41" s="8">
        <v>11</v>
      </c>
      <c r="I41" s="264">
        <f t="shared" si="1"/>
        <v>68.50</v>
      </c>
      <c r="J41" s="196">
        <f t="shared" si="2"/>
        <v>10.275</v>
      </c>
      <c r="K41" s="260">
        <v>5</v>
      </c>
      <c r="L41" s="260">
        <v>3</v>
      </c>
      <c r="M41" s="260">
        <v>3.50</v>
      </c>
      <c r="N41" s="260">
        <v>4</v>
      </c>
      <c r="O41" s="260">
        <v>2</v>
      </c>
      <c r="P41" s="197">
        <f t="shared" si="3"/>
        <v>17.50</v>
      </c>
      <c r="Q41" s="197">
        <f t="shared" si="4"/>
        <v>0.875</v>
      </c>
      <c r="R41" s="104">
        <f t="shared" si="5"/>
        <v>2.725</v>
      </c>
      <c r="S41" s="104">
        <f t="shared" si="6"/>
        <v>2.25</v>
      </c>
      <c r="T41" s="104">
        <f t="shared" si="7"/>
        <v>2.4249999999999998</v>
      </c>
      <c r="U41" s="104">
        <f t="shared" si="8"/>
        <v>1.9999999999999998</v>
      </c>
      <c r="V41" s="104">
        <f t="shared" si="9"/>
        <v>1.75</v>
      </c>
      <c r="W41" s="26">
        <f t="shared" si="10"/>
        <v>86</v>
      </c>
      <c r="X41" s="194">
        <f t="shared" si="11"/>
        <v>17.20</v>
      </c>
      <c r="Y41" s="114">
        <v>71</v>
      </c>
      <c r="Z41" s="195">
        <f t="shared" si="12"/>
        <v>56.80</v>
      </c>
      <c r="AA41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09"/>
    </row>
    <row r="42" spans="1:42" s="107" customFormat="1" ht="20.25">
      <c r="A42" s="191">
        <v>36</v>
      </c>
      <c r="B42" s="125">
        <v>439603</v>
      </c>
      <c r="C42" s="263" t="s">
        <v>541</v>
      </c>
      <c r="D42" s="8">
        <v>5.50</v>
      </c>
      <c r="E42" s="8">
        <v>7.50</v>
      </c>
      <c r="F42" s="8">
        <v>13</v>
      </c>
      <c r="G42" s="8">
        <v>9</v>
      </c>
      <c r="H42" s="8">
        <v>8</v>
      </c>
      <c r="I42" s="264">
        <f t="shared" si="1"/>
        <v>43</v>
      </c>
      <c r="J42" s="196">
        <f t="shared" si="2"/>
        <v>6.45</v>
      </c>
      <c r="K42" s="346">
        <v>2</v>
      </c>
      <c r="L42" s="11">
        <v>1</v>
      </c>
      <c r="M42" s="11">
        <v>2.50</v>
      </c>
      <c r="N42" s="11">
        <v>2</v>
      </c>
      <c r="O42" s="347">
        <v>2.50</v>
      </c>
      <c r="P42" s="197">
        <f t="shared" si="3"/>
        <v>10</v>
      </c>
      <c r="Q42" s="197">
        <f t="shared" si="4"/>
        <v>0.50</v>
      </c>
      <c r="R42" s="104">
        <f t="shared" si="5"/>
        <v>0.925</v>
      </c>
      <c r="S42" s="104">
        <f t="shared" si="6"/>
        <v>1.175</v>
      </c>
      <c r="T42" s="104">
        <f t="shared" si="7"/>
        <v>2.0750000000000002</v>
      </c>
      <c r="U42" s="104">
        <f t="shared" si="8"/>
        <v>1.45</v>
      </c>
      <c r="V42" s="104">
        <f t="shared" si="9"/>
        <v>1.325</v>
      </c>
      <c r="W42" s="26">
        <f t="shared" si="10"/>
        <v>53</v>
      </c>
      <c r="X42" s="194">
        <f t="shared" si="11"/>
        <v>10.60</v>
      </c>
      <c r="Y42" s="114">
        <v>45</v>
      </c>
      <c r="Z42" s="195">
        <f t="shared" si="12"/>
        <v>36</v>
      </c>
      <c r="AA42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09"/>
    </row>
    <row r="43" spans="1:42" s="107" customFormat="1" ht="20.25">
      <c r="A43" s="191">
        <v>37</v>
      </c>
      <c r="B43" s="125">
        <v>439611</v>
      </c>
      <c r="C43" s="263" t="s">
        <v>349</v>
      </c>
      <c r="D43" s="8">
        <v>11</v>
      </c>
      <c r="E43" s="8">
        <v>10.50</v>
      </c>
      <c r="F43" s="8">
        <v>9.50</v>
      </c>
      <c r="G43" s="8">
        <v>8</v>
      </c>
      <c r="H43" s="8">
        <v>15.50</v>
      </c>
      <c r="I43" s="264">
        <f t="shared" si="1"/>
        <v>54.50</v>
      </c>
      <c r="J43" s="196">
        <f t="shared" si="2"/>
        <v>8.1749999999999989</v>
      </c>
      <c r="K43" s="346">
        <v>3.50</v>
      </c>
      <c r="L43" s="11">
        <v>2.50</v>
      </c>
      <c r="M43" s="11">
        <v>2</v>
      </c>
      <c r="N43" s="11">
        <v>3</v>
      </c>
      <c r="O43" s="347">
        <v>2</v>
      </c>
      <c r="P43" s="197">
        <f t="shared" si="3"/>
        <v>13</v>
      </c>
      <c r="Q43" s="197">
        <f t="shared" si="4"/>
        <v>0.65</v>
      </c>
      <c r="R43" s="104">
        <f t="shared" si="5"/>
        <v>1.825</v>
      </c>
      <c r="S43" s="104">
        <f t="shared" si="6"/>
        <v>1.70</v>
      </c>
      <c r="T43" s="104">
        <f t="shared" si="7"/>
        <v>1.525</v>
      </c>
      <c r="U43" s="104">
        <f t="shared" si="8"/>
        <v>1.35</v>
      </c>
      <c r="V43" s="104">
        <f t="shared" si="9"/>
        <v>2.4249999999999998</v>
      </c>
      <c r="W43" s="26">
        <f t="shared" si="10"/>
        <v>67.50</v>
      </c>
      <c r="X43" s="194">
        <f t="shared" si="11"/>
        <v>13.50</v>
      </c>
      <c r="Y43" s="114">
        <v>57</v>
      </c>
      <c r="Z43" s="195">
        <f t="shared" si="12"/>
        <v>45.60</v>
      </c>
      <c r="AA43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09"/>
    </row>
    <row r="44" spans="1:42" s="107" customFormat="1" ht="20.25">
      <c r="A44" s="191">
        <v>38</v>
      </c>
      <c r="B44" s="125">
        <v>439613</v>
      </c>
      <c r="C44" s="263" t="s">
        <v>542</v>
      </c>
      <c r="D44" s="8">
        <v>4</v>
      </c>
      <c r="E44" s="8">
        <v>6</v>
      </c>
      <c r="F44" s="8">
        <v>5.50</v>
      </c>
      <c r="G44" s="8">
        <v>9</v>
      </c>
      <c r="H44" s="8">
        <v>7</v>
      </c>
      <c r="I44" s="264">
        <f t="shared" si="1"/>
        <v>31.50</v>
      </c>
      <c r="J44" s="196">
        <f t="shared" si="2"/>
        <v>4.7249999999999996</v>
      </c>
      <c r="K44" s="260">
        <v>1.50</v>
      </c>
      <c r="L44" s="260">
        <v>1</v>
      </c>
      <c r="M44" s="260">
        <v>2.50</v>
      </c>
      <c r="N44" s="260">
        <v>1.50</v>
      </c>
      <c r="O44" s="260">
        <v>1</v>
      </c>
      <c r="P44" s="197">
        <f t="shared" si="3"/>
        <v>7.50</v>
      </c>
      <c r="Q44" s="197">
        <f t="shared" si="4"/>
        <v>0.375</v>
      </c>
      <c r="R44" s="104">
        <f t="shared" si="5"/>
        <v>0.675</v>
      </c>
      <c r="S44" s="104">
        <f t="shared" si="6"/>
        <v>0.95</v>
      </c>
      <c r="T44" s="104">
        <f t="shared" si="7"/>
        <v>0.95</v>
      </c>
      <c r="U44" s="104">
        <f t="shared" si="8"/>
        <v>1.4249999999999998</v>
      </c>
      <c r="V44" s="104">
        <f t="shared" si="9"/>
        <v>1.1000000000000001</v>
      </c>
      <c r="W44" s="26">
        <f t="shared" si="10"/>
        <v>39</v>
      </c>
      <c r="X44" s="194">
        <f t="shared" si="11"/>
        <v>7.8000000000000007</v>
      </c>
      <c r="Y44" s="114">
        <v>33</v>
      </c>
      <c r="Z44" s="195">
        <f t="shared" si="12"/>
        <v>26.40</v>
      </c>
      <c r="AA44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09"/>
    </row>
    <row r="45" spans="1:42" s="107" customFormat="1" ht="20.25">
      <c r="A45" s="191">
        <v>39</v>
      </c>
      <c r="B45" s="125">
        <v>439620</v>
      </c>
      <c r="C45" s="263" t="s">
        <v>353</v>
      </c>
      <c r="D45" s="8">
        <v>6.50</v>
      </c>
      <c r="E45" s="8">
        <v>7</v>
      </c>
      <c r="F45" s="8">
        <v>5</v>
      </c>
      <c r="G45" s="8">
        <v>8</v>
      </c>
      <c r="H45" s="8">
        <v>6</v>
      </c>
      <c r="I45" s="264">
        <f t="shared" si="1"/>
        <v>32.50</v>
      </c>
      <c r="J45" s="196">
        <f t="shared" si="2"/>
        <v>4.875</v>
      </c>
      <c r="K45" s="11">
        <v>3</v>
      </c>
      <c r="L45" s="11">
        <v>2.50</v>
      </c>
      <c r="M45" s="11">
        <v>1</v>
      </c>
      <c r="N45" s="11">
        <v>2</v>
      </c>
      <c r="O45" s="11">
        <v>0.50</v>
      </c>
      <c r="P45" s="197">
        <f t="shared" si="3"/>
        <v>9</v>
      </c>
      <c r="Q45" s="197">
        <f t="shared" si="4"/>
        <v>0.45</v>
      </c>
      <c r="R45" s="104">
        <f t="shared" si="5"/>
        <v>1.125</v>
      </c>
      <c r="S45" s="104">
        <f t="shared" si="6"/>
        <v>1.175</v>
      </c>
      <c r="T45" s="104">
        <f t="shared" si="7"/>
        <v>0.80</v>
      </c>
      <c r="U45" s="104">
        <f t="shared" si="8"/>
        <v>1.30</v>
      </c>
      <c r="V45" s="104">
        <f t="shared" si="9"/>
        <v>0.925</v>
      </c>
      <c r="W45" s="26">
        <f t="shared" si="10"/>
        <v>41.50</v>
      </c>
      <c r="X45" s="194">
        <f t="shared" si="11"/>
        <v>8.3000000000000007</v>
      </c>
      <c r="Y45" s="114">
        <v>36</v>
      </c>
      <c r="Z45" s="195">
        <f t="shared" si="12"/>
        <v>28.80</v>
      </c>
      <c r="AA45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09"/>
    </row>
    <row r="46" spans="1:42" s="107" customFormat="1" ht="20.25">
      <c r="A46" s="191">
        <v>40</v>
      </c>
      <c r="B46" s="125">
        <v>439623</v>
      </c>
      <c r="C46" s="263" t="s">
        <v>355</v>
      </c>
      <c r="D46" s="8">
        <v>5</v>
      </c>
      <c r="E46" s="8">
        <v>7</v>
      </c>
      <c r="F46" s="8">
        <v>6</v>
      </c>
      <c r="G46" s="8">
        <v>8</v>
      </c>
      <c r="H46" s="8">
        <v>6</v>
      </c>
      <c r="I46" s="264">
        <f t="shared" si="1"/>
        <v>32</v>
      </c>
      <c r="J46" s="196">
        <f t="shared" si="2"/>
        <v>4.80</v>
      </c>
      <c r="K46" s="11">
        <v>2</v>
      </c>
      <c r="L46" s="11">
        <v>1</v>
      </c>
      <c r="M46" s="11">
        <v>1.50</v>
      </c>
      <c r="N46" s="11">
        <v>2.50</v>
      </c>
      <c r="O46" s="11">
        <v>1</v>
      </c>
      <c r="P46" s="197">
        <f t="shared" si="3"/>
        <v>8</v>
      </c>
      <c r="Q46" s="197">
        <f t="shared" si="4"/>
        <v>0.40</v>
      </c>
      <c r="R46" s="104">
        <f t="shared" si="5"/>
        <v>0.85</v>
      </c>
      <c r="S46" s="104">
        <f t="shared" si="6"/>
        <v>1.1000000000000001</v>
      </c>
      <c r="T46" s="104">
        <f t="shared" si="7"/>
        <v>0.97499999999999987</v>
      </c>
      <c r="U46" s="104">
        <f t="shared" si="8"/>
        <v>1.325</v>
      </c>
      <c r="V46" s="104">
        <f t="shared" si="9"/>
        <v>0.95</v>
      </c>
      <c r="W46" s="26">
        <f t="shared" si="10"/>
        <v>40</v>
      </c>
      <c r="X46" s="194">
        <f t="shared" si="11"/>
        <v>8</v>
      </c>
      <c r="Y46" s="114">
        <v>36</v>
      </c>
      <c r="Z46" s="195">
        <f t="shared" si="12"/>
        <v>28.80</v>
      </c>
      <c r="AA46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09"/>
    </row>
    <row r="47" spans="1:42" s="107" customFormat="1" ht="20.25">
      <c r="A47" s="191">
        <v>41</v>
      </c>
      <c r="B47" s="125">
        <v>439625</v>
      </c>
      <c r="C47" s="263" t="s">
        <v>356</v>
      </c>
      <c r="D47" s="8">
        <v>6</v>
      </c>
      <c r="E47" s="8">
        <v>8</v>
      </c>
      <c r="F47" s="8">
        <v>6</v>
      </c>
      <c r="G47" s="8">
        <v>8</v>
      </c>
      <c r="H47" s="8">
        <v>7</v>
      </c>
      <c r="I47" s="264">
        <f t="shared" si="1"/>
        <v>35</v>
      </c>
      <c r="J47" s="196">
        <f t="shared" si="2"/>
        <v>5.25</v>
      </c>
      <c r="K47" s="11">
        <v>1</v>
      </c>
      <c r="L47" s="11">
        <v>2.50</v>
      </c>
      <c r="M47" s="11">
        <v>3</v>
      </c>
      <c r="N47" s="11">
        <v>2</v>
      </c>
      <c r="O47" s="11">
        <v>2</v>
      </c>
      <c r="P47" s="197">
        <f t="shared" si="3"/>
        <v>10.50</v>
      </c>
      <c r="Q47" s="197">
        <f t="shared" si="4"/>
        <v>0.525</v>
      </c>
      <c r="R47" s="104">
        <f t="shared" si="5"/>
        <v>0.95</v>
      </c>
      <c r="S47" s="104">
        <f t="shared" si="6"/>
        <v>1.325</v>
      </c>
      <c r="T47" s="104">
        <f t="shared" si="7"/>
        <v>1.0499999999999998</v>
      </c>
      <c r="U47" s="104">
        <f t="shared" si="8"/>
        <v>1.30</v>
      </c>
      <c r="V47" s="104">
        <f t="shared" si="9"/>
        <v>1.1500000000000001</v>
      </c>
      <c r="W47" s="26">
        <f t="shared" si="10"/>
        <v>45.50</v>
      </c>
      <c r="X47" s="194">
        <f t="shared" si="11"/>
        <v>9.10</v>
      </c>
      <c r="Y47" s="114">
        <v>39</v>
      </c>
      <c r="Z47" s="195">
        <f t="shared" si="12"/>
        <v>31.200000000000003</v>
      </c>
      <c r="AA47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09"/>
    </row>
    <row r="48" spans="1:42" s="107" customFormat="1" ht="20.25">
      <c r="A48" s="191">
        <v>42</v>
      </c>
      <c r="B48" s="125">
        <v>439631</v>
      </c>
      <c r="C48" s="263" t="s">
        <v>359</v>
      </c>
      <c r="D48" s="8">
        <v>8</v>
      </c>
      <c r="E48" s="8">
        <v>5</v>
      </c>
      <c r="F48" s="8">
        <v>4</v>
      </c>
      <c r="G48" s="8">
        <v>6</v>
      </c>
      <c r="H48" s="8">
        <v>8</v>
      </c>
      <c r="I48" s="264">
        <f t="shared" si="1"/>
        <v>31</v>
      </c>
      <c r="J48" s="196">
        <f t="shared" si="2"/>
        <v>4.6499999999999995</v>
      </c>
      <c r="K48" s="11">
        <v>2</v>
      </c>
      <c r="L48" s="11">
        <v>3</v>
      </c>
      <c r="M48" s="11">
        <v>0.50</v>
      </c>
      <c r="N48" s="11">
        <v>2.50</v>
      </c>
      <c r="O48" s="11">
        <v>1.50</v>
      </c>
      <c r="P48" s="197">
        <f t="shared" si="3"/>
        <v>9.50</v>
      </c>
      <c r="Q48" s="197">
        <f t="shared" si="4"/>
        <v>0.475</v>
      </c>
      <c r="R48" s="104">
        <f t="shared" si="5"/>
        <v>1.30</v>
      </c>
      <c r="S48" s="104">
        <f t="shared" si="6"/>
        <v>0.90</v>
      </c>
      <c r="T48" s="104">
        <f t="shared" si="7"/>
        <v>0.625</v>
      </c>
      <c r="U48" s="104">
        <f t="shared" si="8"/>
        <v>1.0249999999999999</v>
      </c>
      <c r="V48" s="104">
        <f t="shared" si="9"/>
        <v>1.2749999999999999</v>
      </c>
      <c r="W48" s="26">
        <f t="shared" si="10"/>
        <v>40.50</v>
      </c>
      <c r="X48" s="194">
        <f t="shared" si="11"/>
        <v>8.10</v>
      </c>
      <c r="Y48" s="114">
        <v>36</v>
      </c>
      <c r="Z48" s="195">
        <f t="shared" si="12"/>
        <v>28.80</v>
      </c>
      <c r="AA48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09"/>
    </row>
    <row r="49" spans="1:42" s="107" customFormat="1" ht="20.25">
      <c r="A49" s="191">
        <v>43</v>
      </c>
      <c r="B49" s="125">
        <v>439632</v>
      </c>
      <c r="C49" s="263" t="s">
        <v>504</v>
      </c>
      <c r="D49" s="8">
        <v>0</v>
      </c>
      <c r="E49" s="8">
        <v>0</v>
      </c>
      <c r="F49" s="8">
        <v>0.50</v>
      </c>
      <c r="G49" s="8">
        <v>0</v>
      </c>
      <c r="H49" s="8">
        <v>0</v>
      </c>
      <c r="I49" s="264">
        <f t="shared" si="1"/>
        <v>0.50</v>
      </c>
      <c r="J49" s="196">
        <f t="shared" si="2"/>
        <v>0.074999999999999997</v>
      </c>
      <c r="K49" s="11">
        <v>0</v>
      </c>
      <c r="L49" s="11">
        <v>0</v>
      </c>
      <c r="M49" s="11">
        <v>0</v>
      </c>
      <c r="N49" s="11">
        <v>0.50</v>
      </c>
      <c r="O49" s="11">
        <v>0.50</v>
      </c>
      <c r="P49" s="197">
        <f t="shared" si="3"/>
        <v>1</v>
      </c>
      <c r="Q49" s="197"/>
      <c r="R49" s="104">
        <f t="shared" si="5"/>
        <v>0</v>
      </c>
      <c r="S49" s="104">
        <f t="shared" si="6"/>
        <v>0</v>
      </c>
      <c r="T49" s="104">
        <f t="shared" si="7"/>
        <v>0.074999999999999997</v>
      </c>
      <c r="U49" s="104">
        <f t="shared" si="8"/>
        <v>0.025000000000000001</v>
      </c>
      <c r="V49" s="104">
        <f t="shared" si="9"/>
        <v>0.025000000000000001</v>
      </c>
      <c r="W49" s="26">
        <f t="shared" si="10"/>
        <v>1.50</v>
      </c>
      <c r="X49" s="194">
        <f t="shared" si="11"/>
        <v>0.30000000000000004</v>
      </c>
      <c r="Y49" s="114">
        <v>0</v>
      </c>
      <c r="Z49" s="195">
        <f t="shared" si="12"/>
        <v>0</v>
      </c>
      <c r="AA49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09"/>
    </row>
    <row r="50" spans="1:42" s="107" customFormat="1" ht="20.25">
      <c r="A50" s="191">
        <v>44</v>
      </c>
      <c r="B50" s="125">
        <v>439638</v>
      </c>
      <c r="C50" s="263" t="s">
        <v>363</v>
      </c>
      <c r="D50" s="8">
        <v>5</v>
      </c>
      <c r="E50" s="8">
        <v>9</v>
      </c>
      <c r="F50" s="8">
        <v>6</v>
      </c>
      <c r="G50" s="8">
        <v>7</v>
      </c>
      <c r="H50" s="8">
        <v>8</v>
      </c>
      <c r="I50" s="264">
        <f t="shared" si="1"/>
        <v>35</v>
      </c>
      <c r="J50" s="196">
        <f t="shared" si="2"/>
        <v>5.25</v>
      </c>
      <c r="K50" s="11">
        <v>4</v>
      </c>
      <c r="L50" s="11">
        <v>3</v>
      </c>
      <c r="M50" s="11">
        <v>1</v>
      </c>
      <c r="N50" s="11">
        <v>0</v>
      </c>
      <c r="O50" s="11">
        <v>1.50</v>
      </c>
      <c r="P50" s="197">
        <f t="shared" si="3"/>
        <v>9.50</v>
      </c>
      <c r="Q50" s="197">
        <f t="shared" si="4"/>
        <v>0.475</v>
      </c>
      <c r="R50" s="104">
        <f t="shared" si="5"/>
        <v>0.95</v>
      </c>
      <c r="S50" s="104">
        <f t="shared" si="6"/>
        <v>1.50</v>
      </c>
      <c r="T50" s="104">
        <f t="shared" si="7"/>
        <v>0.95</v>
      </c>
      <c r="U50" s="104">
        <f t="shared" si="8"/>
        <v>1.05</v>
      </c>
      <c r="V50" s="104">
        <f t="shared" si="9"/>
        <v>1.2749999999999999</v>
      </c>
      <c r="W50" s="26">
        <f t="shared" si="10"/>
        <v>44.50</v>
      </c>
      <c r="X50" s="194">
        <f t="shared" si="11"/>
        <v>8.90</v>
      </c>
      <c r="Y50" s="114">
        <v>39</v>
      </c>
      <c r="Z50" s="195">
        <f t="shared" si="12"/>
        <v>31.200000000000003</v>
      </c>
      <c r="AA5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09"/>
    </row>
    <row r="51" spans="1:42" s="107" customFormat="1" ht="20.25">
      <c r="A51" s="191">
        <v>45</v>
      </c>
      <c r="B51" s="125">
        <v>439639</v>
      </c>
      <c r="C51" s="263" t="s">
        <v>364</v>
      </c>
      <c r="D51" s="8">
        <v>8</v>
      </c>
      <c r="E51" s="8">
        <v>7</v>
      </c>
      <c r="F51" s="8">
        <v>4</v>
      </c>
      <c r="G51" s="8">
        <v>8</v>
      </c>
      <c r="H51" s="8">
        <v>6</v>
      </c>
      <c r="I51" s="264">
        <f t="shared" si="1"/>
        <v>33</v>
      </c>
      <c r="J51" s="196">
        <f t="shared" si="2"/>
        <v>4.95</v>
      </c>
      <c r="K51" s="11">
        <v>1</v>
      </c>
      <c r="L51" s="11">
        <v>2</v>
      </c>
      <c r="M51" s="11">
        <v>2</v>
      </c>
      <c r="N51" s="11">
        <v>1.50</v>
      </c>
      <c r="O51" s="11">
        <v>2.50</v>
      </c>
      <c r="P51" s="197">
        <f t="shared" si="3"/>
        <v>9</v>
      </c>
      <c r="Q51" s="197">
        <f t="shared" si="4"/>
        <v>0.45</v>
      </c>
      <c r="R51" s="104">
        <f t="shared" si="5"/>
        <v>1.25</v>
      </c>
      <c r="S51" s="104">
        <f t="shared" si="6"/>
        <v>1.1500000000000001</v>
      </c>
      <c r="T51" s="104">
        <f t="shared" si="7"/>
        <v>0.70</v>
      </c>
      <c r="U51" s="104">
        <f t="shared" si="8"/>
        <v>1.2749999999999999</v>
      </c>
      <c r="V51" s="104">
        <f t="shared" si="9"/>
        <v>1.0249999999999999</v>
      </c>
      <c r="W51" s="26">
        <f t="shared" si="10"/>
        <v>42</v>
      </c>
      <c r="X51" s="194">
        <f t="shared" si="11"/>
        <v>8.40</v>
      </c>
      <c r="Y51" s="114">
        <v>36</v>
      </c>
      <c r="Z51" s="195">
        <f t="shared" si="12"/>
        <v>28.80</v>
      </c>
      <c r="AA51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09"/>
    </row>
    <row r="52" spans="1:42" s="107" customFormat="1" ht="20.25">
      <c r="A52" s="191">
        <v>46</v>
      </c>
      <c r="B52" s="125">
        <v>439640</v>
      </c>
      <c r="C52" s="263" t="s">
        <v>365</v>
      </c>
      <c r="D52" s="8">
        <v>6.50</v>
      </c>
      <c r="E52" s="8">
        <v>7</v>
      </c>
      <c r="F52" s="8">
        <v>5</v>
      </c>
      <c r="G52" s="8">
        <v>8</v>
      </c>
      <c r="H52" s="8">
        <v>6</v>
      </c>
      <c r="I52" s="264">
        <f t="shared" si="1"/>
        <v>32.50</v>
      </c>
      <c r="J52" s="196">
        <f t="shared" si="2"/>
        <v>4.875</v>
      </c>
      <c r="K52" s="11">
        <v>1.50</v>
      </c>
      <c r="L52" s="11">
        <v>1</v>
      </c>
      <c r="M52" s="11">
        <v>3</v>
      </c>
      <c r="N52" s="11">
        <v>2.50</v>
      </c>
      <c r="O52" s="11">
        <v>2</v>
      </c>
      <c r="P52" s="197">
        <f t="shared" si="3"/>
        <v>10</v>
      </c>
      <c r="Q52" s="197">
        <f t="shared" si="4"/>
        <v>0.50</v>
      </c>
      <c r="R52" s="104">
        <f t="shared" si="5"/>
        <v>1.05</v>
      </c>
      <c r="S52" s="104">
        <f t="shared" si="6"/>
        <v>1.1000000000000001</v>
      </c>
      <c r="T52" s="104">
        <f t="shared" si="7"/>
        <v>0.90</v>
      </c>
      <c r="U52" s="104">
        <f t="shared" si="8"/>
        <v>1.325</v>
      </c>
      <c r="V52" s="104">
        <f t="shared" si="9"/>
        <v>0.99999999999999989</v>
      </c>
      <c r="W52" s="26">
        <f t="shared" si="10"/>
        <v>42.50</v>
      </c>
      <c r="X52" s="194">
        <f t="shared" si="11"/>
        <v>8.50</v>
      </c>
      <c r="Y52" s="114">
        <v>38</v>
      </c>
      <c r="Z52" s="195">
        <f t="shared" si="12"/>
        <v>30.40</v>
      </c>
      <c r="AA52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09"/>
    </row>
    <row r="53" spans="1:42" s="107" customFormat="1" ht="20.25">
      <c r="A53" s="191">
        <v>47</v>
      </c>
      <c r="B53" s="125">
        <v>439650</v>
      </c>
      <c r="C53" s="263" t="s">
        <v>543</v>
      </c>
      <c r="D53" s="8">
        <v>4</v>
      </c>
      <c r="E53" s="8">
        <v>6</v>
      </c>
      <c r="F53" s="8">
        <v>9</v>
      </c>
      <c r="G53" s="8">
        <v>5.50</v>
      </c>
      <c r="H53" s="8">
        <v>7</v>
      </c>
      <c r="I53" s="264">
        <f t="shared" si="1"/>
        <v>31.50</v>
      </c>
      <c r="J53" s="196">
        <f t="shared" si="2"/>
        <v>4.7249999999999996</v>
      </c>
      <c r="K53" s="11">
        <v>2.50</v>
      </c>
      <c r="L53" s="11">
        <v>3</v>
      </c>
      <c r="M53" s="11">
        <v>2</v>
      </c>
      <c r="N53" s="11">
        <v>1.50</v>
      </c>
      <c r="O53" s="11">
        <v>0.50</v>
      </c>
      <c r="P53" s="197">
        <f t="shared" si="3"/>
        <v>9.50</v>
      </c>
      <c r="Q53" s="197">
        <f t="shared" si="4"/>
        <v>0.475</v>
      </c>
      <c r="R53" s="104">
        <f t="shared" si="5"/>
        <v>0.725</v>
      </c>
      <c r="S53" s="104">
        <f t="shared" si="6"/>
        <v>1.0499999999999998</v>
      </c>
      <c r="T53" s="104">
        <f t="shared" si="7"/>
        <v>1.45</v>
      </c>
      <c r="U53" s="104">
        <f t="shared" si="8"/>
        <v>0.89999999999999991</v>
      </c>
      <c r="V53" s="104">
        <f t="shared" si="9"/>
        <v>1.075</v>
      </c>
      <c r="W53" s="26">
        <f t="shared" si="10"/>
        <v>41</v>
      </c>
      <c r="X53" s="194">
        <f t="shared" si="11"/>
        <v>8.2000000000000011</v>
      </c>
      <c r="Y53" s="114">
        <v>36</v>
      </c>
      <c r="Z53" s="195">
        <f t="shared" si="12"/>
        <v>28.80</v>
      </c>
      <c r="AA53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09"/>
    </row>
    <row r="54" spans="1:42" s="107" customFormat="1" ht="20.25">
      <c r="A54" s="191">
        <v>48</v>
      </c>
      <c r="B54" s="125">
        <v>439652</v>
      </c>
      <c r="C54" s="263" t="s">
        <v>372</v>
      </c>
      <c r="D54" s="8">
        <v>8</v>
      </c>
      <c r="E54" s="8">
        <v>9</v>
      </c>
      <c r="F54" s="8">
        <v>5</v>
      </c>
      <c r="G54" s="8">
        <v>9</v>
      </c>
      <c r="H54" s="8">
        <v>6</v>
      </c>
      <c r="I54" s="264">
        <f t="shared" si="1"/>
        <v>37</v>
      </c>
      <c r="J54" s="196">
        <f t="shared" si="2"/>
        <v>5.55</v>
      </c>
      <c r="K54" s="11">
        <v>2</v>
      </c>
      <c r="L54" s="11">
        <v>2.50</v>
      </c>
      <c r="M54" s="11">
        <v>1.50</v>
      </c>
      <c r="N54" s="11">
        <v>1</v>
      </c>
      <c r="O54" s="11">
        <v>2.50</v>
      </c>
      <c r="P54" s="197">
        <f t="shared" si="3"/>
        <v>9.50</v>
      </c>
      <c r="Q54" s="197">
        <f t="shared" si="4"/>
        <v>0.475</v>
      </c>
      <c r="R54" s="104">
        <f t="shared" si="5"/>
        <v>1.30</v>
      </c>
      <c r="S54" s="104">
        <f t="shared" si="6"/>
        <v>1.475</v>
      </c>
      <c r="T54" s="104">
        <f t="shared" si="7"/>
        <v>0.825</v>
      </c>
      <c r="U54" s="104">
        <f t="shared" si="8"/>
        <v>1.40</v>
      </c>
      <c r="V54" s="104">
        <f t="shared" si="9"/>
        <v>1.0249999999999999</v>
      </c>
      <c r="W54" s="26">
        <f t="shared" si="10"/>
        <v>46.50</v>
      </c>
      <c r="X54" s="194">
        <f t="shared" si="11"/>
        <v>9.3000000000000007</v>
      </c>
      <c r="Y54" s="114">
        <v>40</v>
      </c>
      <c r="Z54" s="195">
        <f t="shared" si="12"/>
        <v>32</v>
      </c>
      <c r="AA54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09"/>
    </row>
    <row r="55" spans="1:42" s="107" customFormat="1" ht="20.25">
      <c r="A55" s="191">
        <v>49</v>
      </c>
      <c r="B55" s="125">
        <v>439658</v>
      </c>
      <c r="C55" s="263" t="s">
        <v>375</v>
      </c>
      <c r="D55" s="8">
        <v>0</v>
      </c>
      <c r="E55" s="8">
        <v>0.50</v>
      </c>
      <c r="F55" s="8">
        <v>0.50</v>
      </c>
      <c r="G55" s="8">
        <v>0</v>
      </c>
      <c r="H55" s="8">
        <v>0</v>
      </c>
      <c r="I55" s="264">
        <f t="shared" si="1"/>
        <v>1</v>
      </c>
      <c r="J55" s="196">
        <f t="shared" si="2"/>
        <v>0.15</v>
      </c>
      <c r="K55" s="11">
        <v>0</v>
      </c>
      <c r="L55" s="11">
        <v>0.50</v>
      </c>
      <c r="M55" s="11">
        <v>0.50</v>
      </c>
      <c r="N55" s="11">
        <v>0</v>
      </c>
      <c r="O55" s="11">
        <v>0</v>
      </c>
      <c r="P55" s="197">
        <f t="shared" si="3"/>
        <v>1</v>
      </c>
      <c r="Q55" s="197">
        <f t="shared" si="4"/>
        <v>0.05</v>
      </c>
      <c r="R55" s="104">
        <f t="shared" si="5"/>
        <v>0</v>
      </c>
      <c r="S55" s="104">
        <f t="shared" si="6"/>
        <v>0.10</v>
      </c>
      <c r="T55" s="104">
        <f t="shared" si="7"/>
        <v>0.10</v>
      </c>
      <c r="U55" s="104">
        <f t="shared" si="8"/>
        <v>0</v>
      </c>
      <c r="V55" s="104">
        <f t="shared" si="9"/>
        <v>0</v>
      </c>
      <c r="W55" s="26">
        <f t="shared" si="10"/>
        <v>2</v>
      </c>
      <c r="X55" s="194">
        <f t="shared" si="11"/>
        <v>0.40</v>
      </c>
      <c r="Y55" s="114">
        <v>0</v>
      </c>
      <c r="Z55" s="195">
        <f t="shared" si="12"/>
        <v>0</v>
      </c>
      <c r="AA55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09"/>
    </row>
    <row r="56" spans="1:42" s="107" customFormat="1" ht="20.25">
      <c r="A56" s="191">
        <v>50</v>
      </c>
      <c r="B56" s="125">
        <v>439662</v>
      </c>
      <c r="C56" s="263" t="s">
        <v>203</v>
      </c>
      <c r="D56" s="8">
        <v>4</v>
      </c>
      <c r="E56" s="8">
        <v>5.50</v>
      </c>
      <c r="F56" s="8">
        <v>7</v>
      </c>
      <c r="G56" s="8">
        <v>4.50</v>
      </c>
      <c r="H56" s="8">
        <v>2.50</v>
      </c>
      <c r="I56" s="264">
        <f t="shared" si="1"/>
        <v>23.50</v>
      </c>
      <c r="J56" s="196">
        <f t="shared" si="2"/>
        <v>3.525</v>
      </c>
      <c r="K56" s="11">
        <v>0.50</v>
      </c>
      <c r="L56" s="11">
        <v>2</v>
      </c>
      <c r="M56" s="11">
        <v>1</v>
      </c>
      <c r="N56" s="11">
        <v>1.50</v>
      </c>
      <c r="O56" s="11">
        <v>2</v>
      </c>
      <c r="P56" s="197">
        <f t="shared" si="3"/>
        <v>7</v>
      </c>
      <c r="Q56" s="197">
        <f t="shared" si="4"/>
        <v>0.35</v>
      </c>
      <c r="R56" s="104">
        <f t="shared" si="5"/>
        <v>0.625</v>
      </c>
      <c r="S56" s="104">
        <f t="shared" si="6"/>
        <v>0.925</v>
      </c>
      <c r="T56" s="104">
        <f t="shared" si="7"/>
        <v>1.1000000000000001</v>
      </c>
      <c r="U56" s="104">
        <f t="shared" si="8"/>
        <v>0.75</v>
      </c>
      <c r="V56" s="104">
        <f t="shared" si="9"/>
        <v>0.475</v>
      </c>
      <c r="W56" s="26">
        <f t="shared" si="10"/>
        <v>30.50</v>
      </c>
      <c r="X56" s="194">
        <f t="shared" si="11"/>
        <v>6.10</v>
      </c>
      <c r="Y56" s="114">
        <v>28</v>
      </c>
      <c r="Z56" s="195">
        <f t="shared" si="12"/>
        <v>22.40</v>
      </c>
      <c r="AA56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09"/>
    </row>
    <row r="57" spans="1:42" s="107" customFormat="1" ht="20.25">
      <c r="A57" s="191">
        <v>51</v>
      </c>
      <c r="B57" s="125">
        <v>439663</v>
      </c>
      <c r="C57" s="263" t="s">
        <v>544</v>
      </c>
      <c r="D57" s="8">
        <v>8.50</v>
      </c>
      <c r="E57" s="8">
        <v>9</v>
      </c>
      <c r="F57" s="8">
        <v>11</v>
      </c>
      <c r="G57" s="8">
        <v>9</v>
      </c>
      <c r="H57" s="8">
        <v>10</v>
      </c>
      <c r="I57" s="264">
        <f t="shared" si="1"/>
        <v>47.50</v>
      </c>
      <c r="J57" s="196">
        <f t="shared" si="2"/>
        <v>7.125</v>
      </c>
      <c r="K57" s="11">
        <v>2</v>
      </c>
      <c r="L57" s="11">
        <v>3</v>
      </c>
      <c r="M57" s="11">
        <v>2</v>
      </c>
      <c r="N57" s="11">
        <v>3</v>
      </c>
      <c r="O57" s="11">
        <v>2</v>
      </c>
      <c r="P57" s="197">
        <f t="shared" si="3"/>
        <v>12</v>
      </c>
      <c r="Q57" s="197">
        <f t="shared" si="4"/>
        <v>0.60000000000000009</v>
      </c>
      <c r="R57" s="104">
        <f t="shared" si="5"/>
        <v>1.375</v>
      </c>
      <c r="S57" s="104">
        <f t="shared" si="6"/>
        <v>1.50</v>
      </c>
      <c r="T57" s="104">
        <f t="shared" si="7"/>
        <v>1.75</v>
      </c>
      <c r="U57" s="104">
        <f t="shared" si="8"/>
        <v>1.50</v>
      </c>
      <c r="V57" s="104">
        <f t="shared" si="9"/>
        <v>1.60</v>
      </c>
      <c r="W57" s="26">
        <f t="shared" si="10"/>
        <v>59.50</v>
      </c>
      <c r="X57" s="194">
        <f t="shared" si="11"/>
        <v>11.90</v>
      </c>
      <c r="Y57" s="114">
        <v>50</v>
      </c>
      <c r="Z57" s="195">
        <f t="shared" si="12"/>
        <v>40</v>
      </c>
      <c r="AA57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09"/>
    </row>
    <row r="58" spans="1:42" s="107" customFormat="1" ht="20.25">
      <c r="A58" s="191">
        <v>52</v>
      </c>
      <c r="B58" s="125">
        <v>439664</v>
      </c>
      <c r="C58" s="263" t="s">
        <v>545</v>
      </c>
      <c r="D58" s="8">
        <v>8</v>
      </c>
      <c r="E58" s="8">
        <v>5</v>
      </c>
      <c r="F58" s="8">
        <v>4</v>
      </c>
      <c r="G58" s="8">
        <v>6</v>
      </c>
      <c r="H58" s="8">
        <v>8</v>
      </c>
      <c r="I58" s="264">
        <f t="shared" si="1"/>
        <v>31</v>
      </c>
      <c r="J58" s="196">
        <f t="shared" si="2"/>
        <v>4.6499999999999995</v>
      </c>
      <c r="K58" s="11">
        <v>1</v>
      </c>
      <c r="L58" s="11">
        <v>1.50</v>
      </c>
      <c r="M58" s="11">
        <v>2.50</v>
      </c>
      <c r="N58" s="11">
        <v>1.50</v>
      </c>
      <c r="O58" s="11">
        <v>1</v>
      </c>
      <c r="P58" s="197">
        <f t="shared" si="3"/>
        <v>7.50</v>
      </c>
      <c r="Q58" s="197">
        <f t="shared" si="4"/>
        <v>0.375</v>
      </c>
      <c r="R58" s="104">
        <f t="shared" si="5"/>
        <v>1.25</v>
      </c>
      <c r="S58" s="104">
        <f t="shared" si="6"/>
        <v>0.825</v>
      </c>
      <c r="T58" s="104">
        <f t="shared" si="7"/>
        <v>0.725</v>
      </c>
      <c r="U58" s="104">
        <f t="shared" si="8"/>
        <v>0.97499999999999987</v>
      </c>
      <c r="V58" s="104">
        <f t="shared" si="9"/>
        <v>1.25</v>
      </c>
      <c r="W58" s="26">
        <f t="shared" si="10"/>
        <v>38.50</v>
      </c>
      <c r="X58" s="194">
        <f t="shared" si="11"/>
        <v>7.70</v>
      </c>
      <c r="Y58" s="114">
        <v>33</v>
      </c>
      <c r="Z58" s="195">
        <f t="shared" si="12"/>
        <v>26.40</v>
      </c>
      <c r="AA58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09"/>
    </row>
    <row r="59" spans="1:42" s="107" customFormat="1" ht="20.25">
      <c r="A59" s="191">
        <v>53</v>
      </c>
      <c r="B59" s="125">
        <v>439666</v>
      </c>
      <c r="C59" s="263" t="s">
        <v>378</v>
      </c>
      <c r="D59" s="8">
        <v>12</v>
      </c>
      <c r="E59" s="8">
        <v>6</v>
      </c>
      <c r="F59" s="8">
        <v>9</v>
      </c>
      <c r="G59" s="8">
        <v>8</v>
      </c>
      <c r="H59" s="8">
        <v>13</v>
      </c>
      <c r="I59" s="264">
        <f t="shared" si="1"/>
        <v>48</v>
      </c>
      <c r="J59" s="196">
        <f t="shared" si="2"/>
        <v>7.1999999999999993</v>
      </c>
      <c r="K59" s="11">
        <v>2</v>
      </c>
      <c r="L59" s="11">
        <v>3</v>
      </c>
      <c r="M59" s="11">
        <v>2</v>
      </c>
      <c r="N59" s="11">
        <v>3</v>
      </c>
      <c r="O59" s="11">
        <v>3</v>
      </c>
      <c r="P59" s="197">
        <f t="shared" si="3"/>
        <v>13</v>
      </c>
      <c r="Q59" s="197">
        <f t="shared" si="4"/>
        <v>0.65</v>
      </c>
      <c r="R59" s="104">
        <f t="shared" si="5"/>
        <v>1.90</v>
      </c>
      <c r="S59" s="104">
        <f t="shared" si="6"/>
        <v>1.0499999999999998</v>
      </c>
      <c r="T59" s="104">
        <f t="shared" si="7"/>
        <v>1.45</v>
      </c>
      <c r="U59" s="104">
        <f t="shared" si="8"/>
        <v>1.35</v>
      </c>
      <c r="V59" s="104">
        <f t="shared" si="9"/>
        <v>2.10</v>
      </c>
      <c r="W59" s="26">
        <f t="shared" si="10"/>
        <v>61</v>
      </c>
      <c r="X59" s="194">
        <f t="shared" si="11"/>
        <v>12.20</v>
      </c>
      <c r="Y59" s="114">
        <v>52</v>
      </c>
      <c r="Z59" s="195">
        <f t="shared" si="12"/>
        <v>41.60</v>
      </c>
      <c r="AA59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09"/>
    </row>
    <row r="60" spans="1:42" s="107" customFormat="1" ht="20.25">
      <c r="A60" s="191">
        <v>54</v>
      </c>
      <c r="B60" s="125">
        <v>439670</v>
      </c>
      <c r="C60" s="263" t="s">
        <v>380</v>
      </c>
      <c r="D60" s="8">
        <v>14</v>
      </c>
      <c r="E60" s="8">
        <v>12</v>
      </c>
      <c r="F60" s="8">
        <v>10</v>
      </c>
      <c r="G60" s="8">
        <v>10.50</v>
      </c>
      <c r="H60" s="8">
        <v>13</v>
      </c>
      <c r="I60" s="264">
        <f t="shared" si="1"/>
        <v>59.50</v>
      </c>
      <c r="J60" s="196">
        <f t="shared" si="2"/>
        <v>8.9249999999999989</v>
      </c>
      <c r="K60" s="11">
        <v>2.50</v>
      </c>
      <c r="L60" s="11">
        <v>2</v>
      </c>
      <c r="M60" s="11">
        <v>3</v>
      </c>
      <c r="N60" s="11">
        <v>4</v>
      </c>
      <c r="O60" s="11">
        <v>3.50</v>
      </c>
      <c r="P60" s="197">
        <f t="shared" si="3"/>
        <v>15</v>
      </c>
      <c r="Q60" s="197">
        <f t="shared" si="4"/>
        <v>0.75</v>
      </c>
      <c r="R60" s="104">
        <f t="shared" si="5"/>
        <v>2.225</v>
      </c>
      <c r="S60" s="104">
        <f t="shared" si="6"/>
        <v>1.90</v>
      </c>
      <c r="T60" s="104">
        <f t="shared" si="7"/>
        <v>1.65</v>
      </c>
      <c r="U60" s="104">
        <f t="shared" si="8"/>
        <v>1.775</v>
      </c>
      <c r="V60" s="104">
        <f t="shared" si="9"/>
        <v>2.125</v>
      </c>
      <c r="W60" s="26">
        <f t="shared" si="10"/>
        <v>74.50</v>
      </c>
      <c r="X60" s="194">
        <f t="shared" si="11"/>
        <v>14.90</v>
      </c>
      <c r="Y60" s="114">
        <v>61</v>
      </c>
      <c r="Z60" s="195">
        <f t="shared" si="12"/>
        <v>48.80</v>
      </c>
      <c r="AA6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09"/>
    </row>
    <row r="61" spans="1:42" s="107" customFormat="1" ht="20.25">
      <c r="A61" s="191">
        <v>55</v>
      </c>
      <c r="B61" s="125">
        <v>439674</v>
      </c>
      <c r="C61" s="263" t="s">
        <v>206</v>
      </c>
      <c r="D61" s="8">
        <v>13</v>
      </c>
      <c r="E61" s="8">
        <v>14</v>
      </c>
      <c r="F61" s="8">
        <v>8</v>
      </c>
      <c r="G61" s="8">
        <v>10</v>
      </c>
      <c r="H61" s="8">
        <v>9</v>
      </c>
      <c r="I61" s="264">
        <f t="shared" si="1"/>
        <v>54</v>
      </c>
      <c r="J61" s="196">
        <f t="shared" si="2"/>
        <v>8.10</v>
      </c>
      <c r="K61" s="11">
        <v>4</v>
      </c>
      <c r="L61" s="11">
        <v>2</v>
      </c>
      <c r="M61" s="11">
        <v>3</v>
      </c>
      <c r="N61" s="11">
        <v>2</v>
      </c>
      <c r="O61" s="11">
        <v>3</v>
      </c>
      <c r="P61" s="197">
        <f t="shared" si="3"/>
        <v>14</v>
      </c>
      <c r="Q61" s="197">
        <f t="shared" si="4"/>
        <v>0.70</v>
      </c>
      <c r="R61" s="104">
        <f t="shared" si="5"/>
        <v>2.15</v>
      </c>
      <c r="S61" s="104">
        <f t="shared" si="6"/>
        <v>2.2000000000000002</v>
      </c>
      <c r="T61" s="104">
        <f t="shared" si="7"/>
        <v>1.35</v>
      </c>
      <c r="U61" s="104">
        <f t="shared" si="8"/>
        <v>1.60</v>
      </c>
      <c r="V61" s="104">
        <f t="shared" si="9"/>
        <v>1.50</v>
      </c>
      <c r="W61" s="26">
        <f t="shared" si="10"/>
        <v>68</v>
      </c>
      <c r="X61" s="194">
        <f t="shared" si="11"/>
        <v>13.60</v>
      </c>
      <c r="Y61" s="114">
        <v>56</v>
      </c>
      <c r="Z61" s="195">
        <f t="shared" si="12"/>
        <v>44.80</v>
      </c>
      <c r="AA61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09"/>
    </row>
    <row r="62" spans="1:42" s="107" customFormat="1" ht="20.25">
      <c r="A62" s="191">
        <v>56</v>
      </c>
      <c r="B62" s="125">
        <v>439684</v>
      </c>
      <c r="C62" s="263" t="s">
        <v>386</v>
      </c>
      <c r="D62" s="8">
        <v>1.50</v>
      </c>
      <c r="E62" s="8">
        <v>2.50</v>
      </c>
      <c r="F62" s="8">
        <v>3</v>
      </c>
      <c r="G62" s="8">
        <v>2</v>
      </c>
      <c r="H62" s="8">
        <v>1</v>
      </c>
      <c r="I62" s="264">
        <f t="shared" si="1"/>
        <v>10</v>
      </c>
      <c r="J62" s="196">
        <f t="shared" si="2"/>
        <v>1.50</v>
      </c>
      <c r="K62" s="11">
        <v>0.50</v>
      </c>
      <c r="L62" s="11">
        <v>1</v>
      </c>
      <c r="M62" s="11">
        <v>0</v>
      </c>
      <c r="N62" s="11">
        <v>0.50</v>
      </c>
      <c r="O62" s="11">
        <v>0</v>
      </c>
      <c r="P62" s="197">
        <f t="shared" si="3"/>
        <v>2</v>
      </c>
      <c r="Q62" s="197">
        <f t="shared" si="4"/>
        <v>0.10</v>
      </c>
      <c r="R62" s="104">
        <f t="shared" si="5"/>
        <v>0.24999999999999997</v>
      </c>
      <c r="S62" s="104">
        <f t="shared" si="6"/>
        <v>0.425</v>
      </c>
      <c r="T62" s="104">
        <f t="shared" si="7"/>
        <v>0.44999999999999996</v>
      </c>
      <c r="U62" s="104">
        <f t="shared" si="8"/>
        <v>0.325</v>
      </c>
      <c r="V62" s="104">
        <f t="shared" si="9"/>
        <v>0.15</v>
      </c>
      <c r="W62" s="26">
        <f t="shared" si="10"/>
        <v>12</v>
      </c>
      <c r="X62" s="194">
        <f t="shared" si="11"/>
        <v>2.4000000000000004</v>
      </c>
      <c r="Y62" s="114">
        <v>12</v>
      </c>
      <c r="Z62" s="195">
        <f t="shared" si="12"/>
        <v>9.6000000000000014</v>
      </c>
      <c r="AA62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09"/>
    </row>
    <row r="63" spans="1:42" s="107" customFormat="1" ht="20.25">
      <c r="A63" s="191">
        <v>57</v>
      </c>
      <c r="B63" s="125">
        <v>439685</v>
      </c>
      <c r="C63" s="263" t="s">
        <v>387</v>
      </c>
      <c r="D63" s="8">
        <v>6</v>
      </c>
      <c r="E63" s="8">
        <v>9</v>
      </c>
      <c r="F63" s="8">
        <v>8</v>
      </c>
      <c r="G63" s="8">
        <v>9</v>
      </c>
      <c r="H63" s="8">
        <v>6</v>
      </c>
      <c r="I63" s="264">
        <f t="shared" si="1"/>
        <v>38</v>
      </c>
      <c r="J63" s="196">
        <f t="shared" si="2"/>
        <v>5.70</v>
      </c>
      <c r="K63" s="346">
        <v>2</v>
      </c>
      <c r="L63" s="11">
        <v>2.50</v>
      </c>
      <c r="M63" s="11">
        <v>1</v>
      </c>
      <c r="N63" s="11">
        <v>2</v>
      </c>
      <c r="O63" s="347">
        <v>2.50</v>
      </c>
      <c r="P63" s="197">
        <f t="shared" si="3"/>
        <v>10</v>
      </c>
      <c r="Q63" s="197">
        <f t="shared" si="4"/>
        <v>0.50</v>
      </c>
      <c r="R63" s="104">
        <f t="shared" si="5"/>
        <v>0.99999999999999989</v>
      </c>
      <c r="S63" s="104">
        <f t="shared" si="6"/>
        <v>1.475</v>
      </c>
      <c r="T63" s="104">
        <f t="shared" si="7"/>
        <v>1.25</v>
      </c>
      <c r="U63" s="104">
        <f t="shared" si="8"/>
        <v>1.45</v>
      </c>
      <c r="V63" s="104">
        <f t="shared" si="9"/>
        <v>1.0249999999999999</v>
      </c>
      <c r="W63" s="26">
        <f t="shared" si="10"/>
        <v>48</v>
      </c>
      <c r="X63" s="194">
        <f t="shared" si="11"/>
        <v>9.6000000000000014</v>
      </c>
      <c r="Y63" s="114">
        <v>41</v>
      </c>
      <c r="Z63" s="195">
        <f t="shared" si="12"/>
        <v>32.800000000000004</v>
      </c>
      <c r="AA63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09"/>
    </row>
    <row r="64" spans="1:42" s="107" customFormat="1" ht="20.25">
      <c r="A64" s="191">
        <v>58</v>
      </c>
      <c r="B64" s="125">
        <v>439687</v>
      </c>
      <c r="C64" s="263" t="s">
        <v>212</v>
      </c>
      <c r="D64" s="8">
        <v>3.50</v>
      </c>
      <c r="E64" s="8">
        <v>4</v>
      </c>
      <c r="F64" s="8">
        <v>2</v>
      </c>
      <c r="G64" s="8">
        <v>6</v>
      </c>
      <c r="H64" s="8">
        <v>2.50</v>
      </c>
      <c r="I64" s="264">
        <f t="shared" si="1"/>
        <v>18</v>
      </c>
      <c r="J64" s="196">
        <f t="shared" si="2"/>
        <v>2.6999999999999997</v>
      </c>
      <c r="K64" s="11">
        <v>0.50</v>
      </c>
      <c r="L64" s="11">
        <v>1.50</v>
      </c>
      <c r="M64" s="11">
        <v>2</v>
      </c>
      <c r="N64" s="11">
        <v>0</v>
      </c>
      <c r="O64" s="11">
        <v>0.50</v>
      </c>
      <c r="P64" s="197">
        <f t="shared" si="3"/>
        <v>4.50</v>
      </c>
      <c r="Q64" s="197">
        <f t="shared" si="4"/>
        <v>0.225</v>
      </c>
      <c r="R64" s="104">
        <f t="shared" si="5"/>
        <v>0.55000000000000004</v>
      </c>
      <c r="S64" s="104">
        <f t="shared" si="6"/>
        <v>0.675</v>
      </c>
      <c r="T64" s="104">
        <f t="shared" si="7"/>
        <v>0.40</v>
      </c>
      <c r="U64" s="104">
        <f t="shared" si="8"/>
        <v>0.89999999999999991</v>
      </c>
      <c r="V64" s="104">
        <f t="shared" si="9"/>
        <v>0.40</v>
      </c>
      <c r="W64" s="26">
        <f t="shared" si="10"/>
        <v>22.50</v>
      </c>
      <c r="X64" s="194">
        <f t="shared" si="11"/>
        <v>4.50</v>
      </c>
      <c r="Y64" s="114">
        <v>20</v>
      </c>
      <c r="Z64" s="195">
        <f t="shared" si="12"/>
        <v>16</v>
      </c>
      <c r="AA64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09"/>
    </row>
    <row r="65" spans="1:42" s="107" customFormat="1" ht="20.25">
      <c r="A65" s="191">
        <v>59</v>
      </c>
      <c r="B65" s="125">
        <v>439693</v>
      </c>
      <c r="C65" s="263" t="s">
        <v>213</v>
      </c>
      <c r="D65" s="8">
        <v>3</v>
      </c>
      <c r="E65" s="8">
        <v>6</v>
      </c>
      <c r="F65" s="8">
        <v>4.50</v>
      </c>
      <c r="G65" s="8">
        <v>7</v>
      </c>
      <c r="H65" s="8">
        <v>3</v>
      </c>
      <c r="I65" s="264">
        <f t="shared" si="1"/>
        <v>23.50</v>
      </c>
      <c r="J65" s="196">
        <f t="shared" si="2"/>
        <v>3.525</v>
      </c>
      <c r="K65" s="11">
        <v>3</v>
      </c>
      <c r="L65" s="11">
        <v>1</v>
      </c>
      <c r="M65" s="11">
        <v>1.50</v>
      </c>
      <c r="N65" s="11">
        <v>3</v>
      </c>
      <c r="O65" s="11">
        <v>2</v>
      </c>
      <c r="P65" s="197">
        <f t="shared" si="3"/>
        <v>10.50</v>
      </c>
      <c r="Q65" s="197">
        <f t="shared" si="4"/>
        <v>0.525</v>
      </c>
      <c r="R65" s="104">
        <f t="shared" si="5"/>
        <v>0.60</v>
      </c>
      <c r="S65" s="104">
        <f t="shared" si="6"/>
        <v>0.95</v>
      </c>
      <c r="T65" s="104">
        <f t="shared" si="7"/>
        <v>0.75</v>
      </c>
      <c r="U65" s="104">
        <f t="shared" si="8"/>
        <v>1.2000000000000002</v>
      </c>
      <c r="V65" s="104">
        <f t="shared" si="9"/>
        <v>0.54999999999999993</v>
      </c>
      <c r="W65" s="26">
        <f t="shared" si="10"/>
        <v>34</v>
      </c>
      <c r="X65" s="194">
        <f t="shared" si="11"/>
        <v>6.8000000000000007</v>
      </c>
      <c r="Y65" s="114" t="s">
        <v>147</v>
      </c>
      <c r="Z65" s="195" t="e">
        <f t="shared" si="12"/>
        <v>#VALUE!</v>
      </c>
      <c r="AA65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09"/>
    </row>
    <row r="66" spans="1:42" s="107" customFormat="1" ht="20.25">
      <c r="A66" s="191">
        <v>60</v>
      </c>
      <c r="B66" s="125">
        <v>439698</v>
      </c>
      <c r="C66" s="263" t="s">
        <v>546</v>
      </c>
      <c r="D66" s="259">
        <v>7</v>
      </c>
      <c r="E66" s="259">
        <v>3.50</v>
      </c>
      <c r="F66" s="259">
        <v>6</v>
      </c>
      <c r="G66" s="259">
        <v>5.50</v>
      </c>
      <c r="H66" s="259">
        <v>2.50</v>
      </c>
      <c r="I66" s="264">
        <f t="shared" si="1"/>
        <v>24.50</v>
      </c>
      <c r="J66" s="196">
        <f t="shared" si="2"/>
        <v>3.675</v>
      </c>
      <c r="K66" s="11">
        <v>1</v>
      </c>
      <c r="L66" s="11">
        <v>2</v>
      </c>
      <c r="M66" s="11">
        <v>1.50</v>
      </c>
      <c r="N66" s="11">
        <v>0.50</v>
      </c>
      <c r="O66" s="11">
        <v>1.50</v>
      </c>
      <c r="P66" s="197">
        <f t="shared" si="3"/>
        <v>6.50</v>
      </c>
      <c r="Q66" s="197">
        <f t="shared" si="4"/>
        <v>0.325</v>
      </c>
      <c r="R66" s="104">
        <f t="shared" si="5"/>
        <v>1.1000000000000001</v>
      </c>
      <c r="S66" s="104">
        <f t="shared" si="6"/>
        <v>0.625</v>
      </c>
      <c r="T66" s="104">
        <f t="shared" si="7"/>
        <v>0.97499999999999987</v>
      </c>
      <c r="U66" s="104">
        <f t="shared" si="8"/>
        <v>0.85</v>
      </c>
      <c r="V66" s="104">
        <f t="shared" si="9"/>
        <v>0.45</v>
      </c>
      <c r="W66" s="26">
        <f t="shared" si="10"/>
        <v>31</v>
      </c>
      <c r="X66" s="194">
        <f t="shared" si="11"/>
        <v>6.20</v>
      </c>
      <c r="Y66" s="114">
        <v>26</v>
      </c>
      <c r="Z66" s="195">
        <f t="shared" si="12"/>
        <v>20.80</v>
      </c>
      <c r="AA66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09"/>
    </row>
    <row r="67" spans="1:42" s="107" customFormat="1" ht="20.25">
      <c r="A67" s="191">
        <v>61</v>
      </c>
      <c r="B67" s="125">
        <v>439701</v>
      </c>
      <c r="C67" s="263" t="s">
        <v>392</v>
      </c>
      <c r="D67" s="8">
        <v>6</v>
      </c>
      <c r="E67" s="8">
        <v>10</v>
      </c>
      <c r="F67" s="8">
        <v>7</v>
      </c>
      <c r="G67" s="8">
        <v>9</v>
      </c>
      <c r="H67" s="8">
        <v>8</v>
      </c>
      <c r="I67" s="264">
        <f t="shared" si="1"/>
        <v>40</v>
      </c>
      <c r="J67" s="196">
        <f t="shared" si="2"/>
        <v>6</v>
      </c>
      <c r="K67" s="11">
        <v>4</v>
      </c>
      <c r="L67" s="11">
        <v>1</v>
      </c>
      <c r="M67" s="11">
        <v>2.50</v>
      </c>
      <c r="N67" s="11">
        <v>3</v>
      </c>
      <c r="O67" s="11">
        <v>0</v>
      </c>
      <c r="P67" s="197">
        <f t="shared" si="3"/>
        <v>10.50</v>
      </c>
      <c r="Q67" s="197">
        <f t="shared" si="4"/>
        <v>0.525</v>
      </c>
      <c r="R67" s="104">
        <f t="shared" si="5"/>
        <v>1.0999999999999999</v>
      </c>
      <c r="S67" s="104">
        <f t="shared" si="6"/>
        <v>1.55</v>
      </c>
      <c r="T67" s="104">
        <f t="shared" si="7"/>
        <v>1.175</v>
      </c>
      <c r="U67" s="104">
        <f t="shared" si="8"/>
        <v>1.50</v>
      </c>
      <c r="V67" s="104">
        <f t="shared" si="9"/>
        <v>1.20</v>
      </c>
      <c r="W67" s="26">
        <f t="shared" si="10"/>
        <v>50.50</v>
      </c>
      <c r="X67" s="194">
        <f t="shared" si="11"/>
        <v>10.100000000000001</v>
      </c>
      <c r="Y67" s="114">
        <v>43</v>
      </c>
      <c r="Z67" s="195">
        <f t="shared" si="12"/>
        <v>34.40</v>
      </c>
      <c r="AA67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09"/>
    </row>
    <row r="68" spans="1:42" s="107" customFormat="1" ht="20.25">
      <c r="A68" s="191">
        <v>62</v>
      </c>
      <c r="B68" s="125">
        <v>439707</v>
      </c>
      <c r="C68" s="263" t="s">
        <v>398</v>
      </c>
      <c r="D68" s="8">
        <v>12</v>
      </c>
      <c r="E68" s="8">
        <v>6</v>
      </c>
      <c r="F68" s="8">
        <v>8</v>
      </c>
      <c r="G68" s="8">
        <v>8</v>
      </c>
      <c r="H68" s="8">
        <v>13</v>
      </c>
      <c r="I68" s="264">
        <f t="shared" si="1"/>
        <v>47</v>
      </c>
      <c r="J68" s="196">
        <f t="shared" si="2"/>
        <v>7.05</v>
      </c>
      <c r="K68" s="11">
        <v>3</v>
      </c>
      <c r="L68" s="11">
        <v>3.50</v>
      </c>
      <c r="M68" s="11">
        <v>1</v>
      </c>
      <c r="N68" s="11">
        <v>0.50</v>
      </c>
      <c r="O68" s="11">
        <v>4</v>
      </c>
      <c r="P68" s="197">
        <f t="shared" si="3"/>
        <v>12</v>
      </c>
      <c r="Q68" s="197">
        <f t="shared" si="4"/>
        <v>0.60000000000000009</v>
      </c>
      <c r="R68" s="104">
        <f t="shared" si="5"/>
        <v>1.9499999999999997</v>
      </c>
      <c r="S68" s="104">
        <f t="shared" si="6"/>
        <v>1.075</v>
      </c>
      <c r="T68" s="104">
        <f t="shared" si="7"/>
        <v>1.25</v>
      </c>
      <c r="U68" s="104">
        <f t="shared" si="8"/>
        <v>1.2249999999999999</v>
      </c>
      <c r="V68" s="104">
        <f t="shared" si="9"/>
        <v>2.15</v>
      </c>
      <c r="W68" s="26">
        <f t="shared" si="10"/>
        <v>59</v>
      </c>
      <c r="X68" s="194">
        <f t="shared" si="11"/>
        <v>11.80</v>
      </c>
      <c r="Y68" s="114">
        <v>48</v>
      </c>
      <c r="Z68" s="195">
        <f t="shared" si="12"/>
        <v>38.400000000000006</v>
      </c>
      <c r="AA68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09"/>
    </row>
    <row r="69" spans="1:42" s="107" customFormat="1" ht="20.25">
      <c r="A69" s="191">
        <v>63</v>
      </c>
      <c r="B69" s="125">
        <v>439708</v>
      </c>
      <c r="C69" s="263" t="s">
        <v>399</v>
      </c>
      <c r="D69" s="8">
        <v>3.50</v>
      </c>
      <c r="E69" s="8">
        <v>5</v>
      </c>
      <c r="F69" s="8">
        <v>6</v>
      </c>
      <c r="G69" s="8">
        <v>1</v>
      </c>
      <c r="H69" s="8">
        <v>3</v>
      </c>
      <c r="I69" s="264">
        <f t="shared" si="1"/>
        <v>18.50</v>
      </c>
      <c r="J69" s="196">
        <f t="shared" si="2"/>
        <v>2.775</v>
      </c>
      <c r="K69" s="11">
        <v>1</v>
      </c>
      <c r="L69" s="11">
        <v>0.50</v>
      </c>
      <c r="M69" s="11">
        <v>2</v>
      </c>
      <c r="N69" s="11">
        <v>0</v>
      </c>
      <c r="O69" s="11">
        <v>1</v>
      </c>
      <c r="P69" s="197">
        <f t="shared" si="3"/>
        <v>4.50</v>
      </c>
      <c r="Q69" s="197">
        <f t="shared" si="4"/>
        <v>0.225</v>
      </c>
      <c r="R69" s="104">
        <f t="shared" si="5"/>
        <v>0.57500000000000007</v>
      </c>
      <c r="S69" s="104">
        <f t="shared" si="6"/>
        <v>0.775</v>
      </c>
      <c r="T69" s="104">
        <f t="shared" si="7"/>
        <v>0.99999999999999989</v>
      </c>
      <c r="U69" s="104">
        <f t="shared" si="8"/>
        <v>0.15</v>
      </c>
      <c r="V69" s="104">
        <f t="shared" si="9"/>
        <v>0.49999999999999994</v>
      </c>
      <c r="W69" s="26">
        <f t="shared" si="10"/>
        <v>23</v>
      </c>
      <c r="X69" s="194">
        <f t="shared" si="11"/>
        <v>4.6000000000000005</v>
      </c>
      <c r="Y69" s="114">
        <v>20</v>
      </c>
      <c r="Z69" s="195">
        <f t="shared" si="12"/>
        <v>16</v>
      </c>
      <c r="AA69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09"/>
    </row>
    <row r="70" spans="1:42" s="107" customFormat="1" ht="20.25">
      <c r="A70" s="191">
        <v>64</v>
      </c>
      <c r="B70" s="125">
        <v>439709</v>
      </c>
      <c r="C70" s="263" t="s">
        <v>124</v>
      </c>
      <c r="D70" s="8">
        <v>15</v>
      </c>
      <c r="E70" s="8">
        <v>16</v>
      </c>
      <c r="F70" s="8">
        <v>12</v>
      </c>
      <c r="G70" s="8">
        <v>13</v>
      </c>
      <c r="H70" s="8">
        <v>12</v>
      </c>
      <c r="I70" s="264">
        <f t="shared" si="1"/>
        <v>68</v>
      </c>
      <c r="J70" s="196">
        <f t="shared" si="2"/>
        <v>10.199999999999999</v>
      </c>
      <c r="K70" s="346">
        <v>3</v>
      </c>
      <c r="L70" s="11">
        <v>5</v>
      </c>
      <c r="M70" s="11">
        <v>4.50</v>
      </c>
      <c r="N70" s="11">
        <v>2.50</v>
      </c>
      <c r="O70" s="347">
        <v>2</v>
      </c>
      <c r="P70" s="197">
        <f t="shared" si="3"/>
        <v>17</v>
      </c>
      <c r="Q70" s="197">
        <f t="shared" si="4"/>
        <v>0.85000000000000009</v>
      </c>
      <c r="R70" s="104">
        <f t="shared" si="5"/>
        <v>2.40</v>
      </c>
      <c r="S70" s="104">
        <f t="shared" si="6"/>
        <v>2.65</v>
      </c>
      <c r="T70" s="104">
        <f t="shared" si="7"/>
        <v>2.025</v>
      </c>
      <c r="U70" s="104">
        <f t="shared" si="8"/>
        <v>2.0750000000000002</v>
      </c>
      <c r="V70" s="104">
        <f t="shared" si="9"/>
        <v>1.90</v>
      </c>
      <c r="W70" s="26">
        <f t="shared" si="10"/>
        <v>85</v>
      </c>
      <c r="X70" s="194">
        <f t="shared" si="11"/>
        <v>17</v>
      </c>
      <c r="Y70" s="114">
        <v>72</v>
      </c>
      <c r="Z70" s="195">
        <f t="shared" si="12"/>
        <v>57.60</v>
      </c>
      <c r="AA7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09"/>
    </row>
    <row r="71" spans="1:42" s="107" customFormat="1" ht="20.25">
      <c r="A71" s="191">
        <v>65</v>
      </c>
      <c r="B71" s="125">
        <v>439712</v>
      </c>
      <c r="C71" s="263" t="s">
        <v>217</v>
      </c>
      <c r="D71" s="8">
        <v>14</v>
      </c>
      <c r="E71" s="8">
        <v>13</v>
      </c>
      <c r="F71" s="8">
        <v>14</v>
      </c>
      <c r="G71" s="8">
        <v>15</v>
      </c>
      <c r="H71" s="8">
        <v>16</v>
      </c>
      <c r="I71" s="264">
        <f t="shared" si="1"/>
        <v>72</v>
      </c>
      <c r="J71" s="196">
        <f t="shared" si="2"/>
        <v>10.80</v>
      </c>
      <c r="K71" s="346">
        <v>4</v>
      </c>
      <c r="L71" s="11">
        <v>2.50</v>
      </c>
      <c r="M71" s="11">
        <v>3</v>
      </c>
      <c r="N71" s="11">
        <v>4</v>
      </c>
      <c r="O71" s="347">
        <v>5</v>
      </c>
      <c r="P71" s="197">
        <f t="shared" si="3"/>
        <v>18.50</v>
      </c>
      <c r="Q71" s="197">
        <f t="shared" si="4"/>
        <v>0.925</v>
      </c>
      <c r="R71" s="104">
        <f t="shared" si="5"/>
        <v>2.3000000000000003</v>
      </c>
      <c r="S71" s="104">
        <f t="shared" si="6"/>
        <v>2.0750000000000002</v>
      </c>
      <c r="T71" s="104">
        <f t="shared" si="7"/>
        <v>2.25</v>
      </c>
      <c r="U71" s="104">
        <f t="shared" si="8"/>
        <v>2.4500000000000002</v>
      </c>
      <c r="V71" s="104">
        <f t="shared" si="9"/>
        <v>2.65</v>
      </c>
      <c r="W71" s="26">
        <f t="shared" si="10"/>
        <v>90.50</v>
      </c>
      <c r="X71" s="194">
        <f t="shared" si="11"/>
        <v>18.10</v>
      </c>
      <c r="Y71" s="114">
        <v>78</v>
      </c>
      <c r="Z71" s="195">
        <f t="shared" si="12"/>
        <v>62.400000000000006</v>
      </c>
      <c r="AA71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09"/>
    </row>
    <row r="72" spans="1:42" s="107" customFormat="1" ht="20.25">
      <c r="A72" s="191">
        <v>66</v>
      </c>
      <c r="B72" s="125">
        <v>439722</v>
      </c>
      <c r="C72" s="263" t="s">
        <v>405</v>
      </c>
      <c r="D72" s="8">
        <v>10.50</v>
      </c>
      <c r="E72" s="8">
        <v>8</v>
      </c>
      <c r="F72" s="8">
        <v>9</v>
      </c>
      <c r="G72" s="8">
        <v>9</v>
      </c>
      <c r="H72" s="8">
        <v>8</v>
      </c>
      <c r="I72" s="264">
        <f t="shared" si="13" ref="I72:I135">SUM(D72:H72)</f>
        <v>44.50</v>
      </c>
      <c r="J72" s="196">
        <f t="shared" si="14" ref="J72:J135">I72*0.15</f>
        <v>6.675</v>
      </c>
      <c r="K72" s="11">
        <v>2.50</v>
      </c>
      <c r="L72" s="11">
        <v>4</v>
      </c>
      <c r="M72" s="11">
        <v>1</v>
      </c>
      <c r="N72" s="11">
        <v>2</v>
      </c>
      <c r="O72" s="11">
        <v>1.50</v>
      </c>
      <c r="P72" s="197">
        <f t="shared" si="15" ref="P72:P135">SUM(K72:O72)</f>
        <v>11</v>
      </c>
      <c r="Q72" s="197">
        <f t="shared" si="16" ref="Q72:Q135">P72*0.05</f>
        <v>0.55000000000000004</v>
      </c>
      <c r="R72" s="104">
        <f t="shared" si="17" ref="R72:R135">D72*0.15+K72:K72*0.05</f>
        <v>1.70</v>
      </c>
      <c r="S72" s="104">
        <f t="shared" si="18" ref="S72:S135">E72*0.15+L72:L72*0.05</f>
        <v>1.40</v>
      </c>
      <c r="T72" s="104">
        <f t="shared" si="19" ref="T72:T135">F72*0.15+M72:M72*0.05</f>
        <v>1.40</v>
      </c>
      <c r="U72" s="104">
        <f t="shared" si="20" ref="U72:U135">G72*0.15+N72:N72*0.05</f>
        <v>1.45</v>
      </c>
      <c r="V72" s="104">
        <f t="shared" si="21" ref="V72:V135">H72*0.15+O72:O72*0.05</f>
        <v>1.2749999999999999</v>
      </c>
      <c r="W72" s="26">
        <f t="shared" si="22" ref="W72:W135">I72+P72</f>
        <v>55.50</v>
      </c>
      <c r="X72" s="194">
        <f t="shared" si="23" ref="X72:X135">W72*0.2</f>
        <v>11.10</v>
      </c>
      <c r="Y72" s="114">
        <v>49</v>
      </c>
      <c r="Z72" s="195">
        <f t="shared" si="24" ref="Z72:Z135">Y72*0.8</f>
        <v>39.200000000000003</v>
      </c>
      <c r="AA72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09"/>
    </row>
    <row r="73" spans="1:42" s="107" customFormat="1" ht="20.25">
      <c r="A73" s="191">
        <v>67</v>
      </c>
      <c r="B73" s="125">
        <v>439725</v>
      </c>
      <c r="C73" s="263" t="s">
        <v>407</v>
      </c>
      <c r="D73" s="8">
        <v>10</v>
      </c>
      <c r="E73" s="8">
        <v>8</v>
      </c>
      <c r="F73" s="8">
        <v>9</v>
      </c>
      <c r="G73" s="8">
        <v>8</v>
      </c>
      <c r="H73" s="8">
        <v>7</v>
      </c>
      <c r="I73" s="264">
        <f t="shared" si="13"/>
        <v>42</v>
      </c>
      <c r="J73" s="196">
        <f t="shared" si="14"/>
        <v>6.30</v>
      </c>
      <c r="K73" s="11">
        <v>3</v>
      </c>
      <c r="L73" s="11">
        <v>2.50</v>
      </c>
      <c r="M73" s="11">
        <v>1.50</v>
      </c>
      <c r="N73" s="11">
        <v>2</v>
      </c>
      <c r="O73" s="11">
        <v>3</v>
      </c>
      <c r="P73" s="197">
        <f t="shared" si="15"/>
        <v>12</v>
      </c>
      <c r="Q73" s="197">
        <f t="shared" si="16"/>
        <v>0.60000000000000009</v>
      </c>
      <c r="R73" s="104">
        <f t="shared" si="17"/>
        <v>1.65</v>
      </c>
      <c r="S73" s="104">
        <f t="shared" si="18"/>
        <v>1.325</v>
      </c>
      <c r="T73" s="104">
        <f t="shared" si="19"/>
        <v>1.4249999999999998</v>
      </c>
      <c r="U73" s="104">
        <f t="shared" si="20"/>
        <v>1.30</v>
      </c>
      <c r="V73" s="104">
        <f t="shared" si="21"/>
        <v>1.2000000000000002</v>
      </c>
      <c r="W73" s="26">
        <f t="shared" si="22"/>
        <v>54</v>
      </c>
      <c r="X73" s="194">
        <f t="shared" si="23"/>
        <v>10.80</v>
      </c>
      <c r="Y73" s="114">
        <v>46</v>
      </c>
      <c r="Z73" s="195">
        <f t="shared" si="24"/>
        <v>36.800000000000004</v>
      </c>
      <c r="AA73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09"/>
    </row>
    <row r="74" spans="1:42" s="107" customFormat="1" ht="20.25">
      <c r="A74" s="191">
        <v>68</v>
      </c>
      <c r="B74" s="125">
        <v>439729</v>
      </c>
      <c r="C74" s="263" t="s">
        <v>548</v>
      </c>
      <c r="D74" s="8">
        <v>8</v>
      </c>
      <c r="E74" s="8">
        <v>4</v>
      </c>
      <c r="F74" s="8">
        <v>5.50</v>
      </c>
      <c r="G74" s="8">
        <v>6</v>
      </c>
      <c r="H74" s="8">
        <v>5</v>
      </c>
      <c r="I74" s="264">
        <f t="shared" si="13"/>
        <v>28.50</v>
      </c>
      <c r="J74" s="196">
        <f t="shared" si="14"/>
        <v>4.2749999999999995</v>
      </c>
      <c r="K74" s="11">
        <v>2</v>
      </c>
      <c r="L74" s="11">
        <v>1</v>
      </c>
      <c r="M74" s="11">
        <v>2</v>
      </c>
      <c r="N74" s="11">
        <v>2.50</v>
      </c>
      <c r="O74" s="11">
        <v>4</v>
      </c>
      <c r="P74" s="197">
        <f t="shared" si="15"/>
        <v>11.50</v>
      </c>
      <c r="Q74" s="197">
        <f t="shared" si="16"/>
        <v>0.57500000000000007</v>
      </c>
      <c r="R74" s="104">
        <f t="shared" si="17"/>
        <v>1.30</v>
      </c>
      <c r="S74" s="104">
        <f t="shared" si="18"/>
        <v>0.65</v>
      </c>
      <c r="T74" s="104">
        <f t="shared" si="19"/>
        <v>0.925</v>
      </c>
      <c r="U74" s="104">
        <f t="shared" si="20"/>
        <v>1.0249999999999999</v>
      </c>
      <c r="V74" s="104">
        <f t="shared" si="21"/>
        <v>0.95</v>
      </c>
      <c r="W74" s="26">
        <f t="shared" si="22"/>
        <v>40</v>
      </c>
      <c r="X74" s="194">
        <f t="shared" si="23"/>
        <v>8</v>
      </c>
      <c r="Y74" s="114" t="s">
        <v>147</v>
      </c>
      <c r="Z74" s="195" t="e">
        <f t="shared" si="24"/>
        <v>#VALUE!</v>
      </c>
      <c r="AA74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09"/>
    </row>
    <row r="75" spans="1:42" s="107" customFormat="1" ht="20.25">
      <c r="A75" s="191">
        <v>69</v>
      </c>
      <c r="B75" s="125">
        <v>439731</v>
      </c>
      <c r="C75" s="263" t="s">
        <v>408</v>
      </c>
      <c r="D75" s="8">
        <v>8</v>
      </c>
      <c r="E75" s="8">
        <v>7</v>
      </c>
      <c r="F75" s="8">
        <v>6</v>
      </c>
      <c r="G75" s="8">
        <v>8</v>
      </c>
      <c r="H75" s="8">
        <v>9</v>
      </c>
      <c r="I75" s="264">
        <f t="shared" si="13"/>
        <v>38</v>
      </c>
      <c r="J75" s="196">
        <f t="shared" si="14"/>
        <v>5.70</v>
      </c>
      <c r="K75" s="11">
        <v>1.50</v>
      </c>
      <c r="L75" s="11">
        <v>2.50</v>
      </c>
      <c r="M75" s="11">
        <v>1</v>
      </c>
      <c r="N75" s="11">
        <v>2</v>
      </c>
      <c r="O75" s="11">
        <v>1.50</v>
      </c>
      <c r="P75" s="197">
        <f t="shared" si="15"/>
        <v>8.50</v>
      </c>
      <c r="Q75" s="197">
        <f t="shared" si="16"/>
        <v>0.42500000000000004</v>
      </c>
      <c r="R75" s="104">
        <f t="shared" si="17"/>
        <v>1.2749999999999999</v>
      </c>
      <c r="S75" s="104">
        <f t="shared" si="18"/>
        <v>1.175</v>
      </c>
      <c r="T75" s="104">
        <f t="shared" si="19"/>
        <v>0.95</v>
      </c>
      <c r="U75" s="104">
        <f t="shared" si="20"/>
        <v>1.30</v>
      </c>
      <c r="V75" s="104">
        <f t="shared" si="21"/>
        <v>1.4249999999999998</v>
      </c>
      <c r="W75" s="26">
        <f t="shared" si="22"/>
        <v>46.50</v>
      </c>
      <c r="X75" s="194">
        <f t="shared" si="23"/>
        <v>9.3000000000000007</v>
      </c>
      <c r="Y75" s="114">
        <v>43</v>
      </c>
      <c r="Z75" s="195">
        <f t="shared" si="24"/>
        <v>34.40</v>
      </c>
      <c r="AA75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09"/>
    </row>
    <row r="76" spans="1:42" s="107" customFormat="1" ht="20.25">
      <c r="A76" s="191">
        <v>70</v>
      </c>
      <c r="B76" s="125">
        <v>439741</v>
      </c>
      <c r="C76" s="263" t="s">
        <v>226</v>
      </c>
      <c r="D76" s="8">
        <v>7</v>
      </c>
      <c r="E76" s="8">
        <v>6</v>
      </c>
      <c r="F76" s="8">
        <v>7.50</v>
      </c>
      <c r="G76" s="8">
        <v>10</v>
      </c>
      <c r="H76" s="8">
        <v>8.50</v>
      </c>
      <c r="I76" s="264">
        <f t="shared" si="13"/>
        <v>39</v>
      </c>
      <c r="J76" s="196">
        <f t="shared" si="14"/>
        <v>5.85</v>
      </c>
      <c r="K76" s="11">
        <v>2</v>
      </c>
      <c r="L76" s="11">
        <v>1</v>
      </c>
      <c r="M76" s="11">
        <v>2</v>
      </c>
      <c r="N76" s="11">
        <v>1.50</v>
      </c>
      <c r="O76" s="11">
        <v>4</v>
      </c>
      <c r="P76" s="197">
        <f t="shared" si="15"/>
        <v>10.50</v>
      </c>
      <c r="Q76" s="197">
        <f t="shared" si="16"/>
        <v>0.525</v>
      </c>
      <c r="R76" s="104">
        <f t="shared" si="17"/>
        <v>1.1500000000000001</v>
      </c>
      <c r="S76" s="104">
        <f t="shared" si="18"/>
        <v>0.95</v>
      </c>
      <c r="T76" s="104">
        <f t="shared" si="19"/>
        <v>1.2250000000000001</v>
      </c>
      <c r="U76" s="104">
        <f t="shared" si="20"/>
        <v>1.575</v>
      </c>
      <c r="V76" s="104">
        <f t="shared" si="21"/>
        <v>1.475</v>
      </c>
      <c r="W76" s="26">
        <f t="shared" si="22"/>
        <v>49.50</v>
      </c>
      <c r="X76" s="194">
        <f t="shared" si="23"/>
        <v>9.90</v>
      </c>
      <c r="Y76" s="114">
        <v>42</v>
      </c>
      <c r="Z76" s="195">
        <f t="shared" si="24"/>
        <v>33.60</v>
      </c>
      <c r="AA76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09"/>
    </row>
    <row r="77" spans="1:42" s="107" customFormat="1" ht="20.25">
      <c r="A77" s="191">
        <v>71</v>
      </c>
      <c r="B77" s="125">
        <v>439745</v>
      </c>
      <c r="C77" s="263" t="s">
        <v>413</v>
      </c>
      <c r="D77" s="8">
        <v>2</v>
      </c>
      <c r="E77" s="8">
        <v>4</v>
      </c>
      <c r="F77" s="8">
        <v>3</v>
      </c>
      <c r="G77" s="8">
        <v>3.50</v>
      </c>
      <c r="H77" s="8">
        <v>2</v>
      </c>
      <c r="I77" s="264">
        <f t="shared" si="13"/>
        <v>14.50</v>
      </c>
      <c r="J77" s="196">
        <f t="shared" si="14"/>
        <v>2.1749999999999998</v>
      </c>
      <c r="K77" s="11">
        <v>1</v>
      </c>
      <c r="L77" s="11">
        <v>1.50</v>
      </c>
      <c r="M77" s="11">
        <v>0.50</v>
      </c>
      <c r="N77" s="11">
        <v>1</v>
      </c>
      <c r="O77" s="11">
        <v>0.50</v>
      </c>
      <c r="P77" s="197">
        <f t="shared" si="15"/>
        <v>4.50</v>
      </c>
      <c r="Q77" s="197">
        <f t="shared" si="16"/>
        <v>0.225</v>
      </c>
      <c r="R77" s="104">
        <f t="shared" si="17"/>
        <v>0.35</v>
      </c>
      <c r="S77" s="104">
        <f t="shared" si="18"/>
        <v>0.675</v>
      </c>
      <c r="T77" s="104">
        <f t="shared" si="19"/>
        <v>0.475</v>
      </c>
      <c r="U77" s="104">
        <f t="shared" si="20"/>
        <v>0.57500000000000007</v>
      </c>
      <c r="V77" s="104">
        <f t="shared" si="21"/>
        <v>0.325</v>
      </c>
      <c r="W77" s="26">
        <f t="shared" si="22"/>
        <v>19</v>
      </c>
      <c r="X77" s="194">
        <f t="shared" si="23"/>
        <v>3.8000000000000003</v>
      </c>
      <c r="Y77" s="114">
        <v>18</v>
      </c>
      <c r="Z77" s="195">
        <f t="shared" si="24"/>
        <v>14.40</v>
      </c>
      <c r="AA77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09"/>
    </row>
    <row r="78" spans="1:42" s="107" customFormat="1" ht="20.25">
      <c r="A78" s="191">
        <v>72</v>
      </c>
      <c r="B78" s="125">
        <v>439746</v>
      </c>
      <c r="C78" s="263" t="s">
        <v>414</v>
      </c>
      <c r="D78" s="259">
        <v>3</v>
      </c>
      <c r="E78" s="259">
        <v>1.50</v>
      </c>
      <c r="F78" s="259">
        <v>4</v>
      </c>
      <c r="G78" s="259">
        <v>2</v>
      </c>
      <c r="H78" s="259">
        <v>1</v>
      </c>
      <c r="I78" s="264">
        <f t="shared" si="13"/>
        <v>11.50</v>
      </c>
      <c r="J78" s="196">
        <f t="shared" si="14"/>
        <v>1.725</v>
      </c>
      <c r="K78" s="11">
        <v>0</v>
      </c>
      <c r="L78" s="11">
        <v>0.50</v>
      </c>
      <c r="M78" s="11">
        <v>1</v>
      </c>
      <c r="N78" s="11">
        <v>2</v>
      </c>
      <c r="O78" s="11">
        <v>0</v>
      </c>
      <c r="P78" s="197">
        <f t="shared" si="15"/>
        <v>3.50</v>
      </c>
      <c r="Q78" s="197">
        <f t="shared" si="16"/>
        <v>0.17500000000000002</v>
      </c>
      <c r="R78" s="104">
        <f t="shared" si="17"/>
        <v>0.44999999999999996</v>
      </c>
      <c r="S78" s="104">
        <f t="shared" si="18"/>
        <v>0.24999999999999997</v>
      </c>
      <c r="T78" s="104">
        <f t="shared" si="19"/>
        <v>0.65</v>
      </c>
      <c r="U78" s="104">
        <f t="shared" si="20"/>
        <v>0.40</v>
      </c>
      <c r="V78" s="104">
        <f t="shared" si="21"/>
        <v>0.15</v>
      </c>
      <c r="W78" s="26">
        <f t="shared" si="22"/>
        <v>15</v>
      </c>
      <c r="X78" s="194">
        <f t="shared" si="23"/>
        <v>3</v>
      </c>
      <c r="Y78" s="114">
        <v>13</v>
      </c>
      <c r="Z78" s="195">
        <f t="shared" si="24"/>
        <v>10.40</v>
      </c>
      <c r="AA78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09"/>
    </row>
    <row r="79" spans="1:42" s="107" customFormat="1" ht="20.25">
      <c r="A79" s="191">
        <v>73</v>
      </c>
      <c r="B79" s="125">
        <v>439753</v>
      </c>
      <c r="C79" s="263" t="s">
        <v>415</v>
      </c>
      <c r="D79" s="8">
        <v>4</v>
      </c>
      <c r="E79" s="8">
        <v>5.50</v>
      </c>
      <c r="F79" s="8">
        <v>8.50</v>
      </c>
      <c r="G79" s="8">
        <v>2</v>
      </c>
      <c r="H79" s="8">
        <v>2.50</v>
      </c>
      <c r="I79" s="264">
        <f t="shared" si="13"/>
        <v>22.50</v>
      </c>
      <c r="J79" s="196">
        <f t="shared" si="14"/>
        <v>3.375</v>
      </c>
      <c r="K79" s="11">
        <v>1</v>
      </c>
      <c r="L79" s="11">
        <v>2.50</v>
      </c>
      <c r="M79" s="11">
        <v>1.50</v>
      </c>
      <c r="N79" s="11">
        <v>1</v>
      </c>
      <c r="O79" s="11">
        <v>0.50</v>
      </c>
      <c r="P79" s="197">
        <f t="shared" si="15"/>
        <v>6.50</v>
      </c>
      <c r="Q79" s="197">
        <f t="shared" si="16"/>
        <v>0.325</v>
      </c>
      <c r="R79" s="104">
        <f t="shared" si="17"/>
        <v>0.65</v>
      </c>
      <c r="S79" s="104">
        <f t="shared" si="18"/>
        <v>0.95</v>
      </c>
      <c r="T79" s="104">
        <f t="shared" si="19"/>
        <v>1.35</v>
      </c>
      <c r="U79" s="104">
        <f t="shared" si="20"/>
        <v>0.35</v>
      </c>
      <c r="V79" s="104">
        <f t="shared" si="21"/>
        <v>0.40</v>
      </c>
      <c r="W79" s="26">
        <f t="shared" si="22"/>
        <v>29</v>
      </c>
      <c r="X79" s="194">
        <f t="shared" si="23"/>
        <v>5.8000000000000007</v>
      </c>
      <c r="Y79" s="114">
        <v>27</v>
      </c>
      <c r="Z79" s="195">
        <f t="shared" si="24"/>
        <v>21.60</v>
      </c>
      <c r="AA79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09"/>
    </row>
    <row r="80" spans="1:42" s="107" customFormat="1" ht="20.25">
      <c r="A80" s="191">
        <v>74</v>
      </c>
      <c r="B80" s="125">
        <v>439754</v>
      </c>
      <c r="C80" s="263" t="s">
        <v>416</v>
      </c>
      <c r="D80" s="8">
        <v>6</v>
      </c>
      <c r="E80" s="8">
        <v>8.50</v>
      </c>
      <c r="F80" s="8">
        <v>7</v>
      </c>
      <c r="G80" s="8">
        <v>11</v>
      </c>
      <c r="H80" s="8">
        <v>9</v>
      </c>
      <c r="I80" s="264">
        <f t="shared" si="13"/>
        <v>41.50</v>
      </c>
      <c r="J80" s="196">
        <f t="shared" si="14"/>
        <v>6.225</v>
      </c>
      <c r="K80" s="11">
        <v>3</v>
      </c>
      <c r="L80" s="11">
        <v>4</v>
      </c>
      <c r="M80" s="11">
        <v>2</v>
      </c>
      <c r="N80" s="11">
        <v>1.50</v>
      </c>
      <c r="O80" s="11">
        <v>1</v>
      </c>
      <c r="P80" s="197">
        <f t="shared" si="15"/>
        <v>11.50</v>
      </c>
      <c r="Q80" s="197">
        <f t="shared" si="16"/>
        <v>0.57500000000000007</v>
      </c>
      <c r="R80" s="104">
        <f t="shared" si="17"/>
        <v>1.0499999999999998</v>
      </c>
      <c r="S80" s="104">
        <f t="shared" si="18"/>
        <v>1.475</v>
      </c>
      <c r="T80" s="104">
        <f t="shared" si="19"/>
        <v>1.1500000000000001</v>
      </c>
      <c r="U80" s="104">
        <f t="shared" si="20"/>
        <v>1.725</v>
      </c>
      <c r="V80" s="104">
        <f t="shared" si="21"/>
        <v>1.40</v>
      </c>
      <c r="W80" s="26">
        <f t="shared" si="22"/>
        <v>53</v>
      </c>
      <c r="X80" s="194">
        <f t="shared" si="23"/>
        <v>10.60</v>
      </c>
      <c r="Y80" s="114">
        <v>49</v>
      </c>
      <c r="Z80" s="195">
        <f t="shared" si="24"/>
        <v>39.200000000000003</v>
      </c>
      <c r="AA8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09"/>
    </row>
    <row r="81" spans="1:42" s="107" customFormat="1" ht="20.25">
      <c r="A81" s="191">
        <v>75</v>
      </c>
      <c r="B81" s="125">
        <v>439755</v>
      </c>
      <c r="C81" s="263" t="s">
        <v>417</v>
      </c>
      <c r="D81" s="8">
        <v>7</v>
      </c>
      <c r="E81" s="8">
        <v>12</v>
      </c>
      <c r="F81" s="8">
        <v>8.50</v>
      </c>
      <c r="G81" s="8">
        <v>9.50</v>
      </c>
      <c r="H81" s="8">
        <v>10</v>
      </c>
      <c r="I81" s="264">
        <f t="shared" si="13"/>
        <v>47</v>
      </c>
      <c r="J81" s="196">
        <f t="shared" si="14"/>
        <v>7.05</v>
      </c>
      <c r="K81" s="11">
        <v>1.50</v>
      </c>
      <c r="L81" s="11">
        <v>3</v>
      </c>
      <c r="M81" s="11">
        <v>2</v>
      </c>
      <c r="N81" s="11">
        <v>3</v>
      </c>
      <c r="O81" s="11">
        <v>2.50</v>
      </c>
      <c r="P81" s="197">
        <f t="shared" si="15"/>
        <v>12</v>
      </c>
      <c r="Q81" s="197">
        <f t="shared" si="16"/>
        <v>0.60000000000000009</v>
      </c>
      <c r="R81" s="104">
        <f t="shared" si="17"/>
        <v>1.125</v>
      </c>
      <c r="S81" s="104">
        <f t="shared" si="18"/>
        <v>1.9499999999999997</v>
      </c>
      <c r="T81" s="104">
        <f t="shared" si="19"/>
        <v>1.375</v>
      </c>
      <c r="U81" s="104">
        <f t="shared" si="20"/>
        <v>1.5750000000000002</v>
      </c>
      <c r="V81" s="104">
        <f t="shared" si="21"/>
        <v>1.625</v>
      </c>
      <c r="W81" s="26">
        <f t="shared" si="22"/>
        <v>59</v>
      </c>
      <c r="X81" s="194">
        <f t="shared" si="23"/>
        <v>11.80</v>
      </c>
      <c r="Y81" s="114">
        <v>50</v>
      </c>
      <c r="Z81" s="195">
        <f t="shared" si="24"/>
        <v>40</v>
      </c>
      <c r="AA81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09"/>
    </row>
    <row r="82" spans="1:42" s="107" customFormat="1" ht="20.25">
      <c r="A82" s="191">
        <v>76</v>
      </c>
      <c r="B82" s="125">
        <v>439766</v>
      </c>
      <c r="C82" s="263" t="s">
        <v>505</v>
      </c>
      <c r="D82" s="8">
        <v>4</v>
      </c>
      <c r="E82" s="8">
        <v>2</v>
      </c>
      <c r="F82" s="8">
        <v>6</v>
      </c>
      <c r="G82" s="8">
        <v>6.50</v>
      </c>
      <c r="H82" s="8">
        <v>3</v>
      </c>
      <c r="I82" s="264">
        <f t="shared" si="13"/>
        <v>21.50</v>
      </c>
      <c r="J82" s="196">
        <f t="shared" si="14"/>
        <v>3.225</v>
      </c>
      <c r="K82" s="11">
        <v>0</v>
      </c>
      <c r="L82" s="11">
        <v>1</v>
      </c>
      <c r="M82" s="11">
        <v>1.50</v>
      </c>
      <c r="N82" s="11">
        <v>0</v>
      </c>
      <c r="O82" s="11">
        <v>2</v>
      </c>
      <c r="P82" s="197">
        <f t="shared" si="15"/>
        <v>4.50</v>
      </c>
      <c r="Q82" s="197">
        <f t="shared" si="16"/>
        <v>0.225</v>
      </c>
      <c r="R82" s="104">
        <f t="shared" si="17"/>
        <v>0.60</v>
      </c>
      <c r="S82" s="104">
        <f t="shared" si="18"/>
        <v>0.35</v>
      </c>
      <c r="T82" s="104">
        <f t="shared" si="19"/>
        <v>0.97499999999999987</v>
      </c>
      <c r="U82" s="104">
        <f t="shared" si="20"/>
        <v>0.975</v>
      </c>
      <c r="V82" s="104">
        <f t="shared" si="21"/>
        <v>0.54999999999999993</v>
      </c>
      <c r="W82" s="26">
        <f t="shared" si="22"/>
        <v>26</v>
      </c>
      <c r="X82" s="194">
        <f t="shared" si="23"/>
        <v>5.20</v>
      </c>
      <c r="Y82" s="114" t="s">
        <v>147</v>
      </c>
      <c r="Z82" s="195" t="e">
        <f t="shared" si="24"/>
        <v>#VALUE!</v>
      </c>
      <c r="AA82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09"/>
    </row>
    <row r="83" spans="1:42" s="107" customFormat="1" ht="20.25">
      <c r="A83" s="191">
        <v>77</v>
      </c>
      <c r="B83" s="125">
        <v>439770</v>
      </c>
      <c r="C83" s="263" t="s">
        <v>424</v>
      </c>
      <c r="D83" s="8">
        <v>1</v>
      </c>
      <c r="E83" s="8">
        <v>4.50</v>
      </c>
      <c r="F83" s="8">
        <v>3</v>
      </c>
      <c r="G83" s="8">
        <v>5</v>
      </c>
      <c r="H83" s="8">
        <v>2</v>
      </c>
      <c r="I83" s="264">
        <f t="shared" si="13"/>
        <v>15.50</v>
      </c>
      <c r="J83" s="196">
        <f t="shared" si="14"/>
        <v>2.3249999999999997</v>
      </c>
      <c r="K83" s="11">
        <v>3</v>
      </c>
      <c r="L83" s="11">
        <v>2.50</v>
      </c>
      <c r="M83" s="11">
        <v>2</v>
      </c>
      <c r="N83" s="11">
        <v>3</v>
      </c>
      <c r="O83" s="11">
        <v>1</v>
      </c>
      <c r="P83" s="197">
        <f t="shared" si="15"/>
        <v>11.50</v>
      </c>
      <c r="Q83" s="197">
        <f t="shared" si="16"/>
        <v>0.57500000000000007</v>
      </c>
      <c r="R83" s="104">
        <f t="shared" si="17"/>
        <v>0.30000000000000004</v>
      </c>
      <c r="S83" s="104">
        <f t="shared" si="18"/>
        <v>0.80</v>
      </c>
      <c r="T83" s="104">
        <f t="shared" si="19"/>
        <v>0.54999999999999993</v>
      </c>
      <c r="U83" s="104">
        <f t="shared" si="20"/>
        <v>0.90</v>
      </c>
      <c r="V83" s="104">
        <f t="shared" si="21"/>
        <v>0.35</v>
      </c>
      <c r="W83" s="26">
        <f t="shared" si="22"/>
        <v>27</v>
      </c>
      <c r="X83" s="194">
        <f t="shared" si="23"/>
        <v>5.40</v>
      </c>
      <c r="Y83" s="114" t="s">
        <v>147</v>
      </c>
      <c r="Z83" s="195" t="e">
        <f t="shared" si="24"/>
        <v>#VALUE!</v>
      </c>
      <c r="AA83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09"/>
    </row>
    <row r="84" spans="1:42" s="107" customFormat="1" ht="20.25">
      <c r="A84" s="191">
        <v>78</v>
      </c>
      <c r="B84" s="125">
        <v>439774</v>
      </c>
      <c r="C84" s="263" t="s">
        <v>237</v>
      </c>
      <c r="D84" s="8">
        <v>8.50</v>
      </c>
      <c r="E84" s="8">
        <v>5</v>
      </c>
      <c r="F84" s="8">
        <v>7</v>
      </c>
      <c r="G84" s="8">
        <v>6.50</v>
      </c>
      <c r="H84" s="8">
        <v>9</v>
      </c>
      <c r="I84" s="264">
        <f t="shared" si="13"/>
        <v>36</v>
      </c>
      <c r="J84" s="196">
        <f t="shared" si="14"/>
        <v>5.40</v>
      </c>
      <c r="K84" s="11">
        <v>2</v>
      </c>
      <c r="L84" s="11">
        <v>3</v>
      </c>
      <c r="M84" s="11">
        <v>1.50</v>
      </c>
      <c r="N84" s="11">
        <v>1</v>
      </c>
      <c r="O84" s="11">
        <v>2</v>
      </c>
      <c r="P84" s="197">
        <f t="shared" si="15"/>
        <v>9.50</v>
      </c>
      <c r="Q84" s="197">
        <f t="shared" si="16"/>
        <v>0.475</v>
      </c>
      <c r="R84" s="104">
        <f t="shared" si="17"/>
        <v>1.375</v>
      </c>
      <c r="S84" s="104">
        <f t="shared" si="18"/>
        <v>0.90</v>
      </c>
      <c r="T84" s="104">
        <f t="shared" si="19"/>
        <v>1.125</v>
      </c>
      <c r="U84" s="104">
        <f t="shared" si="20"/>
        <v>1.0249999999999999</v>
      </c>
      <c r="V84" s="104">
        <f t="shared" si="21"/>
        <v>1.45</v>
      </c>
      <c r="W84" s="26">
        <f t="shared" si="22"/>
        <v>45.50</v>
      </c>
      <c r="X84" s="194">
        <f t="shared" si="23"/>
        <v>9.10</v>
      </c>
      <c r="Y84" s="114">
        <v>41</v>
      </c>
      <c r="Z84" s="195">
        <f t="shared" si="24"/>
        <v>32.800000000000004</v>
      </c>
      <c r="AA84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09"/>
    </row>
    <row r="85" spans="1:42" s="107" customFormat="1" ht="20.25">
      <c r="A85" s="191">
        <v>79</v>
      </c>
      <c r="B85" s="125">
        <v>439775</v>
      </c>
      <c r="C85" s="263" t="s">
        <v>427</v>
      </c>
      <c r="D85" s="8">
        <v>6.50</v>
      </c>
      <c r="E85" s="8">
        <v>7.50</v>
      </c>
      <c r="F85" s="8">
        <v>5</v>
      </c>
      <c r="G85" s="8">
        <v>8</v>
      </c>
      <c r="H85" s="8">
        <v>6.50</v>
      </c>
      <c r="I85" s="264">
        <f t="shared" si="13"/>
        <v>33.50</v>
      </c>
      <c r="J85" s="196">
        <f t="shared" si="14"/>
        <v>5.0249999999999995</v>
      </c>
      <c r="K85" s="11">
        <v>0.50</v>
      </c>
      <c r="L85" s="11">
        <v>1.50</v>
      </c>
      <c r="M85" s="11">
        <v>2</v>
      </c>
      <c r="N85" s="11">
        <v>2</v>
      </c>
      <c r="O85" s="11">
        <v>2.50</v>
      </c>
      <c r="P85" s="197">
        <f t="shared" si="15"/>
        <v>8.50</v>
      </c>
      <c r="Q85" s="197">
        <f t="shared" si="16"/>
        <v>0.42500000000000004</v>
      </c>
      <c r="R85" s="104">
        <f t="shared" si="17"/>
        <v>1</v>
      </c>
      <c r="S85" s="104">
        <f t="shared" si="18"/>
        <v>1.20</v>
      </c>
      <c r="T85" s="104">
        <f t="shared" si="19"/>
        <v>0.85</v>
      </c>
      <c r="U85" s="104">
        <f t="shared" si="20"/>
        <v>1.30</v>
      </c>
      <c r="V85" s="104">
        <f t="shared" si="21"/>
        <v>1.1000000000000001</v>
      </c>
      <c r="W85" s="26">
        <f t="shared" si="22"/>
        <v>42</v>
      </c>
      <c r="X85" s="194">
        <f t="shared" si="23"/>
        <v>8.40</v>
      </c>
      <c r="Y85" s="114">
        <v>36</v>
      </c>
      <c r="Z85" s="195">
        <f t="shared" si="24"/>
        <v>28.80</v>
      </c>
      <c r="AA85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09"/>
    </row>
    <row r="86" spans="1:42" s="107" customFormat="1" ht="20.25">
      <c r="A86" s="191">
        <v>80</v>
      </c>
      <c r="B86" s="125">
        <v>439777</v>
      </c>
      <c r="C86" s="263" t="s">
        <v>549</v>
      </c>
      <c r="D86" s="8">
        <v>12</v>
      </c>
      <c r="E86" s="8">
        <v>9</v>
      </c>
      <c r="F86" s="8">
        <v>11.50</v>
      </c>
      <c r="G86" s="8">
        <v>8.50</v>
      </c>
      <c r="H86" s="8">
        <v>12</v>
      </c>
      <c r="I86" s="264">
        <f t="shared" si="13"/>
        <v>53</v>
      </c>
      <c r="J86" s="196">
        <f t="shared" si="14"/>
        <v>7.9499999999999993</v>
      </c>
      <c r="K86" s="11">
        <v>2</v>
      </c>
      <c r="L86" s="11">
        <v>3</v>
      </c>
      <c r="M86" s="11">
        <v>3.50</v>
      </c>
      <c r="N86" s="11">
        <v>2</v>
      </c>
      <c r="O86" s="11">
        <v>4</v>
      </c>
      <c r="P86" s="197">
        <f t="shared" si="15"/>
        <v>14.50</v>
      </c>
      <c r="Q86" s="197">
        <f t="shared" si="16"/>
        <v>0.72500000000000009</v>
      </c>
      <c r="R86" s="104">
        <f t="shared" si="17"/>
        <v>1.90</v>
      </c>
      <c r="S86" s="104">
        <f t="shared" si="18"/>
        <v>1.50</v>
      </c>
      <c r="T86" s="104">
        <f t="shared" si="19"/>
        <v>1.90</v>
      </c>
      <c r="U86" s="104">
        <f t="shared" si="20"/>
        <v>1.375</v>
      </c>
      <c r="V86" s="104">
        <f t="shared" si="21"/>
        <v>1.9999999999999998</v>
      </c>
      <c r="W86" s="26">
        <f t="shared" si="22"/>
        <v>67.50</v>
      </c>
      <c r="X86" s="194">
        <f t="shared" si="23"/>
        <v>13.50</v>
      </c>
      <c r="Y86" s="114">
        <v>57</v>
      </c>
      <c r="Z86" s="195">
        <f t="shared" si="24"/>
        <v>45.60</v>
      </c>
      <c r="AA86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09"/>
    </row>
    <row r="87" spans="1:42" s="107" customFormat="1" ht="20.25">
      <c r="A87" s="191">
        <v>81</v>
      </c>
      <c r="B87" s="125">
        <v>439778</v>
      </c>
      <c r="C87" s="263" t="s">
        <v>429</v>
      </c>
      <c r="D87" s="8">
        <v>16</v>
      </c>
      <c r="E87" s="8">
        <v>13.50</v>
      </c>
      <c r="F87" s="8">
        <v>10</v>
      </c>
      <c r="G87" s="8">
        <v>14</v>
      </c>
      <c r="H87" s="8">
        <v>8</v>
      </c>
      <c r="I87" s="264">
        <f t="shared" si="13"/>
        <v>61.50</v>
      </c>
      <c r="J87" s="196">
        <f t="shared" si="14"/>
        <v>9.225</v>
      </c>
      <c r="K87" s="11">
        <v>3</v>
      </c>
      <c r="L87" s="11">
        <v>2.50</v>
      </c>
      <c r="M87" s="11">
        <v>4</v>
      </c>
      <c r="N87" s="11">
        <v>3.50</v>
      </c>
      <c r="O87" s="11">
        <v>3</v>
      </c>
      <c r="P87" s="197">
        <f t="shared" si="15"/>
        <v>16</v>
      </c>
      <c r="Q87" s="197">
        <f t="shared" si="16"/>
        <v>0.80</v>
      </c>
      <c r="R87" s="104">
        <f t="shared" si="17"/>
        <v>2.5499999999999998</v>
      </c>
      <c r="S87" s="104">
        <f t="shared" si="18"/>
        <v>2.15</v>
      </c>
      <c r="T87" s="104">
        <f t="shared" si="19"/>
        <v>1.70</v>
      </c>
      <c r="U87" s="104">
        <f t="shared" si="20"/>
        <v>2.275</v>
      </c>
      <c r="V87" s="104">
        <f t="shared" si="21"/>
        <v>1.35</v>
      </c>
      <c r="W87" s="26">
        <f t="shared" si="22"/>
        <v>77.50</v>
      </c>
      <c r="X87" s="194">
        <f t="shared" si="23"/>
        <v>15.50</v>
      </c>
      <c r="Y87" s="114">
        <v>65</v>
      </c>
      <c r="Z87" s="195">
        <f t="shared" si="24"/>
        <v>52</v>
      </c>
      <c r="AA87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09"/>
    </row>
    <row r="88" spans="1:42" s="107" customFormat="1" ht="20.25">
      <c r="A88" s="191">
        <v>82</v>
      </c>
      <c r="B88" s="125">
        <v>439787</v>
      </c>
      <c r="C88" s="263" t="s">
        <v>433</v>
      </c>
      <c r="D88" s="8">
        <v>11.50</v>
      </c>
      <c r="E88" s="8">
        <v>15.50</v>
      </c>
      <c r="F88" s="8">
        <v>12</v>
      </c>
      <c r="G88" s="8">
        <v>14</v>
      </c>
      <c r="H88" s="8">
        <v>10</v>
      </c>
      <c r="I88" s="264">
        <f t="shared" si="13"/>
        <v>63</v>
      </c>
      <c r="J88" s="196">
        <f t="shared" si="14"/>
        <v>9.4499999999999993</v>
      </c>
      <c r="K88" s="11">
        <v>5</v>
      </c>
      <c r="L88" s="11">
        <v>3.50</v>
      </c>
      <c r="M88" s="11">
        <v>3</v>
      </c>
      <c r="N88" s="11">
        <v>3</v>
      </c>
      <c r="O88" s="11">
        <v>1</v>
      </c>
      <c r="P88" s="197">
        <f t="shared" si="15"/>
        <v>15.50</v>
      </c>
      <c r="Q88" s="197">
        <f t="shared" si="16"/>
        <v>0.775</v>
      </c>
      <c r="R88" s="104">
        <f t="shared" si="17"/>
        <v>1.975</v>
      </c>
      <c r="S88" s="104">
        <f t="shared" si="18"/>
        <v>2.4999999999999996</v>
      </c>
      <c r="T88" s="104">
        <f t="shared" si="19"/>
        <v>1.9499999999999997</v>
      </c>
      <c r="U88" s="104">
        <f t="shared" si="20"/>
        <v>2.25</v>
      </c>
      <c r="V88" s="104">
        <f t="shared" si="21"/>
        <v>1.55</v>
      </c>
      <c r="W88" s="26">
        <f t="shared" si="22"/>
        <v>78.50</v>
      </c>
      <c r="X88" s="194">
        <f t="shared" si="23"/>
        <v>15.70</v>
      </c>
      <c r="Y88" s="114">
        <v>65</v>
      </c>
      <c r="Z88" s="195">
        <f t="shared" si="24"/>
        <v>52</v>
      </c>
      <c r="AA88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09"/>
    </row>
    <row r="89" spans="1:42" s="107" customFormat="1" ht="20.25">
      <c r="A89" s="191">
        <v>83</v>
      </c>
      <c r="B89" s="125">
        <v>439814</v>
      </c>
      <c r="C89" s="263" t="s">
        <v>550</v>
      </c>
      <c r="D89" s="8">
        <v>10</v>
      </c>
      <c r="E89" s="8">
        <v>13</v>
      </c>
      <c r="F89" s="8">
        <v>9.50</v>
      </c>
      <c r="G89" s="8">
        <v>12</v>
      </c>
      <c r="H89" s="8">
        <v>13</v>
      </c>
      <c r="I89" s="264">
        <f t="shared" si="13"/>
        <v>57.50</v>
      </c>
      <c r="J89" s="196">
        <f t="shared" si="14"/>
        <v>8.625</v>
      </c>
      <c r="K89" s="260">
        <v>2.50</v>
      </c>
      <c r="L89" s="260">
        <v>3</v>
      </c>
      <c r="M89" s="260">
        <v>1</v>
      </c>
      <c r="N89" s="260">
        <v>4</v>
      </c>
      <c r="O89" s="260">
        <v>3.50</v>
      </c>
      <c r="P89" s="197">
        <f t="shared" si="15"/>
        <v>14</v>
      </c>
      <c r="Q89" s="197">
        <f t="shared" si="16"/>
        <v>0.70</v>
      </c>
      <c r="R89" s="104">
        <f t="shared" si="17"/>
        <v>1.625</v>
      </c>
      <c r="S89" s="104">
        <f t="shared" si="18"/>
        <v>2.10</v>
      </c>
      <c r="T89" s="104">
        <f t="shared" si="19"/>
        <v>1.475</v>
      </c>
      <c r="U89" s="104">
        <f t="shared" si="20"/>
        <v>1.9999999999999998</v>
      </c>
      <c r="V89" s="104">
        <f t="shared" si="21"/>
        <v>2.125</v>
      </c>
      <c r="W89" s="26">
        <f t="shared" si="22"/>
        <v>71.50</v>
      </c>
      <c r="X89" s="194">
        <f t="shared" si="23"/>
        <v>14.30</v>
      </c>
      <c r="Y89" s="114">
        <v>61</v>
      </c>
      <c r="Z89" s="195">
        <f t="shared" si="24"/>
        <v>48.80</v>
      </c>
      <c r="AA89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09"/>
    </row>
    <row r="90" spans="1:42" s="107" customFormat="1" ht="20.25">
      <c r="A90" s="191">
        <v>84</v>
      </c>
      <c r="B90" s="125">
        <v>439817</v>
      </c>
      <c r="C90" s="263" t="s">
        <v>450</v>
      </c>
      <c r="D90" s="8">
        <v>16</v>
      </c>
      <c r="E90" s="8">
        <v>13.50</v>
      </c>
      <c r="F90" s="8">
        <v>10</v>
      </c>
      <c r="G90" s="8">
        <v>14</v>
      </c>
      <c r="H90" s="8">
        <v>8</v>
      </c>
      <c r="I90" s="264">
        <f t="shared" si="13"/>
        <v>61.50</v>
      </c>
      <c r="J90" s="196">
        <f t="shared" si="14"/>
        <v>9.225</v>
      </c>
      <c r="K90" s="11">
        <v>3</v>
      </c>
      <c r="L90" s="11">
        <v>4</v>
      </c>
      <c r="M90" s="11">
        <v>5</v>
      </c>
      <c r="N90" s="11">
        <v>2</v>
      </c>
      <c r="O90" s="11">
        <v>1</v>
      </c>
      <c r="P90" s="197">
        <f t="shared" si="15"/>
        <v>15</v>
      </c>
      <c r="Q90" s="197">
        <f t="shared" si="16"/>
        <v>0.75</v>
      </c>
      <c r="R90" s="104">
        <f t="shared" si="17"/>
        <v>2.5499999999999998</v>
      </c>
      <c r="S90" s="104">
        <f t="shared" si="18"/>
        <v>2.225</v>
      </c>
      <c r="T90" s="104">
        <f t="shared" si="19"/>
        <v>1.75</v>
      </c>
      <c r="U90" s="104">
        <f t="shared" si="20"/>
        <v>2.2000000000000002</v>
      </c>
      <c r="V90" s="104">
        <f t="shared" si="21"/>
        <v>1.25</v>
      </c>
      <c r="W90" s="26">
        <f t="shared" si="22"/>
        <v>76.50</v>
      </c>
      <c r="X90" s="194">
        <f t="shared" si="23"/>
        <v>15.30</v>
      </c>
      <c r="Y90" s="114">
        <v>64</v>
      </c>
      <c r="Z90" s="195">
        <f t="shared" si="24"/>
        <v>51.20</v>
      </c>
      <c r="AA9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09"/>
    </row>
    <row r="91" spans="1:42" s="107" customFormat="1" ht="20.25">
      <c r="A91" s="191">
        <v>85</v>
      </c>
      <c r="B91" s="125">
        <v>439830</v>
      </c>
      <c r="C91" s="263" t="s">
        <v>253</v>
      </c>
      <c r="D91" s="8">
        <v>4</v>
      </c>
      <c r="E91" s="8">
        <v>4.50</v>
      </c>
      <c r="F91" s="8">
        <v>2.50</v>
      </c>
      <c r="G91" s="8">
        <v>5</v>
      </c>
      <c r="H91" s="8">
        <v>6</v>
      </c>
      <c r="I91" s="264">
        <f t="shared" si="13"/>
        <v>22</v>
      </c>
      <c r="J91" s="196">
        <f t="shared" si="14"/>
        <v>3.30</v>
      </c>
      <c r="K91" s="11">
        <v>1</v>
      </c>
      <c r="L91" s="11">
        <v>2</v>
      </c>
      <c r="M91" s="11">
        <v>1.50</v>
      </c>
      <c r="N91" s="11">
        <v>0.50</v>
      </c>
      <c r="O91" s="11">
        <v>1.50</v>
      </c>
      <c r="P91" s="197">
        <f t="shared" si="15"/>
        <v>6.50</v>
      </c>
      <c r="Q91" s="197">
        <f t="shared" si="16"/>
        <v>0.325</v>
      </c>
      <c r="R91" s="104">
        <f t="shared" si="17"/>
        <v>0.65</v>
      </c>
      <c r="S91" s="104">
        <f t="shared" si="18"/>
        <v>0.77499999999999991</v>
      </c>
      <c r="T91" s="104">
        <f t="shared" si="19"/>
        <v>0.45</v>
      </c>
      <c r="U91" s="104">
        <f t="shared" si="20"/>
        <v>0.775</v>
      </c>
      <c r="V91" s="104">
        <f t="shared" si="21"/>
        <v>0.97499999999999987</v>
      </c>
      <c r="W91" s="26">
        <f t="shared" si="22"/>
        <v>28.50</v>
      </c>
      <c r="X91" s="194">
        <f t="shared" si="23"/>
        <v>5.70</v>
      </c>
      <c r="Y91" s="114">
        <v>27</v>
      </c>
      <c r="Z91" s="195">
        <f t="shared" si="24"/>
        <v>21.60</v>
      </c>
      <c r="AA91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09"/>
    </row>
    <row r="92" spans="1:42" s="107" customFormat="1" ht="20.25">
      <c r="A92" s="191">
        <v>86</v>
      </c>
      <c r="B92" s="125">
        <v>439833</v>
      </c>
      <c r="C92" s="263" t="s">
        <v>506</v>
      </c>
      <c r="D92" s="8">
        <v>0.50</v>
      </c>
      <c r="E92" s="8">
        <v>1</v>
      </c>
      <c r="F92" s="8">
        <v>0</v>
      </c>
      <c r="G92" s="8">
        <v>0.50</v>
      </c>
      <c r="H92" s="8">
        <v>0</v>
      </c>
      <c r="I92" s="264">
        <f t="shared" si="13"/>
        <v>2</v>
      </c>
      <c r="J92" s="196">
        <f t="shared" si="14"/>
        <v>0.30</v>
      </c>
      <c r="K92" s="11">
        <v>0</v>
      </c>
      <c r="L92" s="11">
        <v>0</v>
      </c>
      <c r="M92" s="11">
        <v>0.50</v>
      </c>
      <c r="N92" s="11">
        <v>0</v>
      </c>
      <c r="O92" s="11">
        <v>0</v>
      </c>
      <c r="P92" s="197">
        <f t="shared" si="15"/>
        <v>0.50</v>
      </c>
      <c r="Q92" s="197">
        <f t="shared" si="16"/>
        <v>0.025000000000000001</v>
      </c>
      <c r="R92" s="104">
        <f t="shared" si="17"/>
        <v>0.074999999999999997</v>
      </c>
      <c r="S92" s="104">
        <f t="shared" si="18"/>
        <v>0.15</v>
      </c>
      <c r="T92" s="104">
        <f t="shared" si="19"/>
        <v>0.025000000000000001</v>
      </c>
      <c r="U92" s="104">
        <f t="shared" si="20"/>
        <v>0.074999999999999997</v>
      </c>
      <c r="V92" s="104">
        <f t="shared" si="21"/>
        <v>0</v>
      </c>
      <c r="W92" s="26">
        <f t="shared" si="22"/>
        <v>2.50</v>
      </c>
      <c r="X92" s="194">
        <f t="shared" si="23"/>
        <v>0.50</v>
      </c>
      <c r="Y92" s="114">
        <v>3</v>
      </c>
      <c r="Z92" s="195">
        <f t="shared" si="24"/>
        <v>2.4000000000000004</v>
      </c>
      <c r="AA92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09"/>
    </row>
    <row r="93" spans="1:42" s="107" customFormat="1" ht="20.25">
      <c r="A93" s="191">
        <v>87</v>
      </c>
      <c r="B93" s="125">
        <v>439840</v>
      </c>
      <c r="C93" s="263" t="s">
        <v>256</v>
      </c>
      <c r="D93" s="8">
        <v>7.50</v>
      </c>
      <c r="E93" s="8">
        <v>3.50</v>
      </c>
      <c r="F93" s="8">
        <v>7</v>
      </c>
      <c r="G93" s="8">
        <v>6.50</v>
      </c>
      <c r="H93" s="8">
        <v>3</v>
      </c>
      <c r="I93" s="264">
        <f t="shared" si="13"/>
        <v>27.50</v>
      </c>
      <c r="J93" s="196">
        <f t="shared" si="14"/>
        <v>4.125</v>
      </c>
      <c r="K93" s="11">
        <v>1</v>
      </c>
      <c r="L93" s="11">
        <v>1.50</v>
      </c>
      <c r="M93" s="11">
        <v>2.50</v>
      </c>
      <c r="N93" s="11">
        <v>1.50</v>
      </c>
      <c r="O93" s="11">
        <v>1</v>
      </c>
      <c r="P93" s="197">
        <f t="shared" si="15"/>
        <v>7.50</v>
      </c>
      <c r="Q93" s="197">
        <f t="shared" si="16"/>
        <v>0.375</v>
      </c>
      <c r="R93" s="104">
        <f t="shared" si="17"/>
        <v>1.175</v>
      </c>
      <c r="S93" s="104">
        <f t="shared" si="18"/>
        <v>0.60000000000000009</v>
      </c>
      <c r="T93" s="104">
        <f t="shared" si="19"/>
        <v>1.175</v>
      </c>
      <c r="U93" s="104">
        <f t="shared" si="20"/>
        <v>1.05</v>
      </c>
      <c r="V93" s="104">
        <f t="shared" si="21"/>
        <v>0.49999999999999994</v>
      </c>
      <c r="W93" s="26">
        <f t="shared" si="22"/>
        <v>35</v>
      </c>
      <c r="X93" s="194">
        <f t="shared" si="23"/>
        <v>7</v>
      </c>
      <c r="Y93" s="114">
        <v>30</v>
      </c>
      <c r="Z93" s="195">
        <f t="shared" si="24"/>
        <v>24</v>
      </c>
      <c r="AA93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09"/>
    </row>
    <row r="94" spans="1:42" s="107" customFormat="1" ht="20.25">
      <c r="A94" s="191">
        <v>88</v>
      </c>
      <c r="B94" s="125">
        <v>439858</v>
      </c>
      <c r="C94" s="263" t="s">
        <v>470</v>
      </c>
      <c r="D94" s="8">
        <v>5</v>
      </c>
      <c r="E94" s="8">
        <v>2</v>
      </c>
      <c r="F94" s="8">
        <v>4</v>
      </c>
      <c r="G94" s="8">
        <v>3</v>
      </c>
      <c r="H94" s="8">
        <v>4.50</v>
      </c>
      <c r="I94" s="264">
        <f t="shared" si="13"/>
        <v>18.50</v>
      </c>
      <c r="J94" s="196">
        <f t="shared" si="14"/>
        <v>2.775</v>
      </c>
      <c r="K94" s="11">
        <v>0.50</v>
      </c>
      <c r="L94" s="11">
        <v>1</v>
      </c>
      <c r="M94" s="11">
        <v>2</v>
      </c>
      <c r="N94" s="11">
        <v>1.50</v>
      </c>
      <c r="O94" s="11">
        <v>0</v>
      </c>
      <c r="P94" s="197">
        <f t="shared" si="15"/>
        <v>5</v>
      </c>
      <c r="Q94" s="197">
        <f t="shared" si="16"/>
        <v>0.25</v>
      </c>
      <c r="R94" s="104">
        <f t="shared" si="17"/>
        <v>0.775</v>
      </c>
      <c r="S94" s="104">
        <f t="shared" si="18"/>
        <v>0.35</v>
      </c>
      <c r="T94" s="104">
        <f t="shared" si="19"/>
        <v>0.70</v>
      </c>
      <c r="U94" s="104">
        <f t="shared" si="20"/>
        <v>0.52499999999999991</v>
      </c>
      <c r="V94" s="104">
        <f t="shared" si="21"/>
        <v>0.675</v>
      </c>
      <c r="W94" s="26">
        <f t="shared" si="22"/>
        <v>23.50</v>
      </c>
      <c r="X94" s="194">
        <f t="shared" si="23"/>
        <v>4.70</v>
      </c>
      <c r="Y94" s="114">
        <v>22</v>
      </c>
      <c r="Z94" s="195">
        <f t="shared" si="24"/>
        <v>17.60</v>
      </c>
      <c r="AA94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09"/>
    </row>
    <row r="95" spans="1:42" s="107" customFormat="1" ht="20.25">
      <c r="A95" s="191">
        <v>89</v>
      </c>
      <c r="B95" s="125">
        <v>439860</v>
      </c>
      <c r="C95" s="263" t="s">
        <v>472</v>
      </c>
      <c r="D95" s="8">
        <v>8.50</v>
      </c>
      <c r="E95" s="8">
        <v>7</v>
      </c>
      <c r="F95" s="8">
        <v>11</v>
      </c>
      <c r="G95" s="8">
        <v>9</v>
      </c>
      <c r="H95" s="8">
        <v>8</v>
      </c>
      <c r="I95" s="264">
        <f t="shared" si="13"/>
        <v>43.50</v>
      </c>
      <c r="J95" s="196">
        <f t="shared" si="14"/>
        <v>6.525</v>
      </c>
      <c r="K95" s="11">
        <v>4</v>
      </c>
      <c r="L95" s="11">
        <v>2</v>
      </c>
      <c r="M95" s="11">
        <v>1</v>
      </c>
      <c r="N95" s="11">
        <v>3</v>
      </c>
      <c r="O95" s="11">
        <v>1.50</v>
      </c>
      <c r="P95" s="197">
        <f t="shared" si="15"/>
        <v>11.50</v>
      </c>
      <c r="Q95" s="197">
        <f t="shared" si="16"/>
        <v>0.57500000000000007</v>
      </c>
      <c r="R95" s="104">
        <f t="shared" si="17"/>
        <v>1.475</v>
      </c>
      <c r="S95" s="104">
        <f t="shared" si="18"/>
        <v>1.1500000000000001</v>
      </c>
      <c r="T95" s="104">
        <f t="shared" si="19"/>
        <v>1.70</v>
      </c>
      <c r="U95" s="104">
        <f t="shared" si="20"/>
        <v>1.50</v>
      </c>
      <c r="V95" s="104">
        <f t="shared" si="21"/>
        <v>1.2749999999999999</v>
      </c>
      <c r="W95" s="26">
        <f t="shared" si="22"/>
        <v>55</v>
      </c>
      <c r="X95" s="194">
        <f t="shared" si="23"/>
        <v>11</v>
      </c>
      <c r="Y95" s="114">
        <v>47</v>
      </c>
      <c r="Z95" s="195">
        <f t="shared" si="24"/>
        <v>37.60</v>
      </c>
      <c r="AA95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09"/>
    </row>
    <row r="96" spans="1:42" s="107" customFormat="1" ht="20.25">
      <c r="A96" s="191">
        <v>90</v>
      </c>
      <c r="B96" s="125">
        <v>439864</v>
      </c>
      <c r="C96" s="263" t="s">
        <v>263</v>
      </c>
      <c r="D96" s="8">
        <v>8</v>
      </c>
      <c r="E96" s="8">
        <v>6</v>
      </c>
      <c r="F96" s="8">
        <v>9</v>
      </c>
      <c r="G96" s="8">
        <v>5</v>
      </c>
      <c r="H96" s="8">
        <v>7</v>
      </c>
      <c r="I96" s="264">
        <f t="shared" si="13"/>
        <v>35</v>
      </c>
      <c r="J96" s="196">
        <f t="shared" si="14"/>
        <v>5.25</v>
      </c>
      <c r="K96" s="11">
        <v>0.50</v>
      </c>
      <c r="L96" s="11">
        <v>2.50</v>
      </c>
      <c r="M96" s="11">
        <v>2</v>
      </c>
      <c r="N96" s="11">
        <v>1.50</v>
      </c>
      <c r="O96" s="11">
        <v>3</v>
      </c>
      <c r="P96" s="197">
        <f t="shared" si="15"/>
        <v>9.50</v>
      </c>
      <c r="Q96" s="197">
        <f t="shared" si="16"/>
        <v>0.475</v>
      </c>
      <c r="R96" s="104">
        <f t="shared" si="17"/>
        <v>1.2249999999999999</v>
      </c>
      <c r="S96" s="104">
        <f t="shared" si="18"/>
        <v>1.0249999999999999</v>
      </c>
      <c r="T96" s="104">
        <f t="shared" si="19"/>
        <v>1.45</v>
      </c>
      <c r="U96" s="104">
        <f t="shared" si="20"/>
        <v>0.825</v>
      </c>
      <c r="V96" s="104">
        <f t="shared" si="21"/>
        <v>1.2000000000000002</v>
      </c>
      <c r="W96" s="26">
        <f t="shared" si="22"/>
        <v>44.50</v>
      </c>
      <c r="X96" s="194">
        <f t="shared" si="23"/>
        <v>8.90</v>
      </c>
      <c r="Y96" s="114">
        <v>40</v>
      </c>
      <c r="Z96" s="195">
        <f t="shared" si="24"/>
        <v>32</v>
      </c>
      <c r="AA96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09"/>
    </row>
    <row r="97" spans="1:42" s="107" customFormat="1" ht="20.25">
      <c r="A97" s="191">
        <v>91</v>
      </c>
      <c r="B97" s="125">
        <v>439867</v>
      </c>
      <c r="C97" s="263" t="s">
        <v>264</v>
      </c>
      <c r="D97" s="8">
        <v>10.50</v>
      </c>
      <c r="E97" s="8">
        <v>12</v>
      </c>
      <c r="F97" s="8">
        <v>10</v>
      </c>
      <c r="G97" s="8">
        <v>9</v>
      </c>
      <c r="H97" s="8">
        <v>13</v>
      </c>
      <c r="I97" s="264">
        <f t="shared" si="13"/>
        <v>54.50</v>
      </c>
      <c r="J97" s="196">
        <f t="shared" si="14"/>
        <v>8.1749999999999989</v>
      </c>
      <c r="K97" s="11">
        <v>3</v>
      </c>
      <c r="L97" s="11">
        <v>2</v>
      </c>
      <c r="M97" s="11">
        <v>3</v>
      </c>
      <c r="N97" s="11">
        <v>2.50</v>
      </c>
      <c r="O97" s="11">
        <v>2.50</v>
      </c>
      <c r="P97" s="197">
        <f t="shared" si="15"/>
        <v>13</v>
      </c>
      <c r="Q97" s="197">
        <f t="shared" si="16"/>
        <v>0.65</v>
      </c>
      <c r="R97" s="104">
        <f t="shared" si="17"/>
        <v>1.725</v>
      </c>
      <c r="S97" s="104">
        <f t="shared" si="18"/>
        <v>1.90</v>
      </c>
      <c r="T97" s="104">
        <f t="shared" si="19"/>
        <v>1.65</v>
      </c>
      <c r="U97" s="104">
        <f t="shared" si="20"/>
        <v>1.475</v>
      </c>
      <c r="V97" s="104">
        <f t="shared" si="21"/>
        <v>2.0750000000000002</v>
      </c>
      <c r="W97" s="26">
        <f t="shared" si="22"/>
        <v>67.50</v>
      </c>
      <c r="X97" s="194">
        <f t="shared" si="23"/>
        <v>13.50</v>
      </c>
      <c r="Y97" s="114">
        <v>57</v>
      </c>
      <c r="Z97" s="195">
        <f t="shared" si="24"/>
        <v>45.60</v>
      </c>
      <c r="AA97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09"/>
    </row>
    <row r="98" spans="1:42" s="107" customFormat="1" ht="20.25">
      <c r="A98" s="191">
        <v>92</v>
      </c>
      <c r="B98" s="125">
        <v>439872</v>
      </c>
      <c r="C98" s="263" t="s">
        <v>507</v>
      </c>
      <c r="D98" s="8">
        <v>5</v>
      </c>
      <c r="E98" s="8">
        <v>7</v>
      </c>
      <c r="F98" s="8">
        <v>3</v>
      </c>
      <c r="G98" s="8">
        <v>4</v>
      </c>
      <c r="H98" s="8">
        <v>6.50</v>
      </c>
      <c r="I98" s="264">
        <f t="shared" si="13"/>
        <v>25.50</v>
      </c>
      <c r="J98" s="196">
        <f t="shared" si="14"/>
        <v>3.8249999999999997</v>
      </c>
      <c r="K98" s="11">
        <v>2</v>
      </c>
      <c r="L98" s="11">
        <v>0.50</v>
      </c>
      <c r="M98" s="11">
        <v>2</v>
      </c>
      <c r="N98" s="11">
        <v>0.50</v>
      </c>
      <c r="O98" s="11">
        <v>1.50</v>
      </c>
      <c r="P98" s="197">
        <f t="shared" si="15"/>
        <v>6.50</v>
      </c>
      <c r="Q98" s="197">
        <f t="shared" si="16"/>
        <v>0.325</v>
      </c>
      <c r="R98" s="104">
        <f t="shared" si="17"/>
        <v>0.85</v>
      </c>
      <c r="S98" s="104">
        <f t="shared" si="18"/>
        <v>1.075</v>
      </c>
      <c r="T98" s="104">
        <f t="shared" si="19"/>
        <v>0.54999999999999993</v>
      </c>
      <c r="U98" s="104">
        <f t="shared" si="20"/>
        <v>0.625</v>
      </c>
      <c r="V98" s="104">
        <f t="shared" si="21"/>
        <v>1.05</v>
      </c>
      <c r="W98" s="26">
        <f t="shared" si="22"/>
        <v>32</v>
      </c>
      <c r="X98" s="194">
        <f t="shared" si="23"/>
        <v>6.40</v>
      </c>
      <c r="Y98" s="114">
        <v>29</v>
      </c>
      <c r="Z98" s="195">
        <f t="shared" si="24"/>
        <v>23.200000000000003</v>
      </c>
      <c r="AA98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09"/>
    </row>
    <row r="99" spans="1:42" s="107" customFormat="1" ht="20.25">
      <c r="A99" s="191">
        <v>93</v>
      </c>
      <c r="B99" s="125">
        <v>439876</v>
      </c>
      <c r="C99" s="263" t="s">
        <v>267</v>
      </c>
      <c r="D99" s="8">
        <v>6</v>
      </c>
      <c r="E99" s="8">
        <v>2</v>
      </c>
      <c r="F99" s="8">
        <v>4</v>
      </c>
      <c r="G99" s="8">
        <v>3.50</v>
      </c>
      <c r="H99" s="8">
        <v>6</v>
      </c>
      <c r="I99" s="264">
        <f t="shared" si="13"/>
        <v>21.50</v>
      </c>
      <c r="J99" s="196">
        <f t="shared" si="14"/>
        <v>3.225</v>
      </c>
      <c r="K99" s="11">
        <v>2.50</v>
      </c>
      <c r="L99" s="11">
        <v>1</v>
      </c>
      <c r="M99" s="11">
        <v>1.50</v>
      </c>
      <c r="N99" s="11">
        <v>3</v>
      </c>
      <c r="O99" s="11">
        <v>2</v>
      </c>
      <c r="P99" s="197">
        <f t="shared" si="15"/>
        <v>10</v>
      </c>
      <c r="Q99" s="197">
        <f t="shared" si="16"/>
        <v>0.50</v>
      </c>
      <c r="R99" s="104">
        <f t="shared" si="17"/>
        <v>1.0249999999999999</v>
      </c>
      <c r="S99" s="104">
        <f t="shared" si="18"/>
        <v>0.35</v>
      </c>
      <c r="T99" s="104">
        <f t="shared" si="19"/>
        <v>0.675</v>
      </c>
      <c r="U99" s="104">
        <f t="shared" si="20"/>
        <v>0.675</v>
      </c>
      <c r="V99" s="104">
        <f t="shared" si="21"/>
        <v>0.99999999999999989</v>
      </c>
      <c r="W99" s="26">
        <f t="shared" si="22"/>
        <v>31.50</v>
      </c>
      <c r="X99" s="194">
        <f t="shared" si="23"/>
        <v>6.3000000000000007</v>
      </c>
      <c r="Y99" s="114" t="s">
        <v>147</v>
      </c>
      <c r="Z99" s="195" t="e">
        <f t="shared" si="24"/>
        <v>#VALUE!</v>
      </c>
      <c r="AA99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09"/>
    </row>
    <row r="100" spans="1:42" s="107" customFormat="1" ht="20.25">
      <c r="A100" s="191">
        <v>94</v>
      </c>
      <c r="B100" s="125">
        <v>439877</v>
      </c>
      <c r="C100" s="263" t="s">
        <v>551</v>
      </c>
      <c r="D100" s="8">
        <v>5.50</v>
      </c>
      <c r="E100" s="8">
        <v>7.50</v>
      </c>
      <c r="F100" s="8">
        <v>13</v>
      </c>
      <c r="G100" s="8">
        <v>9</v>
      </c>
      <c r="H100" s="8">
        <v>8</v>
      </c>
      <c r="I100" s="264">
        <f t="shared" si="13"/>
        <v>43</v>
      </c>
      <c r="J100" s="196">
        <f t="shared" si="14"/>
        <v>6.45</v>
      </c>
      <c r="K100" s="11">
        <v>2</v>
      </c>
      <c r="L100" s="11">
        <v>3</v>
      </c>
      <c r="M100" s="11">
        <v>2</v>
      </c>
      <c r="N100" s="11">
        <v>2.50</v>
      </c>
      <c r="O100" s="11">
        <v>2.50</v>
      </c>
      <c r="P100" s="197">
        <f t="shared" si="15"/>
        <v>12</v>
      </c>
      <c r="Q100" s="197">
        <f t="shared" si="16"/>
        <v>0.60000000000000009</v>
      </c>
      <c r="R100" s="104">
        <f t="shared" si="17"/>
        <v>0.925</v>
      </c>
      <c r="S100" s="104">
        <f t="shared" si="18"/>
        <v>1.2749999999999999</v>
      </c>
      <c r="T100" s="104">
        <f t="shared" si="19"/>
        <v>2.0499999999999998</v>
      </c>
      <c r="U100" s="104">
        <f t="shared" si="20"/>
        <v>1.475</v>
      </c>
      <c r="V100" s="104">
        <f t="shared" si="21"/>
        <v>1.325</v>
      </c>
      <c r="W100" s="26">
        <f t="shared" si="22"/>
        <v>55</v>
      </c>
      <c r="X100" s="194">
        <f t="shared" si="23"/>
        <v>11</v>
      </c>
      <c r="Y100" s="114">
        <v>46</v>
      </c>
      <c r="Z100" s="195">
        <f t="shared" si="24"/>
        <v>36.800000000000004</v>
      </c>
      <c r="AA10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09"/>
    </row>
    <row r="101" spans="1:42" s="107" customFormat="1" ht="20.25">
      <c r="A101" s="191">
        <v>95</v>
      </c>
      <c r="B101" s="125">
        <v>439880</v>
      </c>
      <c r="C101" s="263" t="s">
        <v>481</v>
      </c>
      <c r="D101" s="8">
        <v>7</v>
      </c>
      <c r="E101" s="8">
        <v>10</v>
      </c>
      <c r="F101" s="8">
        <v>13</v>
      </c>
      <c r="G101" s="8">
        <v>12</v>
      </c>
      <c r="H101" s="8">
        <v>9</v>
      </c>
      <c r="I101" s="264">
        <f t="shared" si="13"/>
        <v>51</v>
      </c>
      <c r="J101" s="196">
        <f t="shared" si="14"/>
        <v>7.65</v>
      </c>
      <c r="K101" s="11">
        <v>1</v>
      </c>
      <c r="L101" s="11">
        <v>1.50</v>
      </c>
      <c r="M101" s="11">
        <v>4</v>
      </c>
      <c r="N101" s="11">
        <v>2</v>
      </c>
      <c r="O101" s="11">
        <v>4</v>
      </c>
      <c r="P101" s="197">
        <f t="shared" si="15"/>
        <v>12.50</v>
      </c>
      <c r="Q101" s="197">
        <f t="shared" si="16"/>
        <v>0.625</v>
      </c>
      <c r="R101" s="104">
        <f t="shared" si="17"/>
        <v>1.1000000000000001</v>
      </c>
      <c r="S101" s="104">
        <f t="shared" si="18"/>
        <v>1.575</v>
      </c>
      <c r="T101" s="104">
        <f t="shared" si="19"/>
        <v>2.15</v>
      </c>
      <c r="U101" s="104">
        <f t="shared" si="20"/>
        <v>1.90</v>
      </c>
      <c r="V101" s="104">
        <f t="shared" si="21"/>
        <v>1.5499999999999998</v>
      </c>
      <c r="W101" s="26">
        <f t="shared" si="22"/>
        <v>63.50</v>
      </c>
      <c r="X101" s="194">
        <f t="shared" si="23"/>
        <v>12.70</v>
      </c>
      <c r="Y101" s="114">
        <v>54</v>
      </c>
      <c r="Z101" s="195">
        <f t="shared" si="24"/>
        <v>43.20</v>
      </c>
      <c r="AA101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09"/>
    </row>
    <row r="102" spans="1:42" s="107" customFormat="1" ht="20.25">
      <c r="A102" s="191">
        <v>96</v>
      </c>
      <c r="B102" s="125">
        <v>439887</v>
      </c>
      <c r="C102" s="263" t="s">
        <v>485</v>
      </c>
      <c r="D102" s="8">
        <v>8</v>
      </c>
      <c r="E102" s="8">
        <v>6</v>
      </c>
      <c r="F102" s="8">
        <v>9</v>
      </c>
      <c r="G102" s="8">
        <v>5</v>
      </c>
      <c r="H102" s="8">
        <v>7</v>
      </c>
      <c r="I102" s="264">
        <f t="shared" si="13"/>
        <v>35</v>
      </c>
      <c r="J102" s="196">
        <f t="shared" si="14"/>
        <v>5.25</v>
      </c>
      <c r="K102" s="11">
        <v>2.50</v>
      </c>
      <c r="L102" s="11">
        <v>1</v>
      </c>
      <c r="M102" s="11">
        <v>1.50</v>
      </c>
      <c r="N102" s="11">
        <v>3</v>
      </c>
      <c r="O102" s="11">
        <v>1</v>
      </c>
      <c r="P102" s="197">
        <f t="shared" si="15"/>
        <v>9</v>
      </c>
      <c r="Q102" s="197"/>
      <c r="R102" s="104">
        <f t="shared" si="17"/>
        <v>1.325</v>
      </c>
      <c r="S102" s="104">
        <f t="shared" si="18"/>
        <v>0.95</v>
      </c>
      <c r="T102" s="104">
        <f t="shared" si="19"/>
        <v>1.4249999999999998</v>
      </c>
      <c r="U102" s="104">
        <f t="shared" si="20"/>
        <v>0.90</v>
      </c>
      <c r="V102" s="104">
        <f t="shared" si="21"/>
        <v>1.1000000000000001</v>
      </c>
      <c r="W102" s="26">
        <f t="shared" si="22"/>
        <v>44</v>
      </c>
      <c r="X102" s="194">
        <f t="shared" si="23"/>
        <v>8.8000000000000007</v>
      </c>
      <c r="Y102" s="114">
        <v>37</v>
      </c>
      <c r="Z102" s="195">
        <f t="shared" si="24"/>
        <v>29.60</v>
      </c>
      <c r="AA102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09"/>
    </row>
    <row r="103" spans="1:42" s="107" customFormat="1" ht="20.25">
      <c r="A103" s="191">
        <v>97</v>
      </c>
      <c r="B103" s="125">
        <v>439893</v>
      </c>
      <c r="C103" s="263" t="s">
        <v>552</v>
      </c>
      <c r="D103" s="8">
        <v>1</v>
      </c>
      <c r="E103" s="8">
        <v>5</v>
      </c>
      <c r="F103" s="8">
        <v>3</v>
      </c>
      <c r="G103" s="8">
        <v>2.50</v>
      </c>
      <c r="H103" s="8">
        <v>4</v>
      </c>
      <c r="I103" s="264">
        <f t="shared" si="13"/>
        <v>15.50</v>
      </c>
      <c r="J103" s="196">
        <f t="shared" si="14"/>
        <v>2.3249999999999997</v>
      </c>
      <c r="K103" s="11">
        <v>2</v>
      </c>
      <c r="L103" s="11">
        <v>2.50</v>
      </c>
      <c r="M103" s="11">
        <v>1</v>
      </c>
      <c r="N103" s="11">
        <v>1</v>
      </c>
      <c r="O103" s="11">
        <v>3</v>
      </c>
      <c r="P103" s="197">
        <f t="shared" si="15"/>
        <v>9.50</v>
      </c>
      <c r="Q103" s="197">
        <f t="shared" si="16"/>
        <v>0.475</v>
      </c>
      <c r="R103" s="104">
        <f t="shared" si="17"/>
        <v>0.25</v>
      </c>
      <c r="S103" s="104">
        <f t="shared" si="18"/>
        <v>0.875</v>
      </c>
      <c r="T103" s="104">
        <f t="shared" si="19"/>
        <v>0.49999999999999994</v>
      </c>
      <c r="U103" s="104">
        <f t="shared" si="20"/>
        <v>0.425</v>
      </c>
      <c r="V103" s="104">
        <f t="shared" si="21"/>
        <v>0.75</v>
      </c>
      <c r="W103" s="26">
        <f t="shared" si="22"/>
        <v>25</v>
      </c>
      <c r="X103" s="194">
        <f t="shared" si="23"/>
        <v>5</v>
      </c>
      <c r="Y103" s="114" t="s">
        <v>147</v>
      </c>
      <c r="Z103" s="195" t="e">
        <f t="shared" si="24"/>
        <v>#VALUE!</v>
      </c>
      <c r="AA103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09"/>
    </row>
    <row r="104" spans="1:42" s="107" customFormat="1" ht="20.25">
      <c r="A104" s="191">
        <v>98</v>
      </c>
      <c r="B104" s="125">
        <v>439471</v>
      </c>
      <c r="C104" s="263" t="s">
        <v>508</v>
      </c>
      <c r="D104" s="8">
        <v>7</v>
      </c>
      <c r="E104" s="8">
        <v>10.50</v>
      </c>
      <c r="F104" s="8">
        <v>9</v>
      </c>
      <c r="G104" s="8">
        <v>5.50</v>
      </c>
      <c r="H104" s="8">
        <v>8</v>
      </c>
      <c r="I104" s="264">
        <f t="shared" si="13"/>
        <v>40</v>
      </c>
      <c r="J104" s="196">
        <f t="shared" si="14"/>
        <v>6</v>
      </c>
      <c r="K104" s="11">
        <v>2.50</v>
      </c>
      <c r="L104" s="11">
        <v>2</v>
      </c>
      <c r="M104" s="11">
        <v>4</v>
      </c>
      <c r="N104" s="11">
        <v>1.50</v>
      </c>
      <c r="O104" s="11">
        <v>1</v>
      </c>
      <c r="P104" s="197">
        <f t="shared" si="15"/>
        <v>11</v>
      </c>
      <c r="Q104" s="197">
        <f t="shared" si="16"/>
        <v>0.55000000000000004</v>
      </c>
      <c r="R104" s="104">
        <f t="shared" si="17"/>
        <v>1.175</v>
      </c>
      <c r="S104" s="104">
        <f t="shared" si="18"/>
        <v>1.675</v>
      </c>
      <c r="T104" s="104">
        <f t="shared" si="19"/>
        <v>1.5499999999999998</v>
      </c>
      <c r="U104" s="104">
        <f t="shared" si="20"/>
        <v>0.89999999999999991</v>
      </c>
      <c r="V104" s="104">
        <f t="shared" si="21"/>
        <v>1.25</v>
      </c>
      <c r="W104" s="26">
        <f t="shared" si="22"/>
        <v>51</v>
      </c>
      <c r="X104" s="194">
        <f t="shared" si="23"/>
        <v>10.200000000000001</v>
      </c>
      <c r="Y104" s="114">
        <v>44</v>
      </c>
      <c r="Z104" s="195">
        <f t="shared" si="24"/>
        <v>35.200000000000003</v>
      </c>
      <c r="AA104"/>
      <c r="AB104" s="110"/>
      <c r="AC104" s="110"/>
      <c r="AD104" s="110"/>
      <c r="AE104" s="110"/>
      <c r="AF104" s="110">
        <v>0</v>
      </c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09"/>
    </row>
    <row r="105" spans="1:42" s="107" customFormat="1" ht="20.25">
      <c r="A105" s="191">
        <v>99</v>
      </c>
      <c r="B105" s="125">
        <v>439488</v>
      </c>
      <c r="C105" s="263" t="s">
        <v>509</v>
      </c>
      <c r="D105" s="8">
        <v>8.50</v>
      </c>
      <c r="E105" s="8">
        <v>10</v>
      </c>
      <c r="F105" s="8">
        <v>7</v>
      </c>
      <c r="G105" s="8">
        <v>11</v>
      </c>
      <c r="H105" s="8">
        <v>5</v>
      </c>
      <c r="I105" s="264">
        <f t="shared" si="13"/>
        <v>41.50</v>
      </c>
      <c r="J105" s="196">
        <f t="shared" si="14"/>
        <v>6.225</v>
      </c>
      <c r="K105" s="11">
        <v>3</v>
      </c>
      <c r="L105" s="11">
        <v>2.50</v>
      </c>
      <c r="M105" s="11">
        <v>3</v>
      </c>
      <c r="N105" s="11">
        <v>1</v>
      </c>
      <c r="O105" s="11">
        <v>2</v>
      </c>
      <c r="P105" s="197">
        <f t="shared" si="15"/>
        <v>11.50</v>
      </c>
      <c r="Q105" s="197">
        <f t="shared" si="16"/>
        <v>0.57500000000000007</v>
      </c>
      <c r="R105" s="104">
        <f t="shared" si="17"/>
        <v>1.4249999999999998</v>
      </c>
      <c r="S105" s="104">
        <f t="shared" si="18"/>
        <v>1.625</v>
      </c>
      <c r="T105" s="104">
        <f t="shared" si="19"/>
        <v>1.2000000000000002</v>
      </c>
      <c r="U105" s="104">
        <f t="shared" si="20"/>
        <v>1.70</v>
      </c>
      <c r="V105" s="104">
        <f t="shared" si="21"/>
        <v>0.85</v>
      </c>
      <c r="W105" s="26">
        <f t="shared" si="22"/>
        <v>53</v>
      </c>
      <c r="X105" s="194">
        <f t="shared" si="23"/>
        <v>10.60</v>
      </c>
      <c r="Y105" s="114">
        <v>46</v>
      </c>
      <c r="Z105" s="195">
        <f t="shared" si="24"/>
        <v>36.800000000000004</v>
      </c>
      <c r="AA105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09"/>
    </row>
    <row r="106" spans="1:42" s="107" customFormat="1" ht="20.25">
      <c r="A106" s="191">
        <v>100</v>
      </c>
      <c r="B106" s="125">
        <v>439517</v>
      </c>
      <c r="C106" s="263" t="s">
        <v>510</v>
      </c>
      <c r="D106" s="8">
        <v>7</v>
      </c>
      <c r="E106" s="8">
        <v>9</v>
      </c>
      <c r="F106" s="8">
        <v>11.50</v>
      </c>
      <c r="G106" s="8">
        <v>12</v>
      </c>
      <c r="H106" s="8">
        <v>10</v>
      </c>
      <c r="I106" s="264">
        <f t="shared" si="13"/>
        <v>49.50</v>
      </c>
      <c r="J106" s="196">
        <f t="shared" si="14"/>
        <v>7.425</v>
      </c>
      <c r="K106" s="11">
        <v>2.50</v>
      </c>
      <c r="L106" s="11">
        <v>4</v>
      </c>
      <c r="M106" s="11">
        <v>0.50</v>
      </c>
      <c r="N106" s="11">
        <v>2</v>
      </c>
      <c r="O106" s="11">
        <v>3</v>
      </c>
      <c r="P106" s="197">
        <f t="shared" si="15"/>
        <v>12</v>
      </c>
      <c r="Q106" s="197">
        <f t="shared" si="16"/>
        <v>0.60000000000000009</v>
      </c>
      <c r="R106" s="104">
        <f t="shared" si="17"/>
        <v>1.175</v>
      </c>
      <c r="S106" s="104">
        <f t="shared" si="18"/>
        <v>1.5499999999999998</v>
      </c>
      <c r="T106" s="104">
        <f t="shared" si="19"/>
        <v>1.7499999999999998</v>
      </c>
      <c r="U106" s="104">
        <f t="shared" si="20"/>
        <v>1.90</v>
      </c>
      <c r="V106" s="104">
        <f t="shared" si="21"/>
        <v>1.65</v>
      </c>
      <c r="W106" s="26">
        <f t="shared" si="22"/>
        <v>61.50</v>
      </c>
      <c r="X106" s="194">
        <f t="shared" si="23"/>
        <v>12.30</v>
      </c>
      <c r="Y106" s="114">
        <v>50</v>
      </c>
      <c r="Z106" s="195">
        <f t="shared" si="24"/>
        <v>40</v>
      </c>
      <c r="AA106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09"/>
    </row>
    <row r="107" spans="1:42" s="107" customFormat="1" ht="20.25">
      <c r="A107" s="191">
        <v>101</v>
      </c>
      <c r="B107" s="125">
        <v>439521</v>
      </c>
      <c r="C107" s="263" t="s">
        <v>512</v>
      </c>
      <c r="D107" s="8">
        <v>10</v>
      </c>
      <c r="E107" s="8">
        <v>8</v>
      </c>
      <c r="F107" s="8">
        <v>5</v>
      </c>
      <c r="G107" s="8">
        <v>6.50</v>
      </c>
      <c r="H107" s="8">
        <v>10</v>
      </c>
      <c r="I107" s="264">
        <f t="shared" si="13"/>
        <v>39.50</v>
      </c>
      <c r="J107" s="196">
        <f t="shared" si="14"/>
        <v>5.925</v>
      </c>
      <c r="K107" s="11">
        <v>1.50</v>
      </c>
      <c r="L107" s="11">
        <v>2.50</v>
      </c>
      <c r="M107" s="11">
        <v>2</v>
      </c>
      <c r="N107" s="11">
        <v>2.50</v>
      </c>
      <c r="O107" s="11">
        <v>1.50</v>
      </c>
      <c r="P107" s="197">
        <f t="shared" si="15"/>
        <v>10</v>
      </c>
      <c r="Q107" s="197">
        <f t="shared" si="16"/>
        <v>0.50</v>
      </c>
      <c r="R107" s="104">
        <f t="shared" si="17"/>
        <v>1.575</v>
      </c>
      <c r="S107" s="104">
        <f t="shared" si="18"/>
        <v>1.325</v>
      </c>
      <c r="T107" s="104">
        <f t="shared" si="19"/>
        <v>0.85</v>
      </c>
      <c r="U107" s="104">
        <f t="shared" si="20"/>
        <v>1.1000000000000001</v>
      </c>
      <c r="V107" s="104">
        <f t="shared" si="21"/>
        <v>1.575</v>
      </c>
      <c r="W107" s="26">
        <f t="shared" si="22"/>
        <v>49.50</v>
      </c>
      <c r="X107" s="194">
        <f t="shared" si="23"/>
        <v>9.90</v>
      </c>
      <c r="Y107" s="114">
        <v>44</v>
      </c>
      <c r="Z107" s="195">
        <f t="shared" si="24"/>
        <v>35.200000000000003</v>
      </c>
      <c r="AA107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09"/>
    </row>
    <row r="108" spans="1:42" s="107" customFormat="1" ht="20.25">
      <c r="A108" s="191">
        <v>102</v>
      </c>
      <c r="B108" s="125">
        <v>439529</v>
      </c>
      <c r="C108" s="263" t="s">
        <v>514</v>
      </c>
      <c r="D108" s="8">
        <v>15</v>
      </c>
      <c r="E108" s="8">
        <v>13</v>
      </c>
      <c r="F108" s="8">
        <v>14</v>
      </c>
      <c r="G108" s="8">
        <v>10</v>
      </c>
      <c r="H108" s="8">
        <v>9</v>
      </c>
      <c r="I108" s="264">
        <f t="shared" si="13"/>
        <v>61</v>
      </c>
      <c r="J108" s="196">
        <f t="shared" si="14"/>
        <v>9.15</v>
      </c>
      <c r="K108" s="11">
        <v>2</v>
      </c>
      <c r="L108" s="11">
        <v>3</v>
      </c>
      <c r="M108" s="11">
        <v>2.50</v>
      </c>
      <c r="N108" s="11">
        <v>4</v>
      </c>
      <c r="O108" s="11">
        <v>3.50</v>
      </c>
      <c r="P108" s="197">
        <f t="shared" si="15"/>
        <v>15</v>
      </c>
      <c r="Q108" s="197">
        <f t="shared" si="16"/>
        <v>0.75</v>
      </c>
      <c r="R108" s="104">
        <f t="shared" si="17"/>
        <v>2.35</v>
      </c>
      <c r="S108" s="104">
        <f t="shared" si="18"/>
        <v>2.10</v>
      </c>
      <c r="T108" s="104">
        <f t="shared" si="19"/>
        <v>2.225</v>
      </c>
      <c r="U108" s="104">
        <f t="shared" si="20"/>
        <v>1.70</v>
      </c>
      <c r="V108" s="104">
        <f t="shared" si="21"/>
        <v>1.525</v>
      </c>
      <c r="W108" s="26">
        <f t="shared" si="22"/>
        <v>76</v>
      </c>
      <c r="X108" s="194">
        <f t="shared" si="23"/>
        <v>15.20</v>
      </c>
      <c r="Y108" s="114">
        <v>65</v>
      </c>
      <c r="Z108" s="195">
        <f t="shared" si="24"/>
        <v>52</v>
      </c>
      <c r="AA108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09"/>
    </row>
    <row r="109" spans="1:42" s="107" customFormat="1" ht="20.25">
      <c r="A109" s="191">
        <v>103</v>
      </c>
      <c r="B109" s="125">
        <v>439532</v>
      </c>
      <c r="C109" s="263" t="s">
        <v>515</v>
      </c>
      <c r="D109" s="8">
        <v>12</v>
      </c>
      <c r="E109" s="8">
        <v>10</v>
      </c>
      <c r="F109" s="8">
        <v>12.50</v>
      </c>
      <c r="G109" s="8">
        <v>13</v>
      </c>
      <c r="H109" s="8">
        <v>10</v>
      </c>
      <c r="I109" s="264">
        <f t="shared" si="13"/>
        <v>57.50</v>
      </c>
      <c r="J109" s="196">
        <f t="shared" si="14"/>
        <v>8.625</v>
      </c>
      <c r="K109" s="11">
        <v>3</v>
      </c>
      <c r="L109" s="11">
        <v>1</v>
      </c>
      <c r="M109" s="11">
        <v>3.50</v>
      </c>
      <c r="N109" s="11">
        <v>3</v>
      </c>
      <c r="O109" s="11">
        <v>4</v>
      </c>
      <c r="P109" s="197">
        <f t="shared" si="15"/>
        <v>14.50</v>
      </c>
      <c r="Q109" s="197">
        <f t="shared" si="16"/>
        <v>0.72500000000000009</v>
      </c>
      <c r="R109" s="104">
        <f t="shared" si="17"/>
        <v>1.9499999999999997</v>
      </c>
      <c r="S109" s="104">
        <f t="shared" si="18"/>
        <v>1.55</v>
      </c>
      <c r="T109" s="104">
        <f t="shared" si="19"/>
        <v>2.0499999999999998</v>
      </c>
      <c r="U109" s="104">
        <f t="shared" si="20"/>
        <v>2.10</v>
      </c>
      <c r="V109" s="104">
        <f t="shared" si="21"/>
        <v>1.70</v>
      </c>
      <c r="W109" s="26">
        <f t="shared" si="22"/>
        <v>72</v>
      </c>
      <c r="X109" s="194">
        <f t="shared" si="23"/>
        <v>14.40</v>
      </c>
      <c r="Y109" s="114">
        <v>62</v>
      </c>
      <c r="Z109" s="195">
        <f t="shared" si="24"/>
        <v>49.60</v>
      </c>
      <c r="AA109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09"/>
    </row>
    <row r="110" spans="1:42" s="107" customFormat="1" ht="20.25">
      <c r="A110" s="191">
        <v>104</v>
      </c>
      <c r="B110" s="125">
        <v>439562</v>
      </c>
      <c r="C110" s="263" t="s">
        <v>517</v>
      </c>
      <c r="D110" s="8">
        <v>10</v>
      </c>
      <c r="E110" s="8">
        <v>12</v>
      </c>
      <c r="F110" s="8">
        <v>13</v>
      </c>
      <c r="G110" s="8">
        <v>15.50</v>
      </c>
      <c r="H110" s="8">
        <v>12</v>
      </c>
      <c r="I110" s="264">
        <f t="shared" si="13"/>
        <v>62.50</v>
      </c>
      <c r="J110" s="196">
        <f t="shared" si="14"/>
        <v>9.375</v>
      </c>
      <c r="K110" s="11">
        <v>4</v>
      </c>
      <c r="L110" s="11">
        <v>1.50</v>
      </c>
      <c r="M110" s="11">
        <v>4</v>
      </c>
      <c r="N110" s="11">
        <v>2</v>
      </c>
      <c r="O110" s="11">
        <v>5</v>
      </c>
      <c r="P110" s="197">
        <f t="shared" si="15"/>
        <v>16.50</v>
      </c>
      <c r="Q110" s="197">
        <f t="shared" si="16"/>
        <v>0.825</v>
      </c>
      <c r="R110" s="104">
        <f t="shared" si="17"/>
        <v>1.70</v>
      </c>
      <c r="S110" s="104">
        <f t="shared" si="18"/>
        <v>1.8749999999999998</v>
      </c>
      <c r="T110" s="104">
        <f t="shared" si="19"/>
        <v>2.15</v>
      </c>
      <c r="U110" s="104">
        <f t="shared" si="20"/>
        <v>2.4249999999999998</v>
      </c>
      <c r="V110" s="104">
        <f t="shared" si="21"/>
        <v>2.0499999999999998</v>
      </c>
      <c r="W110" s="26">
        <f t="shared" si="22"/>
        <v>79</v>
      </c>
      <c r="X110" s="194">
        <f t="shared" si="23"/>
        <v>15.80</v>
      </c>
      <c r="Y110" s="114">
        <v>68</v>
      </c>
      <c r="Z110" s="195">
        <f t="shared" si="24"/>
        <v>54.400000000000006</v>
      </c>
      <c r="AA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09"/>
    </row>
    <row r="111" spans="1:42" s="107" customFormat="1" ht="21" thickBot="1">
      <c r="A111" s="191">
        <v>105</v>
      </c>
      <c r="B111" s="125">
        <v>439571</v>
      </c>
      <c r="C111" s="263" t="s">
        <v>519</v>
      </c>
      <c r="D111" s="8">
        <v>7</v>
      </c>
      <c r="E111" s="8">
        <v>5.50</v>
      </c>
      <c r="F111" s="8">
        <v>8</v>
      </c>
      <c r="G111" s="8">
        <v>6</v>
      </c>
      <c r="H111" s="8">
        <v>5</v>
      </c>
      <c r="I111" s="264">
        <f t="shared" si="13"/>
        <v>31.50</v>
      </c>
      <c r="J111" s="196">
        <f t="shared" si="14"/>
        <v>4.7249999999999996</v>
      </c>
      <c r="K111" s="11">
        <v>2</v>
      </c>
      <c r="L111" s="11">
        <v>2.50</v>
      </c>
      <c r="M111" s="11">
        <v>1.50</v>
      </c>
      <c r="N111" s="11">
        <v>1</v>
      </c>
      <c r="O111" s="11">
        <v>2</v>
      </c>
      <c r="P111" s="197">
        <f t="shared" si="15"/>
        <v>9</v>
      </c>
      <c r="Q111" s="197">
        <f t="shared" si="16"/>
        <v>0.45</v>
      </c>
      <c r="R111" s="104">
        <f t="shared" si="17"/>
        <v>1.1500000000000001</v>
      </c>
      <c r="S111" s="104">
        <f t="shared" si="18"/>
        <v>0.95</v>
      </c>
      <c r="T111" s="104">
        <f t="shared" si="19"/>
        <v>1.2749999999999999</v>
      </c>
      <c r="U111" s="104">
        <f t="shared" si="20"/>
        <v>0.95</v>
      </c>
      <c r="V111" s="104">
        <f t="shared" si="21"/>
        <v>0.85</v>
      </c>
      <c r="W111" s="26">
        <f t="shared" si="22"/>
        <v>40.50</v>
      </c>
      <c r="X111" s="194">
        <f t="shared" si="23"/>
        <v>8.10</v>
      </c>
      <c r="Y111" s="114">
        <v>36</v>
      </c>
      <c r="Z111" s="195">
        <f t="shared" si="24"/>
        <v>28.80</v>
      </c>
      <c r="AA111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09"/>
    </row>
    <row r="112" spans="1:42" s="107" customFormat="1" ht="21" thickBot="1">
      <c r="A112" s="191">
        <v>106</v>
      </c>
      <c r="B112" s="125">
        <v>439573</v>
      </c>
      <c r="C112" s="126" t="s">
        <v>520</v>
      </c>
      <c r="D112" s="7">
        <v>12.50</v>
      </c>
      <c r="E112" s="8">
        <v>8.50</v>
      </c>
      <c r="F112" s="8">
        <v>10</v>
      </c>
      <c r="G112" s="8">
        <v>9</v>
      </c>
      <c r="H112" s="349">
        <v>13.50</v>
      </c>
      <c r="I112" s="196">
        <f t="shared" si="13"/>
        <v>53.50</v>
      </c>
      <c r="J112" s="196">
        <f t="shared" si="14"/>
        <v>8.025</v>
      </c>
      <c r="K112" s="11">
        <v>2.50</v>
      </c>
      <c r="L112" s="11">
        <v>3</v>
      </c>
      <c r="M112" s="11">
        <v>3.50</v>
      </c>
      <c r="N112" s="11">
        <v>2</v>
      </c>
      <c r="O112" s="11">
        <v>4</v>
      </c>
      <c r="P112" s="197">
        <f t="shared" si="15"/>
        <v>15</v>
      </c>
      <c r="Q112" s="197">
        <f t="shared" si="16"/>
        <v>0.75</v>
      </c>
      <c r="R112" s="104">
        <f t="shared" si="17"/>
        <v>2</v>
      </c>
      <c r="S112" s="104">
        <f t="shared" si="18"/>
        <v>1.4249999999999998</v>
      </c>
      <c r="T112" s="104">
        <f t="shared" si="19"/>
        <v>1.675</v>
      </c>
      <c r="U112" s="104">
        <f t="shared" si="20"/>
        <v>1.45</v>
      </c>
      <c r="V112" s="104">
        <f t="shared" si="21"/>
        <v>2.225</v>
      </c>
      <c r="W112" s="26">
        <f t="shared" si="22"/>
        <v>68.50</v>
      </c>
      <c r="X112" s="194">
        <f t="shared" si="23"/>
        <v>13.70</v>
      </c>
      <c r="Y112" s="114">
        <v>58</v>
      </c>
      <c r="Z112" s="195">
        <f t="shared" si="24"/>
        <v>46.400000000000006</v>
      </c>
      <c r="AA112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09"/>
    </row>
    <row r="113" spans="1:42" s="107" customFormat="1" ht="21" thickBot="1">
      <c r="A113" s="191">
        <v>107</v>
      </c>
      <c r="B113" s="125">
        <v>439599</v>
      </c>
      <c r="C113" s="126" t="s">
        <v>521</v>
      </c>
      <c r="D113" s="7">
        <v>10</v>
      </c>
      <c r="E113" s="8">
        <v>11</v>
      </c>
      <c r="F113" s="8">
        <v>7.50</v>
      </c>
      <c r="G113" s="8">
        <v>10</v>
      </c>
      <c r="H113" s="349">
        <v>8.50</v>
      </c>
      <c r="I113" s="196">
        <f t="shared" si="13"/>
        <v>47</v>
      </c>
      <c r="J113" s="196">
        <f t="shared" si="14"/>
        <v>7.05</v>
      </c>
      <c r="K113" s="11">
        <v>1</v>
      </c>
      <c r="L113" s="11">
        <v>5</v>
      </c>
      <c r="M113" s="11">
        <v>2</v>
      </c>
      <c r="N113" s="11">
        <v>3.50</v>
      </c>
      <c r="O113" s="11">
        <v>1</v>
      </c>
      <c r="P113" s="197">
        <f t="shared" si="15"/>
        <v>12.50</v>
      </c>
      <c r="Q113" s="197">
        <f t="shared" si="16"/>
        <v>0.625</v>
      </c>
      <c r="R113" s="104">
        <f t="shared" si="17"/>
        <v>1.55</v>
      </c>
      <c r="S113" s="104">
        <f t="shared" si="18"/>
        <v>1.90</v>
      </c>
      <c r="T113" s="104">
        <f t="shared" si="19"/>
        <v>1.2250000000000001</v>
      </c>
      <c r="U113" s="104">
        <f t="shared" si="20"/>
        <v>1.675</v>
      </c>
      <c r="V113" s="104">
        <f t="shared" si="21"/>
        <v>1.325</v>
      </c>
      <c r="W113" s="26">
        <f t="shared" si="22"/>
        <v>59.50</v>
      </c>
      <c r="X113" s="194">
        <f t="shared" si="23"/>
        <v>11.90</v>
      </c>
      <c r="Y113" s="114">
        <v>50</v>
      </c>
      <c r="Z113" s="195">
        <f t="shared" si="24"/>
        <v>40</v>
      </c>
      <c r="AA113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09"/>
    </row>
    <row r="114" spans="1:42" s="107" customFormat="1" ht="20.25">
      <c r="A114" s="191">
        <v>108</v>
      </c>
      <c r="B114" s="125">
        <v>439624</v>
      </c>
      <c r="C114" s="126" t="s">
        <v>195</v>
      </c>
      <c r="D114" s="7">
        <v>5</v>
      </c>
      <c r="E114" s="8">
        <v>6.50</v>
      </c>
      <c r="F114" s="8">
        <v>8</v>
      </c>
      <c r="G114" s="8">
        <v>7</v>
      </c>
      <c r="H114" s="349">
        <v>9</v>
      </c>
      <c r="I114" s="196">
        <f t="shared" si="13"/>
        <v>35.50</v>
      </c>
      <c r="J114" s="196">
        <f t="shared" si="14"/>
        <v>5.325</v>
      </c>
      <c r="K114" s="11">
        <v>2</v>
      </c>
      <c r="L114" s="11">
        <v>2.50</v>
      </c>
      <c r="M114" s="11">
        <v>1.50</v>
      </c>
      <c r="N114" s="11">
        <v>1</v>
      </c>
      <c r="O114" s="11">
        <v>2.50</v>
      </c>
      <c r="P114" s="197">
        <f t="shared" si="15"/>
        <v>9.50</v>
      </c>
      <c r="Q114" s="197">
        <f t="shared" si="16"/>
        <v>0.475</v>
      </c>
      <c r="R114" s="104">
        <f t="shared" si="17"/>
        <v>0.85</v>
      </c>
      <c r="S114" s="104">
        <f t="shared" si="18"/>
        <v>1.1000000000000001</v>
      </c>
      <c r="T114" s="104">
        <f t="shared" si="19"/>
        <v>1.2749999999999999</v>
      </c>
      <c r="U114" s="104">
        <f t="shared" si="20"/>
        <v>1.1000000000000001</v>
      </c>
      <c r="V114" s="104">
        <f t="shared" si="21"/>
        <v>1.475</v>
      </c>
      <c r="W114" s="26">
        <f t="shared" si="22"/>
        <v>45</v>
      </c>
      <c r="X114" s="194">
        <f t="shared" si="23"/>
        <v>9</v>
      </c>
      <c r="Y114" s="114">
        <v>40</v>
      </c>
      <c r="Z114" s="195">
        <f t="shared" si="24"/>
        <v>32</v>
      </c>
      <c r="AA114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09"/>
    </row>
    <row r="115" spans="1:42" s="107" customFormat="1" ht="20.25">
      <c r="A115" s="191">
        <v>109</v>
      </c>
      <c r="B115" s="125">
        <v>439626</v>
      </c>
      <c r="C115" s="126" t="s">
        <v>523</v>
      </c>
      <c r="D115" s="8">
        <v>4.50</v>
      </c>
      <c r="E115" s="8">
        <v>5</v>
      </c>
      <c r="F115" s="8">
        <v>7</v>
      </c>
      <c r="G115" s="8">
        <v>5.50</v>
      </c>
      <c r="H115" s="8">
        <v>6</v>
      </c>
      <c r="I115" s="196">
        <f t="shared" si="13"/>
        <v>28</v>
      </c>
      <c r="J115" s="196">
        <f t="shared" si="14"/>
        <v>4.20</v>
      </c>
      <c r="K115" s="11">
        <v>2.50</v>
      </c>
      <c r="L115" s="11">
        <v>1</v>
      </c>
      <c r="M115" s="11">
        <v>0.50</v>
      </c>
      <c r="N115" s="11">
        <v>2</v>
      </c>
      <c r="O115" s="11">
        <v>1</v>
      </c>
      <c r="P115" s="197">
        <f t="shared" si="15"/>
        <v>7</v>
      </c>
      <c r="Q115" s="197">
        <f t="shared" si="16"/>
        <v>0.35</v>
      </c>
      <c r="R115" s="104">
        <f t="shared" si="17"/>
        <v>0.80</v>
      </c>
      <c r="S115" s="104">
        <f t="shared" si="18"/>
        <v>0.80</v>
      </c>
      <c r="T115" s="104">
        <f t="shared" si="19"/>
        <v>1.075</v>
      </c>
      <c r="U115" s="104">
        <f t="shared" si="20"/>
        <v>0.925</v>
      </c>
      <c r="V115" s="104">
        <f t="shared" si="21"/>
        <v>0.95</v>
      </c>
      <c r="W115" s="26">
        <f t="shared" si="22"/>
        <v>35</v>
      </c>
      <c r="X115" s="194">
        <f t="shared" si="23"/>
        <v>7</v>
      </c>
      <c r="Y115" s="114">
        <v>30</v>
      </c>
      <c r="Z115" s="195">
        <f t="shared" si="24"/>
        <v>24</v>
      </c>
      <c r="AA115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09"/>
    </row>
    <row r="116" spans="1:42" s="107" customFormat="1" ht="20.25">
      <c r="A116" s="191">
        <v>110</v>
      </c>
      <c r="B116" s="125">
        <v>439629</v>
      </c>
      <c r="C116" s="126" t="s">
        <v>197</v>
      </c>
      <c r="D116" s="8">
        <v>2</v>
      </c>
      <c r="E116" s="8">
        <v>6</v>
      </c>
      <c r="F116" s="8">
        <v>5.50</v>
      </c>
      <c r="G116" s="8">
        <v>5</v>
      </c>
      <c r="H116" s="8">
        <v>3</v>
      </c>
      <c r="I116" s="196">
        <f t="shared" si="13"/>
        <v>21.50</v>
      </c>
      <c r="J116" s="196">
        <f t="shared" si="14"/>
        <v>3.225</v>
      </c>
      <c r="K116" s="11">
        <v>3</v>
      </c>
      <c r="L116" s="11">
        <v>2</v>
      </c>
      <c r="M116" s="11">
        <v>1</v>
      </c>
      <c r="N116" s="11">
        <v>2.50</v>
      </c>
      <c r="O116" s="11">
        <v>1.50</v>
      </c>
      <c r="P116" s="197">
        <f t="shared" si="15"/>
        <v>10</v>
      </c>
      <c r="Q116" s="197">
        <f t="shared" si="16"/>
        <v>0.50</v>
      </c>
      <c r="R116" s="104">
        <f t="shared" si="17"/>
        <v>0.45</v>
      </c>
      <c r="S116" s="104">
        <f t="shared" si="18"/>
        <v>0.99999999999999989</v>
      </c>
      <c r="T116" s="104">
        <f t="shared" si="19"/>
        <v>0.875</v>
      </c>
      <c r="U116" s="104">
        <f t="shared" si="20"/>
        <v>0.875</v>
      </c>
      <c r="V116" s="104">
        <f t="shared" si="21"/>
        <v>0.52499999999999991</v>
      </c>
      <c r="W116" s="26">
        <f t="shared" si="22"/>
        <v>31.50</v>
      </c>
      <c r="X116" s="194">
        <f t="shared" si="23"/>
        <v>6.3000000000000007</v>
      </c>
      <c r="Y116" s="114" t="s">
        <v>147</v>
      </c>
      <c r="Z116" s="195" t="e">
        <f t="shared" si="24"/>
        <v>#VALUE!</v>
      </c>
      <c r="AA116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09"/>
    </row>
    <row r="117" spans="1:42" s="107" customFormat="1" ht="20.25">
      <c r="A117" s="191">
        <v>111</v>
      </c>
      <c r="B117" s="125">
        <v>439651</v>
      </c>
      <c r="C117" s="126" t="s">
        <v>198</v>
      </c>
      <c r="D117" s="8">
        <v>3</v>
      </c>
      <c r="E117" s="8">
        <v>4</v>
      </c>
      <c r="F117" s="8">
        <v>7</v>
      </c>
      <c r="G117" s="8">
        <v>2.50</v>
      </c>
      <c r="H117" s="8">
        <v>5</v>
      </c>
      <c r="I117" s="196">
        <f>SUM(D117:H117)</f>
        <v>21.50</v>
      </c>
      <c r="J117" s="196">
        <f t="shared" si="14"/>
        <v>3.225</v>
      </c>
      <c r="K117" s="11">
        <v>0</v>
      </c>
      <c r="L117" s="11">
        <v>1</v>
      </c>
      <c r="M117" s="11">
        <v>1.50</v>
      </c>
      <c r="N117" s="11">
        <v>0</v>
      </c>
      <c r="O117" s="11">
        <v>2</v>
      </c>
      <c r="P117" s="197">
        <f t="shared" si="15"/>
        <v>4.50</v>
      </c>
      <c r="Q117" s="197">
        <f t="shared" si="16"/>
        <v>0.225</v>
      </c>
      <c r="R117" s="104">
        <f t="shared" si="17"/>
        <v>0.44999999999999996</v>
      </c>
      <c r="S117" s="104">
        <f t="shared" si="18"/>
        <v>0.65</v>
      </c>
      <c r="T117" s="104">
        <f t="shared" si="19"/>
        <v>1.125</v>
      </c>
      <c r="U117" s="104">
        <f t="shared" si="20"/>
        <v>0.375</v>
      </c>
      <c r="V117" s="104">
        <f t="shared" si="21"/>
        <v>0.85</v>
      </c>
      <c r="W117" s="26">
        <f t="shared" si="22"/>
        <v>26</v>
      </c>
      <c r="X117" s="194">
        <f t="shared" si="23"/>
        <v>5.20</v>
      </c>
      <c r="Y117" s="114" t="s">
        <v>147</v>
      </c>
      <c r="Z117" s="195" t="e">
        <f t="shared" si="24"/>
        <v>#VALUE!</v>
      </c>
      <c r="AA117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09"/>
    </row>
    <row r="118" spans="1:42" s="107" customFormat="1" ht="20.25">
      <c r="A118" s="191">
        <v>112</v>
      </c>
      <c r="B118" s="125">
        <v>439679</v>
      </c>
      <c r="C118" s="126" t="s">
        <v>524</v>
      </c>
      <c r="D118" s="8">
        <v>7</v>
      </c>
      <c r="E118" s="8">
        <v>4.50</v>
      </c>
      <c r="F118" s="8">
        <v>5</v>
      </c>
      <c r="G118" s="8">
        <v>6</v>
      </c>
      <c r="H118" s="8">
        <v>2</v>
      </c>
      <c r="I118" s="196">
        <f t="shared" si="13"/>
        <v>24.50</v>
      </c>
      <c r="J118" s="196">
        <f t="shared" si="14"/>
        <v>3.675</v>
      </c>
      <c r="K118" s="11">
        <v>1</v>
      </c>
      <c r="L118" s="11">
        <v>3</v>
      </c>
      <c r="M118" s="11">
        <v>0.50</v>
      </c>
      <c r="N118" s="11">
        <v>1</v>
      </c>
      <c r="O118" s="11">
        <v>1</v>
      </c>
      <c r="P118" s="197">
        <f t="shared" si="15"/>
        <v>6.50</v>
      </c>
      <c r="Q118" s="197">
        <f t="shared" si="16"/>
        <v>0.325</v>
      </c>
      <c r="R118" s="104">
        <f t="shared" si="17"/>
        <v>1.1000000000000001</v>
      </c>
      <c r="S118" s="104">
        <f t="shared" si="18"/>
        <v>0.825</v>
      </c>
      <c r="T118" s="104">
        <f t="shared" si="19"/>
        <v>0.775</v>
      </c>
      <c r="U118" s="104">
        <f t="shared" si="20"/>
        <v>0.95</v>
      </c>
      <c r="V118" s="104">
        <f t="shared" si="21"/>
        <v>0.35</v>
      </c>
      <c r="W118" s="26">
        <f t="shared" si="22"/>
        <v>31</v>
      </c>
      <c r="X118" s="194">
        <f t="shared" si="23"/>
        <v>6.20</v>
      </c>
      <c r="Y118" s="114">
        <v>27</v>
      </c>
      <c r="Z118" s="195">
        <f t="shared" si="24"/>
        <v>21.60</v>
      </c>
      <c r="AA118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09"/>
    </row>
    <row r="119" spans="1:42" s="107" customFormat="1" ht="20.25">
      <c r="A119" s="191">
        <v>113</v>
      </c>
      <c r="B119" s="125">
        <v>439689</v>
      </c>
      <c r="C119" s="126" t="s">
        <v>525</v>
      </c>
      <c r="D119" s="8">
        <v>8</v>
      </c>
      <c r="E119" s="8">
        <v>4</v>
      </c>
      <c r="F119" s="8">
        <v>7</v>
      </c>
      <c r="G119" s="8">
        <v>7.50</v>
      </c>
      <c r="H119" s="8">
        <v>8</v>
      </c>
      <c r="I119" s="196">
        <f t="shared" si="13"/>
        <v>34.50</v>
      </c>
      <c r="J119" s="196">
        <f t="shared" si="14"/>
        <v>5.175</v>
      </c>
      <c r="K119" s="11">
        <v>1.50</v>
      </c>
      <c r="L119" s="11">
        <v>2</v>
      </c>
      <c r="M119" s="11">
        <v>1</v>
      </c>
      <c r="N119" s="11">
        <v>2</v>
      </c>
      <c r="O119" s="11">
        <v>2.50</v>
      </c>
      <c r="P119" s="197">
        <f t="shared" si="15"/>
        <v>9</v>
      </c>
      <c r="Q119" s="197">
        <f t="shared" si="16"/>
        <v>0.45</v>
      </c>
      <c r="R119" s="104">
        <f t="shared" si="17"/>
        <v>1.2749999999999999</v>
      </c>
      <c r="S119" s="104">
        <f t="shared" si="18"/>
        <v>0.70</v>
      </c>
      <c r="T119" s="104">
        <f t="shared" si="19"/>
        <v>1.1000000000000001</v>
      </c>
      <c r="U119" s="104">
        <f t="shared" si="20"/>
        <v>1.2250000000000001</v>
      </c>
      <c r="V119" s="104">
        <f t="shared" si="21"/>
        <v>1.325</v>
      </c>
      <c r="W119" s="26">
        <f t="shared" si="22"/>
        <v>43.50</v>
      </c>
      <c r="X119" s="194">
        <f t="shared" si="23"/>
        <v>8.7000000000000011</v>
      </c>
      <c r="Y119" s="114">
        <v>40</v>
      </c>
      <c r="Z119" s="195">
        <f t="shared" si="24"/>
        <v>32</v>
      </c>
      <c r="AA119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09"/>
    </row>
    <row r="120" spans="1:42" s="107" customFormat="1" ht="21" thickBot="1">
      <c r="A120" s="191">
        <v>114</v>
      </c>
      <c r="B120" s="125">
        <v>439694</v>
      </c>
      <c r="C120" s="126" t="s">
        <v>214</v>
      </c>
      <c r="D120" s="8">
        <v>7</v>
      </c>
      <c r="E120" s="8">
        <v>6.50</v>
      </c>
      <c r="F120" s="8">
        <v>8</v>
      </c>
      <c r="G120" s="8">
        <v>6</v>
      </c>
      <c r="H120" s="8">
        <v>7</v>
      </c>
      <c r="I120" s="196">
        <f t="shared" si="13"/>
        <v>34.50</v>
      </c>
      <c r="J120" s="196">
        <f t="shared" si="14"/>
        <v>5.175</v>
      </c>
      <c r="K120" s="11">
        <v>1</v>
      </c>
      <c r="L120" s="11">
        <v>3</v>
      </c>
      <c r="M120" s="11">
        <v>2</v>
      </c>
      <c r="N120" s="11">
        <v>1</v>
      </c>
      <c r="O120" s="11">
        <v>2</v>
      </c>
      <c r="P120" s="197">
        <f t="shared" si="15"/>
        <v>9</v>
      </c>
      <c r="Q120" s="197">
        <f t="shared" si="16"/>
        <v>0.45</v>
      </c>
      <c r="R120" s="104">
        <f t="shared" si="17"/>
        <v>1.1000000000000001</v>
      </c>
      <c r="S120" s="104">
        <f t="shared" si="18"/>
        <v>1.125</v>
      </c>
      <c r="T120" s="104">
        <f t="shared" si="19"/>
        <v>1.30</v>
      </c>
      <c r="U120" s="104">
        <f t="shared" si="20"/>
        <v>0.95</v>
      </c>
      <c r="V120" s="104">
        <f t="shared" si="21"/>
        <v>1.1500000000000001</v>
      </c>
      <c r="W120" s="26">
        <f t="shared" si="22"/>
        <v>43.50</v>
      </c>
      <c r="X120" s="194">
        <f t="shared" si="23"/>
        <v>8.7000000000000011</v>
      </c>
      <c r="Y120" s="114">
        <v>37</v>
      </c>
      <c r="Z120" s="195">
        <f t="shared" si="24"/>
        <v>29.60</v>
      </c>
      <c r="AA12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  <c r="AO120" s="110"/>
      <c r="AP120" s="109"/>
    </row>
    <row r="121" spans="1:42" s="107" customFormat="1" ht="21" thickBot="1">
      <c r="A121" s="191">
        <v>115</v>
      </c>
      <c r="B121" s="125">
        <v>439700</v>
      </c>
      <c r="C121" s="126" t="s">
        <v>526</v>
      </c>
      <c r="D121" s="7">
        <v>11</v>
      </c>
      <c r="E121" s="8">
        <v>7</v>
      </c>
      <c r="F121" s="8">
        <v>6</v>
      </c>
      <c r="G121" s="8">
        <v>5.50</v>
      </c>
      <c r="H121" s="349">
        <v>10</v>
      </c>
      <c r="I121" s="196">
        <f t="shared" si="13"/>
        <v>39.50</v>
      </c>
      <c r="J121" s="196">
        <f t="shared" si="14"/>
        <v>5.925</v>
      </c>
      <c r="K121" s="11">
        <v>3</v>
      </c>
      <c r="L121" s="11">
        <v>2</v>
      </c>
      <c r="M121" s="11">
        <v>3</v>
      </c>
      <c r="N121" s="11">
        <v>2.50</v>
      </c>
      <c r="O121" s="11">
        <v>1.50</v>
      </c>
      <c r="P121" s="197">
        <f t="shared" si="15"/>
        <v>12</v>
      </c>
      <c r="Q121" s="197">
        <f t="shared" si="16"/>
        <v>0.60000000000000009</v>
      </c>
      <c r="R121" s="104">
        <f t="shared" si="17"/>
        <v>1.7999999999999998</v>
      </c>
      <c r="S121" s="104">
        <f t="shared" si="18"/>
        <v>1.1500000000000001</v>
      </c>
      <c r="T121" s="104">
        <f t="shared" si="19"/>
        <v>1.0499999999999998</v>
      </c>
      <c r="U121" s="104">
        <f t="shared" si="20"/>
        <v>0.95</v>
      </c>
      <c r="V121" s="104">
        <f t="shared" si="21"/>
        <v>1.575</v>
      </c>
      <c r="W121" s="26">
        <f t="shared" si="22"/>
        <v>51.50</v>
      </c>
      <c r="X121" s="194">
        <f t="shared" si="23"/>
        <v>10.30</v>
      </c>
      <c r="Y121" s="114">
        <v>42</v>
      </c>
      <c r="Z121" s="195">
        <f t="shared" si="24"/>
        <v>33.60</v>
      </c>
      <c r="AA121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09"/>
    </row>
    <row r="122" spans="1:42" s="107" customFormat="1" ht="21" thickBot="1">
      <c r="A122" s="191">
        <v>116</v>
      </c>
      <c r="B122" s="125">
        <v>439715</v>
      </c>
      <c r="C122" s="126" t="s">
        <v>218</v>
      </c>
      <c r="D122" s="7">
        <v>15</v>
      </c>
      <c r="E122" s="8">
        <v>12.50</v>
      </c>
      <c r="F122" s="8">
        <v>12</v>
      </c>
      <c r="G122" s="8">
        <v>14</v>
      </c>
      <c r="H122" s="349">
        <v>8</v>
      </c>
      <c r="I122" s="196">
        <f t="shared" si="13"/>
        <v>61.50</v>
      </c>
      <c r="J122" s="196">
        <f t="shared" si="14"/>
        <v>9.225</v>
      </c>
      <c r="K122" s="11">
        <v>4</v>
      </c>
      <c r="L122" s="11">
        <v>1</v>
      </c>
      <c r="M122" s="11">
        <v>3.50</v>
      </c>
      <c r="N122" s="11">
        <v>2</v>
      </c>
      <c r="O122" s="11">
        <v>4</v>
      </c>
      <c r="P122" s="197">
        <f t="shared" si="15"/>
        <v>14.50</v>
      </c>
      <c r="Q122" s="197">
        <f t="shared" si="16"/>
        <v>0.72500000000000009</v>
      </c>
      <c r="R122" s="104">
        <f t="shared" si="17"/>
        <v>2.4500000000000002</v>
      </c>
      <c r="S122" s="104">
        <f t="shared" si="18"/>
        <v>1.925</v>
      </c>
      <c r="T122" s="104">
        <f t="shared" si="19"/>
        <v>1.975</v>
      </c>
      <c r="U122" s="104">
        <f t="shared" si="20"/>
        <v>2.2000000000000002</v>
      </c>
      <c r="V122" s="104">
        <f t="shared" si="21"/>
        <v>1.40</v>
      </c>
      <c r="W122" s="26">
        <f t="shared" si="22"/>
        <v>76</v>
      </c>
      <c r="X122" s="194">
        <f t="shared" si="23"/>
        <v>15.20</v>
      </c>
      <c r="Y122" s="114">
        <v>65</v>
      </c>
      <c r="Z122" s="195">
        <f t="shared" si="24"/>
        <v>52</v>
      </c>
      <c r="AA122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09"/>
    </row>
    <row r="123" spans="1:42" s="107" customFormat="1" ht="21" thickBot="1">
      <c r="A123" s="191">
        <v>117</v>
      </c>
      <c r="B123" s="125">
        <v>439720</v>
      </c>
      <c r="C123" s="126" t="s">
        <v>125</v>
      </c>
      <c r="D123" s="7">
        <v>11</v>
      </c>
      <c r="E123" s="8">
        <v>9</v>
      </c>
      <c r="F123" s="8">
        <v>11</v>
      </c>
      <c r="G123" s="8">
        <v>8</v>
      </c>
      <c r="H123" s="349">
        <v>9.50</v>
      </c>
      <c r="I123" s="196">
        <f t="shared" si="13"/>
        <v>48.50</v>
      </c>
      <c r="J123" s="196">
        <f t="shared" si="14"/>
        <v>7.275</v>
      </c>
      <c r="K123" s="11">
        <v>2</v>
      </c>
      <c r="L123" s="11">
        <v>0.50</v>
      </c>
      <c r="M123" s="11">
        <v>5</v>
      </c>
      <c r="N123" s="11">
        <v>1</v>
      </c>
      <c r="O123" s="11">
        <v>3</v>
      </c>
      <c r="P123" s="197">
        <f t="shared" si="15"/>
        <v>11.50</v>
      </c>
      <c r="Q123" s="197">
        <f t="shared" si="16"/>
        <v>0.57500000000000007</v>
      </c>
      <c r="R123" s="104">
        <f t="shared" si="17"/>
        <v>1.75</v>
      </c>
      <c r="S123" s="104">
        <f t="shared" si="18"/>
        <v>1.3749999999999998</v>
      </c>
      <c r="T123" s="104">
        <f t="shared" si="19"/>
        <v>1.90</v>
      </c>
      <c r="U123" s="104">
        <f t="shared" si="20"/>
        <v>1.25</v>
      </c>
      <c r="V123" s="104">
        <f t="shared" si="21"/>
        <v>1.5750000000000002</v>
      </c>
      <c r="W123" s="26">
        <f t="shared" si="22"/>
        <v>60</v>
      </c>
      <c r="X123" s="194">
        <f t="shared" si="23"/>
        <v>12</v>
      </c>
      <c r="Y123" s="114">
        <v>53</v>
      </c>
      <c r="Z123" s="195">
        <f t="shared" si="24"/>
        <v>42.400000000000006</v>
      </c>
      <c r="AA123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09"/>
    </row>
    <row r="124" spans="1:42" s="107" customFormat="1" ht="21" thickBot="1">
      <c r="A124" s="191">
        <v>118</v>
      </c>
      <c r="B124" s="125">
        <v>439727</v>
      </c>
      <c r="C124" s="126" t="s">
        <v>527</v>
      </c>
      <c r="D124" s="7">
        <v>13.50</v>
      </c>
      <c r="E124" s="8">
        <v>13</v>
      </c>
      <c r="F124" s="8">
        <v>14</v>
      </c>
      <c r="G124" s="8">
        <v>13</v>
      </c>
      <c r="H124" s="349">
        <v>18</v>
      </c>
      <c r="I124" s="196">
        <f t="shared" si="13"/>
        <v>71.50</v>
      </c>
      <c r="J124" s="196">
        <f t="shared" si="14"/>
        <v>10.725</v>
      </c>
      <c r="K124" s="11">
        <v>2.50</v>
      </c>
      <c r="L124" s="11">
        <v>4</v>
      </c>
      <c r="M124" s="11">
        <v>2</v>
      </c>
      <c r="N124" s="11">
        <v>5</v>
      </c>
      <c r="O124" s="11">
        <v>3.50</v>
      </c>
      <c r="P124" s="197">
        <f t="shared" si="15"/>
        <v>17</v>
      </c>
      <c r="Q124" s="197">
        <f t="shared" si="16"/>
        <v>0.85000000000000009</v>
      </c>
      <c r="R124" s="104">
        <f t="shared" si="17"/>
        <v>2.15</v>
      </c>
      <c r="S124" s="104">
        <f t="shared" si="18"/>
        <v>2.15</v>
      </c>
      <c r="T124" s="104">
        <f t="shared" si="19"/>
        <v>2.2000000000000002</v>
      </c>
      <c r="U124" s="104">
        <f t="shared" si="20"/>
        <v>2.2000000000000002</v>
      </c>
      <c r="V124" s="104">
        <f t="shared" si="21"/>
        <v>2.8749999999999996</v>
      </c>
      <c r="W124" s="26">
        <f t="shared" si="22"/>
        <v>88.50</v>
      </c>
      <c r="X124" s="194">
        <f t="shared" si="23"/>
        <v>17.70</v>
      </c>
      <c r="Y124" s="114">
        <v>74</v>
      </c>
      <c r="Z124" s="195">
        <f t="shared" si="24"/>
        <v>59.20</v>
      </c>
      <c r="AA124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09"/>
    </row>
    <row r="125" spans="1:42" s="107" customFormat="1" ht="20.25">
      <c r="A125" s="191">
        <v>119</v>
      </c>
      <c r="B125" s="125">
        <v>439736</v>
      </c>
      <c r="C125" s="126" t="s">
        <v>528</v>
      </c>
      <c r="D125" s="7">
        <v>14</v>
      </c>
      <c r="E125" s="8">
        <v>18</v>
      </c>
      <c r="F125" s="8">
        <v>15</v>
      </c>
      <c r="G125" s="8">
        <v>12.50</v>
      </c>
      <c r="H125" s="349">
        <v>13</v>
      </c>
      <c r="I125" s="196">
        <f t="shared" si="13"/>
        <v>72.50</v>
      </c>
      <c r="J125" s="196">
        <f t="shared" si="14"/>
        <v>10.875</v>
      </c>
      <c r="K125" s="11">
        <v>5</v>
      </c>
      <c r="L125" s="11">
        <v>3</v>
      </c>
      <c r="M125" s="11">
        <v>3.50</v>
      </c>
      <c r="N125" s="11">
        <v>3</v>
      </c>
      <c r="O125" s="11">
        <v>4</v>
      </c>
      <c r="P125" s="197">
        <f t="shared" si="15"/>
        <v>18.50</v>
      </c>
      <c r="Q125" s="197">
        <f t="shared" si="16"/>
        <v>0.925</v>
      </c>
      <c r="R125" s="104">
        <f t="shared" si="17"/>
        <v>2.35</v>
      </c>
      <c r="S125" s="104">
        <f t="shared" si="18"/>
        <v>2.8499999999999996</v>
      </c>
      <c r="T125" s="104">
        <f t="shared" si="19"/>
        <v>2.4249999999999998</v>
      </c>
      <c r="U125" s="104">
        <f t="shared" si="20"/>
        <v>2.025</v>
      </c>
      <c r="V125" s="104">
        <f t="shared" si="21"/>
        <v>2.15</v>
      </c>
      <c r="W125" s="26">
        <f t="shared" si="22"/>
        <v>91</v>
      </c>
      <c r="X125" s="194">
        <f t="shared" si="23"/>
        <v>18.20</v>
      </c>
      <c r="Y125" s="114">
        <v>76</v>
      </c>
      <c r="Z125" s="195">
        <f t="shared" si="24"/>
        <v>60.80</v>
      </c>
      <c r="AA125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09"/>
    </row>
    <row r="126" spans="1:42" s="107" customFormat="1" ht="21" thickBot="1">
      <c r="A126" s="191">
        <v>120</v>
      </c>
      <c r="B126" s="125">
        <v>439748</v>
      </c>
      <c r="C126" s="126" t="s">
        <v>230</v>
      </c>
      <c r="D126" s="8">
        <v>1</v>
      </c>
      <c r="E126" s="8">
        <v>1.50</v>
      </c>
      <c r="F126" s="8">
        <v>2.50</v>
      </c>
      <c r="G126" s="8">
        <v>4</v>
      </c>
      <c r="H126" s="8">
        <v>2</v>
      </c>
      <c r="I126" s="196">
        <f t="shared" si="13"/>
        <v>11</v>
      </c>
      <c r="J126" s="196">
        <f t="shared" si="14"/>
        <v>1.65</v>
      </c>
      <c r="K126" s="11">
        <v>1</v>
      </c>
      <c r="L126" s="11">
        <v>0.50</v>
      </c>
      <c r="M126" s="11">
        <v>2</v>
      </c>
      <c r="N126" s="11">
        <v>0</v>
      </c>
      <c r="O126" s="11">
        <v>0.50</v>
      </c>
      <c r="P126" s="197">
        <f t="shared" si="15"/>
        <v>4</v>
      </c>
      <c r="Q126" s="197">
        <f t="shared" si="16"/>
        <v>0.20</v>
      </c>
      <c r="R126" s="104">
        <f t="shared" si="17"/>
        <v>0.20</v>
      </c>
      <c r="S126" s="104">
        <f t="shared" si="18"/>
        <v>0.24999999999999997</v>
      </c>
      <c r="T126" s="104">
        <f t="shared" si="19"/>
        <v>0.475</v>
      </c>
      <c r="U126" s="104">
        <f t="shared" si="20"/>
        <v>0.60</v>
      </c>
      <c r="V126" s="104">
        <f t="shared" si="21"/>
        <v>0.325</v>
      </c>
      <c r="W126" s="26">
        <f t="shared" si="22"/>
        <v>15</v>
      </c>
      <c r="X126" s="194">
        <f t="shared" si="23"/>
        <v>3</v>
      </c>
      <c r="Y126" s="114">
        <v>15</v>
      </c>
      <c r="Z126" s="195">
        <f t="shared" si="24"/>
        <v>12</v>
      </c>
      <c r="AA126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09"/>
    </row>
    <row r="127" spans="1:42" s="107" customFormat="1" ht="21" thickBot="1">
      <c r="A127" s="191">
        <v>121</v>
      </c>
      <c r="B127" s="125">
        <v>439806</v>
      </c>
      <c r="C127" s="126" t="s">
        <v>529</v>
      </c>
      <c r="D127" s="7">
        <v>12</v>
      </c>
      <c r="E127" s="8">
        <v>13</v>
      </c>
      <c r="F127" s="8">
        <v>9</v>
      </c>
      <c r="G127" s="8">
        <v>8.50</v>
      </c>
      <c r="H127" s="349">
        <v>10</v>
      </c>
      <c r="I127" s="196">
        <f t="shared" si="13"/>
        <v>52.50</v>
      </c>
      <c r="J127" s="196">
        <f t="shared" si="14"/>
        <v>7.875</v>
      </c>
      <c r="K127" s="11">
        <v>1.50</v>
      </c>
      <c r="L127" s="11">
        <v>5</v>
      </c>
      <c r="M127" s="11">
        <v>4</v>
      </c>
      <c r="N127" s="11">
        <v>1</v>
      </c>
      <c r="O127" s="11">
        <v>2.50</v>
      </c>
      <c r="P127" s="197">
        <f t="shared" si="15"/>
        <v>14</v>
      </c>
      <c r="Q127" s="197">
        <f t="shared" si="16"/>
        <v>0.70</v>
      </c>
      <c r="R127" s="104">
        <f t="shared" si="17"/>
        <v>1.8749999999999998</v>
      </c>
      <c r="S127" s="104">
        <f t="shared" si="18"/>
        <v>2.2000000000000002</v>
      </c>
      <c r="T127" s="104">
        <f t="shared" si="19"/>
        <v>1.5499999999999998</v>
      </c>
      <c r="U127" s="104">
        <f t="shared" si="20"/>
        <v>1.325</v>
      </c>
      <c r="V127" s="104">
        <f t="shared" si="21"/>
        <v>1.625</v>
      </c>
      <c r="W127" s="26">
        <f t="shared" si="22"/>
        <v>66.50</v>
      </c>
      <c r="X127" s="194">
        <f t="shared" si="23"/>
        <v>13.30</v>
      </c>
      <c r="Y127" s="114">
        <v>57</v>
      </c>
      <c r="Z127" s="195">
        <f t="shared" si="24"/>
        <v>45.60</v>
      </c>
      <c r="AA127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09"/>
    </row>
    <row r="128" spans="1:42" s="107" customFormat="1" ht="20.25">
      <c r="A128" s="191">
        <v>122</v>
      </c>
      <c r="B128" s="125">
        <v>439824</v>
      </c>
      <c r="C128" s="126" t="s">
        <v>249</v>
      </c>
      <c r="D128" s="7">
        <v>4</v>
      </c>
      <c r="E128" s="8">
        <v>6</v>
      </c>
      <c r="F128" s="8">
        <v>5.50</v>
      </c>
      <c r="G128" s="8">
        <v>4</v>
      </c>
      <c r="H128" s="349">
        <v>2.50</v>
      </c>
      <c r="I128" s="196">
        <f t="shared" si="13"/>
        <v>22</v>
      </c>
      <c r="J128" s="196">
        <f t="shared" si="14"/>
        <v>3.30</v>
      </c>
      <c r="K128" s="11">
        <v>0.50</v>
      </c>
      <c r="L128" s="11">
        <v>1</v>
      </c>
      <c r="M128" s="11">
        <v>2</v>
      </c>
      <c r="N128" s="11">
        <v>0.50</v>
      </c>
      <c r="O128" s="11">
        <v>1.50</v>
      </c>
      <c r="P128" s="197">
        <f t="shared" si="15"/>
        <v>5.50</v>
      </c>
      <c r="Q128" s="197">
        <f t="shared" si="16"/>
        <v>0.27500000000000002</v>
      </c>
      <c r="R128" s="104">
        <f t="shared" si="17"/>
        <v>0.625</v>
      </c>
      <c r="S128" s="104">
        <f t="shared" si="18"/>
        <v>0.95</v>
      </c>
      <c r="T128" s="104">
        <f t="shared" si="19"/>
        <v>0.925</v>
      </c>
      <c r="U128" s="104">
        <f t="shared" si="20"/>
        <v>0.625</v>
      </c>
      <c r="V128" s="104">
        <f t="shared" si="21"/>
        <v>0.45</v>
      </c>
      <c r="W128" s="26">
        <f t="shared" si="22"/>
        <v>27.50</v>
      </c>
      <c r="X128" s="194">
        <f t="shared" si="23"/>
        <v>5.50</v>
      </c>
      <c r="Y128" s="114">
        <v>24</v>
      </c>
      <c r="Z128" s="195">
        <f t="shared" si="24"/>
        <v>19.200000000000003</v>
      </c>
      <c r="AA128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09"/>
    </row>
    <row r="129" spans="1:42" s="107" customFormat="1" ht="21" thickBot="1">
      <c r="A129" s="191">
        <v>123</v>
      </c>
      <c r="B129" s="125">
        <v>439836</v>
      </c>
      <c r="C129" s="126" t="s">
        <v>499</v>
      </c>
      <c r="D129" s="8">
        <v>1.50</v>
      </c>
      <c r="E129" s="8">
        <v>2</v>
      </c>
      <c r="F129" s="8">
        <v>1</v>
      </c>
      <c r="G129" s="8">
        <v>0.50</v>
      </c>
      <c r="H129" s="8">
        <v>1</v>
      </c>
      <c r="I129" s="196">
        <f t="shared" si="13"/>
        <v>6</v>
      </c>
      <c r="J129" s="196">
        <f t="shared" si="14"/>
        <v>0.89999999999999991</v>
      </c>
      <c r="K129" s="11">
        <v>1</v>
      </c>
      <c r="L129" s="11">
        <v>0</v>
      </c>
      <c r="M129" s="11">
        <v>0.50</v>
      </c>
      <c r="N129" s="11">
        <v>1</v>
      </c>
      <c r="O129" s="11">
        <v>0</v>
      </c>
      <c r="P129" s="197">
        <f t="shared" si="15"/>
        <v>2.50</v>
      </c>
      <c r="Q129" s="197">
        <f t="shared" si="16"/>
        <v>0.125</v>
      </c>
      <c r="R129" s="104">
        <f t="shared" si="17"/>
        <v>0.27499999999999997</v>
      </c>
      <c r="S129" s="104">
        <f t="shared" si="18"/>
        <v>0.30</v>
      </c>
      <c r="T129" s="104">
        <f t="shared" si="19"/>
        <v>0.175</v>
      </c>
      <c r="U129" s="104">
        <f t="shared" si="20"/>
        <v>0.125</v>
      </c>
      <c r="V129" s="104">
        <f t="shared" si="21"/>
        <v>0.15</v>
      </c>
      <c r="W129" s="26">
        <f t="shared" si="22"/>
        <v>8.50</v>
      </c>
      <c r="X129" s="194">
        <f t="shared" si="23"/>
        <v>1.7000000000000002</v>
      </c>
      <c r="Y129" s="114">
        <v>10</v>
      </c>
      <c r="Z129" s="195">
        <f t="shared" si="24"/>
        <v>8</v>
      </c>
      <c r="AA129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09"/>
    </row>
    <row r="130" spans="1:42" s="107" customFormat="1" ht="21" thickBot="1">
      <c r="A130" s="191">
        <v>124</v>
      </c>
      <c r="B130" s="125">
        <v>439842</v>
      </c>
      <c r="C130" s="126" t="s">
        <v>258</v>
      </c>
      <c r="D130" s="7">
        <v>8</v>
      </c>
      <c r="E130" s="8">
        <v>7</v>
      </c>
      <c r="F130" s="8">
        <v>5</v>
      </c>
      <c r="G130" s="8">
        <v>8</v>
      </c>
      <c r="H130" s="349">
        <v>6</v>
      </c>
      <c r="I130" s="196">
        <f t="shared" si="13"/>
        <v>34</v>
      </c>
      <c r="J130" s="196">
        <f t="shared" si="14"/>
        <v>5.0999999999999996</v>
      </c>
      <c r="K130" s="11">
        <v>3</v>
      </c>
      <c r="L130" s="11">
        <v>2</v>
      </c>
      <c r="M130" s="11">
        <v>1.50</v>
      </c>
      <c r="N130" s="11">
        <v>2</v>
      </c>
      <c r="O130" s="11">
        <v>1</v>
      </c>
      <c r="P130" s="197">
        <f t="shared" si="15"/>
        <v>9.50</v>
      </c>
      <c r="Q130" s="197">
        <f t="shared" si="16"/>
        <v>0.475</v>
      </c>
      <c r="R130" s="104">
        <f t="shared" si="17"/>
        <v>1.35</v>
      </c>
      <c r="S130" s="104">
        <f t="shared" si="18"/>
        <v>1.1500000000000001</v>
      </c>
      <c r="T130" s="104">
        <f t="shared" si="19"/>
        <v>0.825</v>
      </c>
      <c r="U130" s="104">
        <f t="shared" si="20"/>
        <v>1.30</v>
      </c>
      <c r="V130" s="104">
        <f t="shared" si="21"/>
        <v>0.95</v>
      </c>
      <c r="W130" s="26">
        <f t="shared" si="22"/>
        <v>43.50</v>
      </c>
      <c r="X130" s="194">
        <f t="shared" si="23"/>
        <v>8.7000000000000011</v>
      </c>
      <c r="Y130" s="114">
        <v>36</v>
      </c>
      <c r="Z130" s="195">
        <f t="shared" si="24"/>
        <v>28.80</v>
      </c>
      <c r="AA13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09"/>
    </row>
    <row r="131" spans="1:42" s="107" customFormat="1" ht="21" thickBot="1">
      <c r="A131" s="191">
        <v>125</v>
      </c>
      <c r="B131" s="125">
        <v>439851</v>
      </c>
      <c r="C131" s="126" t="s">
        <v>261</v>
      </c>
      <c r="D131" s="7">
        <v>7</v>
      </c>
      <c r="E131" s="8">
        <v>10.50</v>
      </c>
      <c r="F131" s="8">
        <v>9</v>
      </c>
      <c r="G131" s="8">
        <v>5.50</v>
      </c>
      <c r="H131" s="349">
        <v>8</v>
      </c>
      <c r="I131" s="196">
        <f t="shared" si="13"/>
        <v>40</v>
      </c>
      <c r="J131" s="196">
        <f t="shared" si="14"/>
        <v>6</v>
      </c>
      <c r="K131" s="11">
        <v>2.50</v>
      </c>
      <c r="L131" s="11">
        <v>3</v>
      </c>
      <c r="M131" s="11">
        <v>2</v>
      </c>
      <c r="N131" s="11">
        <v>1</v>
      </c>
      <c r="O131" s="11">
        <v>1.50</v>
      </c>
      <c r="P131" s="197">
        <f t="shared" si="15"/>
        <v>10</v>
      </c>
      <c r="Q131" s="197">
        <f t="shared" si="16"/>
        <v>0.50</v>
      </c>
      <c r="R131" s="104">
        <f t="shared" si="17"/>
        <v>1.175</v>
      </c>
      <c r="S131" s="104">
        <f t="shared" si="18"/>
        <v>1.725</v>
      </c>
      <c r="T131" s="104">
        <f t="shared" si="19"/>
        <v>1.45</v>
      </c>
      <c r="U131" s="104">
        <f t="shared" si="20"/>
        <v>0.875</v>
      </c>
      <c r="V131" s="104">
        <f t="shared" si="21"/>
        <v>1.2749999999999999</v>
      </c>
      <c r="W131" s="26">
        <f t="shared" si="22"/>
        <v>50</v>
      </c>
      <c r="X131" s="194">
        <f t="shared" si="23"/>
        <v>10</v>
      </c>
      <c r="Y131" s="114">
        <v>42</v>
      </c>
      <c r="Z131" s="195">
        <f t="shared" si="24"/>
        <v>33.60</v>
      </c>
      <c r="AA131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09"/>
    </row>
    <row r="132" spans="1:42" s="107" customFormat="1" ht="21" thickBot="1">
      <c r="A132" s="191">
        <v>126</v>
      </c>
      <c r="B132" s="125">
        <v>439855</v>
      </c>
      <c r="C132" s="126" t="s">
        <v>530</v>
      </c>
      <c r="D132" s="7">
        <v>12</v>
      </c>
      <c r="E132" s="8">
        <v>9</v>
      </c>
      <c r="F132" s="8">
        <v>11.50</v>
      </c>
      <c r="G132" s="8">
        <v>8.50</v>
      </c>
      <c r="H132" s="349">
        <v>12</v>
      </c>
      <c r="I132" s="196">
        <f t="shared" si="13"/>
        <v>53</v>
      </c>
      <c r="J132" s="196">
        <f t="shared" si="14"/>
        <v>7.9499999999999993</v>
      </c>
      <c r="K132" s="11">
        <v>3.50</v>
      </c>
      <c r="L132" s="11">
        <v>2</v>
      </c>
      <c r="M132" s="11">
        <v>4</v>
      </c>
      <c r="N132" s="11">
        <v>3</v>
      </c>
      <c r="O132" s="11">
        <v>1</v>
      </c>
      <c r="P132" s="197">
        <f t="shared" si="15"/>
        <v>13.50</v>
      </c>
      <c r="Q132" s="197">
        <f t="shared" si="16"/>
        <v>0.675</v>
      </c>
      <c r="R132" s="104">
        <f t="shared" si="17"/>
        <v>1.975</v>
      </c>
      <c r="S132" s="104">
        <f t="shared" si="18"/>
        <v>1.45</v>
      </c>
      <c r="T132" s="104">
        <f t="shared" si="19"/>
        <v>1.9249999999999998</v>
      </c>
      <c r="U132" s="104">
        <f t="shared" si="20"/>
        <v>1.4249999999999998</v>
      </c>
      <c r="V132" s="104">
        <f t="shared" si="21"/>
        <v>1.85</v>
      </c>
      <c r="W132" s="26">
        <f t="shared" si="22"/>
        <v>66.50</v>
      </c>
      <c r="X132" s="194">
        <f t="shared" si="23"/>
        <v>13.30</v>
      </c>
      <c r="Y132" s="114">
        <v>57</v>
      </c>
      <c r="Z132" s="195">
        <f t="shared" si="24"/>
        <v>45.60</v>
      </c>
      <c r="AA132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09"/>
    </row>
    <row r="133" spans="1:42" s="107" customFormat="1" ht="21" thickBot="1">
      <c r="A133" s="191">
        <v>127</v>
      </c>
      <c r="B133" s="125">
        <v>439873</v>
      </c>
      <c r="C133" s="126" t="s">
        <v>266</v>
      </c>
      <c r="D133" s="7">
        <v>5</v>
      </c>
      <c r="E133" s="8">
        <v>6.50</v>
      </c>
      <c r="F133" s="8">
        <v>9</v>
      </c>
      <c r="G133" s="8">
        <v>10</v>
      </c>
      <c r="H133" s="349">
        <v>9</v>
      </c>
      <c r="I133" s="196">
        <f t="shared" si="13"/>
        <v>39.50</v>
      </c>
      <c r="J133" s="196">
        <f t="shared" si="14"/>
        <v>5.925</v>
      </c>
      <c r="K133" s="11">
        <v>3</v>
      </c>
      <c r="L133" s="11">
        <v>1</v>
      </c>
      <c r="M133" s="11">
        <v>3.50</v>
      </c>
      <c r="N133" s="11">
        <v>1</v>
      </c>
      <c r="O133" s="11">
        <v>2</v>
      </c>
      <c r="P133" s="197">
        <f t="shared" si="15"/>
        <v>10.50</v>
      </c>
      <c r="Q133" s="197">
        <f t="shared" si="16"/>
        <v>0.525</v>
      </c>
      <c r="R133" s="104">
        <f t="shared" si="17"/>
        <v>0.90</v>
      </c>
      <c r="S133" s="104">
        <f t="shared" si="18"/>
        <v>1.0249999999999999</v>
      </c>
      <c r="T133" s="104">
        <f t="shared" si="19"/>
        <v>1.525</v>
      </c>
      <c r="U133" s="104">
        <f t="shared" si="20"/>
        <v>1.55</v>
      </c>
      <c r="V133" s="104">
        <f t="shared" si="21"/>
        <v>1.45</v>
      </c>
      <c r="W133" s="26">
        <f t="shared" si="22"/>
        <v>50</v>
      </c>
      <c r="X133" s="194">
        <f t="shared" si="23"/>
        <v>10</v>
      </c>
      <c r="Y133" s="114">
        <v>41</v>
      </c>
      <c r="Z133" s="195">
        <f t="shared" si="24"/>
        <v>32.800000000000004</v>
      </c>
      <c r="AA133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09"/>
    </row>
    <row r="134" spans="1:42" s="107" customFormat="1" ht="20.25">
      <c r="A134" s="191">
        <v>128</v>
      </c>
      <c r="B134" s="125">
        <v>439881</v>
      </c>
      <c r="C134" s="126" t="s">
        <v>531</v>
      </c>
      <c r="D134" s="7">
        <v>8.50</v>
      </c>
      <c r="E134" s="8">
        <v>7</v>
      </c>
      <c r="F134" s="8">
        <v>11</v>
      </c>
      <c r="G134" s="8">
        <v>9</v>
      </c>
      <c r="H134" s="349">
        <v>8</v>
      </c>
      <c r="I134" s="196">
        <f t="shared" si="13"/>
        <v>43.50</v>
      </c>
      <c r="J134" s="196">
        <f t="shared" si="14"/>
        <v>6.525</v>
      </c>
      <c r="K134" s="11">
        <v>3.50</v>
      </c>
      <c r="L134" s="11">
        <v>2</v>
      </c>
      <c r="M134" s="11">
        <v>1</v>
      </c>
      <c r="N134" s="11">
        <v>2</v>
      </c>
      <c r="O134" s="11">
        <v>3</v>
      </c>
      <c r="P134" s="197">
        <f t="shared" si="15"/>
        <v>11.50</v>
      </c>
      <c r="Q134" s="197">
        <f t="shared" si="16"/>
        <v>0.57500000000000007</v>
      </c>
      <c r="R134" s="104">
        <f t="shared" si="17"/>
        <v>1.45</v>
      </c>
      <c r="S134" s="104">
        <f t="shared" si="18"/>
        <v>1.1500000000000001</v>
      </c>
      <c r="T134" s="104">
        <f t="shared" si="19"/>
        <v>1.70</v>
      </c>
      <c r="U134" s="104">
        <f t="shared" si="20"/>
        <v>1.45</v>
      </c>
      <c r="V134" s="104">
        <f t="shared" si="21"/>
        <v>1.35</v>
      </c>
      <c r="W134" s="26">
        <f t="shared" si="22"/>
        <v>55</v>
      </c>
      <c r="X134" s="194">
        <f t="shared" si="23"/>
        <v>11</v>
      </c>
      <c r="Y134" s="114">
        <v>47</v>
      </c>
      <c r="Z134" s="195">
        <f t="shared" si="24"/>
        <v>37.60</v>
      </c>
      <c r="AA134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09"/>
    </row>
    <row r="135" spans="1:42" s="107" customFormat="1" ht="20.25">
      <c r="A135" s="191">
        <v>129</v>
      </c>
      <c r="B135" s="125">
        <v>439883</v>
      </c>
      <c r="C135" s="126" t="s">
        <v>268</v>
      </c>
      <c r="D135" s="8">
        <v>4.50</v>
      </c>
      <c r="E135" s="8">
        <v>6</v>
      </c>
      <c r="F135" s="8">
        <v>5.50</v>
      </c>
      <c r="G135" s="8">
        <v>5</v>
      </c>
      <c r="H135" s="8">
        <v>4</v>
      </c>
      <c r="I135" s="196">
        <f t="shared" si="13"/>
        <v>25</v>
      </c>
      <c r="J135" s="196">
        <f t="shared" si="14"/>
        <v>3.75</v>
      </c>
      <c r="K135" s="11">
        <v>1.50</v>
      </c>
      <c r="L135" s="11">
        <v>0</v>
      </c>
      <c r="M135" s="11">
        <v>3</v>
      </c>
      <c r="N135" s="11">
        <v>0.50</v>
      </c>
      <c r="O135" s="11">
        <v>1</v>
      </c>
      <c r="P135" s="197">
        <f t="shared" si="15"/>
        <v>6</v>
      </c>
      <c r="Q135" s="197">
        <f t="shared" si="16"/>
        <v>0.30000000000000004</v>
      </c>
      <c r="R135" s="104">
        <f t="shared" si="17"/>
        <v>0.75</v>
      </c>
      <c r="S135" s="104">
        <f t="shared" si="18"/>
        <v>0.89999999999999991</v>
      </c>
      <c r="T135" s="104">
        <f t="shared" si="19"/>
        <v>0.975</v>
      </c>
      <c r="U135" s="104">
        <f t="shared" si="20"/>
        <v>0.775</v>
      </c>
      <c r="V135" s="104">
        <f t="shared" si="21"/>
        <v>0.65</v>
      </c>
      <c r="W135" s="26">
        <f t="shared" si="22"/>
        <v>31</v>
      </c>
      <c r="X135" s="194">
        <f t="shared" si="23"/>
        <v>6.20</v>
      </c>
      <c r="Y135" s="114">
        <v>30</v>
      </c>
      <c r="Z135" s="195">
        <f t="shared" si="24"/>
        <v>24</v>
      </c>
      <c r="AA135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09"/>
    </row>
    <row r="138" ht="21" thickBot="1"/>
    <row r="139" spans="1:26" ht="20.25">
      <c r="A139" s="161" t="s">
        <v>16</v>
      </c>
      <c r="B139" s="162"/>
      <c r="C139" s="163"/>
      <c r="D139" s="6">
        <f t="shared" si="25" ref="D139:Z139">COUNT(D7:D137)</f>
        <v>129</v>
      </c>
      <c r="E139" s="6">
        <f t="shared" si="25"/>
        <v>129</v>
      </c>
      <c r="F139" s="6">
        <f t="shared" si="25"/>
        <v>129</v>
      </c>
      <c r="G139" s="6">
        <f t="shared" si="25"/>
        <v>129</v>
      </c>
      <c r="H139" s="6">
        <f t="shared" si="25"/>
        <v>129</v>
      </c>
      <c r="I139" s="6">
        <f t="shared" si="25"/>
        <v>129</v>
      </c>
      <c r="J139" s="6">
        <f t="shared" si="25"/>
        <v>128</v>
      </c>
      <c r="K139" s="6">
        <f t="shared" si="25"/>
        <v>129</v>
      </c>
      <c r="L139" s="6">
        <f t="shared" si="25"/>
        <v>129</v>
      </c>
      <c r="M139" s="6">
        <f t="shared" si="25"/>
        <v>129</v>
      </c>
      <c r="N139" s="6">
        <f t="shared" si="25"/>
        <v>129</v>
      </c>
      <c r="O139" s="6">
        <f t="shared" si="25"/>
        <v>129</v>
      </c>
      <c r="P139" s="6">
        <f t="shared" si="25"/>
        <v>129</v>
      </c>
      <c r="Q139" s="6">
        <f t="shared" si="25"/>
        <v>127</v>
      </c>
      <c r="R139" s="6">
        <f t="shared" si="25"/>
        <v>129</v>
      </c>
      <c r="S139" s="6">
        <f t="shared" si="25"/>
        <v>129</v>
      </c>
      <c r="T139" s="6">
        <f t="shared" si="25"/>
        <v>129</v>
      </c>
      <c r="U139" s="6">
        <f t="shared" si="25"/>
        <v>129</v>
      </c>
      <c r="V139" s="6">
        <f t="shared" si="25"/>
        <v>129</v>
      </c>
      <c r="W139" s="6">
        <f t="shared" si="25"/>
        <v>129</v>
      </c>
      <c r="X139" s="6">
        <f t="shared" si="25"/>
        <v>129</v>
      </c>
      <c r="Y139" s="6">
        <f t="shared" si="25"/>
        <v>119</v>
      </c>
      <c r="Z139" s="6">
        <f t="shared" si="25"/>
        <v>119</v>
      </c>
    </row>
    <row r="140" spans="1:26" ht="21" customHeight="1">
      <c r="A140" s="134" t="s">
        <v>17</v>
      </c>
      <c r="B140" s="135"/>
      <c r="C140" s="136"/>
      <c r="D140" s="7">
        <v>20</v>
      </c>
      <c r="E140" s="8">
        <v>20</v>
      </c>
      <c r="F140" s="8">
        <v>20</v>
      </c>
      <c r="G140" s="8">
        <v>20</v>
      </c>
      <c r="H140" s="73">
        <v>20</v>
      </c>
      <c r="I140" s="9">
        <f>SUM(D140:H140)</f>
        <v>100</v>
      </c>
      <c r="J140" s="74">
        <f>I140*0.15</f>
        <v>15</v>
      </c>
      <c r="K140" s="71">
        <v>6</v>
      </c>
      <c r="L140" s="11">
        <v>6</v>
      </c>
      <c r="M140" s="11">
        <v>6</v>
      </c>
      <c r="N140" s="11">
        <v>6</v>
      </c>
      <c r="O140" s="72">
        <v>6</v>
      </c>
      <c r="P140" s="69">
        <f>SUM(K140:O140)</f>
        <v>30</v>
      </c>
      <c r="Q140" s="79">
        <f>P140*0.05</f>
        <v>1.50</v>
      </c>
      <c r="R140" s="80">
        <f>(D140*0.15+K140*0.05)</f>
        <v>3.30</v>
      </c>
      <c r="S140" s="13">
        <f>((E140*0.15+L140*0.05))</f>
        <v>3.30</v>
      </c>
      <c r="T140" s="13">
        <f t="shared" si="26" ref="T140:U140">((F140*0.15+M140*0.05))</f>
        <v>3.30</v>
      </c>
      <c r="U140" s="13">
        <f t="shared" si="26"/>
        <v>3.30</v>
      </c>
      <c r="V140" s="14">
        <f>((H140*0.15+O140*0.05))</f>
        <v>3.30</v>
      </c>
      <c r="W140" s="82">
        <v>130</v>
      </c>
      <c r="X140" s="81">
        <f>W140*0.2</f>
        <v>26</v>
      </c>
      <c r="Y140" s="12">
        <v>100</v>
      </c>
      <c r="Z140" s="69">
        <f>Y140*0.8</f>
        <v>80</v>
      </c>
    </row>
    <row r="141" spans="1:26" ht="20.25">
      <c r="A141" s="134" t="s">
        <v>79</v>
      </c>
      <c r="B141" s="135"/>
      <c r="C141" s="136"/>
      <c r="D141" s="7">
        <f>D140*0.4</f>
        <v>8</v>
      </c>
      <c r="E141" s="8">
        <f>E140*0.4</f>
        <v>8</v>
      </c>
      <c r="F141" s="8">
        <f t="shared" si="27" ref="F141:J141">F140*0.4</f>
        <v>8</v>
      </c>
      <c r="G141" s="8">
        <f t="shared" si="27"/>
        <v>8</v>
      </c>
      <c r="H141" s="73">
        <f t="shared" si="27"/>
        <v>8</v>
      </c>
      <c r="I141" s="9">
        <f t="shared" si="27"/>
        <v>40</v>
      </c>
      <c r="J141" s="74">
        <f t="shared" si="27"/>
        <v>6</v>
      </c>
      <c r="K141" s="71">
        <f>K140*0.4</f>
        <v>2.4000000000000004</v>
      </c>
      <c r="L141" s="11">
        <f>L140*0.4</f>
        <v>2.4000000000000004</v>
      </c>
      <c r="M141" s="11">
        <f t="shared" si="28" ref="M141:Z141">M140*0.4</f>
        <v>2.4000000000000004</v>
      </c>
      <c r="N141" s="11">
        <f t="shared" si="28"/>
        <v>2.4000000000000004</v>
      </c>
      <c r="O141" s="72">
        <f t="shared" si="28"/>
        <v>2.4000000000000004</v>
      </c>
      <c r="P141" s="69">
        <f t="shared" si="28"/>
        <v>12</v>
      </c>
      <c r="Q141" s="79">
        <f t="shared" si="28"/>
        <v>0.60000000000000009</v>
      </c>
      <c r="R141" s="80">
        <f t="shared" si="28"/>
        <v>1.32</v>
      </c>
      <c r="S141" s="13">
        <f t="shared" si="28"/>
        <v>1.32</v>
      </c>
      <c r="T141" s="13">
        <f t="shared" si="28"/>
        <v>1.32</v>
      </c>
      <c r="U141" s="13">
        <f t="shared" si="28"/>
        <v>1.32</v>
      </c>
      <c r="V141" s="14">
        <f t="shared" si="28"/>
        <v>1.32</v>
      </c>
      <c r="W141" s="82">
        <f t="shared" si="28"/>
        <v>52</v>
      </c>
      <c r="X141" s="81">
        <f t="shared" si="28"/>
        <v>10.40</v>
      </c>
      <c r="Y141" s="12">
        <f t="shared" si="28"/>
        <v>40</v>
      </c>
      <c r="Z141" s="69">
        <f t="shared" si="28"/>
        <v>32</v>
      </c>
    </row>
    <row r="142" spans="1:26" ht="21" customHeight="1">
      <c r="A142" s="134" t="s">
        <v>18</v>
      </c>
      <c r="B142" s="135"/>
      <c r="C142" s="136"/>
      <c r="D142" s="7">
        <f>COUNTIF(D7:D137,"&gt;=8")</f>
        <v>58</v>
      </c>
      <c r="E142" s="7">
        <f>COUNTIF(E7:E137,"&gt;=8")</f>
        <v>52</v>
      </c>
      <c r="F142" s="7">
        <f>COUNTIF(F7:F137,"&gt;=8")</f>
        <v>57</v>
      </c>
      <c r="G142" s="7">
        <f>COUNTIF(G7:G137,"&gt;=8")</f>
        <v>67</v>
      </c>
      <c r="H142" s="7">
        <f>COUNTIF(H7:H137,"&gt;=8")</f>
        <v>66</v>
      </c>
      <c r="I142" s="7">
        <f>COUNTIF(I7:I137,"&gt;=40")</f>
        <v>55</v>
      </c>
      <c r="J142" s="7">
        <f>COUNTIF(J7:J137,"&gt;=6")</f>
        <v>54</v>
      </c>
      <c r="K142" s="7">
        <f>COUNTIF(K7:K137,"&gt;=2.4")</f>
        <v>50</v>
      </c>
      <c r="L142" s="7">
        <f>COUNTIF(L7:L137,"&gt;=2.4")</f>
        <v>55</v>
      </c>
      <c r="M142" s="7">
        <f>COUNTIF(M7:M137,"&gt;=2.4")</f>
        <v>43</v>
      </c>
      <c r="N142" s="7">
        <f>COUNTIF(N7:N137,"&gt;=2.4")</f>
        <v>42</v>
      </c>
      <c r="O142" s="7">
        <f>COUNTIF(O7:O137,"&gt;=2.4")</f>
        <v>49</v>
      </c>
      <c r="P142" s="7">
        <f>COUNTIF(P7:P137,"&gt;=12")</f>
        <v>39</v>
      </c>
      <c r="Q142" s="7">
        <f>COUNTIF(Q7:Q137,"&gt;=.6")</f>
        <v>39</v>
      </c>
      <c r="R142" s="7">
        <f>COUNTIF(R7:R137,"&gt;=1.32")</f>
        <v>48</v>
      </c>
      <c r="S142" s="7">
        <f>COUNTIF(S7:S137,"&gt;=1.32")</f>
        <v>51</v>
      </c>
      <c r="T142" s="7">
        <f>COUNTIF(T7:T137,"&gt;=1.32")</f>
        <v>50</v>
      </c>
      <c r="U142" s="7">
        <f>COUNTIF(U7:U137,"&gt;=1.32")</f>
        <v>57</v>
      </c>
      <c r="V142" s="7">
        <f>COUNTIF(V7:V137,"&gt;=1.32")</f>
        <v>57</v>
      </c>
      <c r="W142" s="7">
        <f>COUNTIF(W7:W137,"&gt;=52")</f>
        <v>48</v>
      </c>
      <c r="X142" s="7">
        <f>COUNTIF(X7:X137,"&gt;=10.4")</f>
        <v>48</v>
      </c>
      <c r="Y142" s="7">
        <f>COUNTIF(Y7:Y137,"&gt;=40")</f>
        <v>70</v>
      </c>
      <c r="Z142" s="7">
        <f>COUNTIF(Z7:Z137,"&gt;=32")</f>
        <v>70</v>
      </c>
    </row>
    <row r="143" spans="1:26" ht="20.25">
      <c r="A143" s="134" t="s">
        <v>19</v>
      </c>
      <c r="B143" s="135"/>
      <c r="C143" s="136"/>
      <c r="D143" s="75" t="str">
        <f t="shared" si="29" ref="D143:Z143">IF(((D142/COUNT(D7:D137))*100)&gt;=60,"3",IF(AND(((D142/COUNT(D7:D137))*100)&lt;60,((D142/COUNT(D7:D137))*100)&gt;=50),"2",IF(AND(((D142/COUNT(D7:D137))*100)&lt;50,((D142/COUNT(D7:D137))*100)&gt;=40),"1","0")))</f>
        <v>1</v>
      </c>
      <c r="E143" s="75" t="str">
        <f t="shared" si="29"/>
        <v>1</v>
      </c>
      <c r="F143" s="75" t="str">
        <f t="shared" si="29"/>
        <v>1</v>
      </c>
      <c r="G143" s="75" t="str">
        <f t="shared" si="29"/>
        <v>2</v>
      </c>
      <c r="H143" s="75" t="str">
        <f t="shared" si="29"/>
        <v>2</v>
      </c>
      <c r="I143" s="75" t="str">
        <f t="shared" si="29"/>
        <v>1</v>
      </c>
      <c r="J143" s="75" t="str">
        <f t="shared" si="29"/>
        <v>1</v>
      </c>
      <c r="K143" s="75" t="str">
        <f t="shared" si="29"/>
        <v>0</v>
      </c>
      <c r="L143" s="75" t="str">
        <f t="shared" si="29"/>
        <v>1</v>
      </c>
      <c r="M143" s="75" t="str">
        <f t="shared" si="29"/>
        <v>0</v>
      </c>
      <c r="N143" s="75" t="str">
        <f t="shared" si="29"/>
        <v>0</v>
      </c>
      <c r="O143" s="75" t="str">
        <f t="shared" si="29"/>
        <v>0</v>
      </c>
      <c r="P143" s="75" t="str">
        <f t="shared" si="29"/>
        <v>0</v>
      </c>
      <c r="Q143" s="75" t="str">
        <f t="shared" si="29"/>
        <v>0</v>
      </c>
      <c r="R143" s="75" t="str">
        <f t="shared" si="29"/>
        <v>0</v>
      </c>
      <c r="S143" s="75" t="str">
        <f t="shared" si="29"/>
        <v>0</v>
      </c>
      <c r="T143" s="75" t="str">
        <f t="shared" si="29"/>
        <v>0</v>
      </c>
      <c r="U143" s="75" t="str">
        <f t="shared" si="29"/>
        <v>1</v>
      </c>
      <c r="V143" s="75" t="str">
        <f t="shared" si="29"/>
        <v>1</v>
      </c>
      <c r="W143" s="75" t="str">
        <f t="shared" si="29"/>
        <v>0</v>
      </c>
      <c r="X143" s="75" t="str">
        <f t="shared" si="29"/>
        <v>0</v>
      </c>
      <c r="Y143" s="75" t="str">
        <f t="shared" si="29"/>
        <v>2</v>
      </c>
      <c r="Z143" s="75" t="str">
        <f t="shared" si="29"/>
        <v>2</v>
      </c>
    </row>
    <row r="144" spans="1:26" ht="21" thickBot="1">
      <c r="A144" s="137" t="s">
        <v>20</v>
      </c>
      <c r="B144" s="138"/>
      <c r="C144" s="139"/>
      <c r="D144" s="10">
        <f t="shared" si="30" ref="D144:Z144">((D142/COUNT(D7:D137))*D143)</f>
        <v>0.44961240310077522</v>
      </c>
      <c r="E144" s="10">
        <f t="shared" si="30"/>
        <v>0.40310077519379844</v>
      </c>
      <c r="F144" s="10">
        <f t="shared" si="30"/>
        <v>0.44186046511627908</v>
      </c>
      <c r="G144" s="10">
        <f t="shared" si="30"/>
        <v>1.0387596899224807</v>
      </c>
      <c r="H144" s="10">
        <f t="shared" si="30"/>
        <v>1.0232558139534884</v>
      </c>
      <c r="I144" s="10">
        <f t="shared" si="30"/>
        <v>0.4263565891472868</v>
      </c>
      <c r="J144" s="10">
        <f t="shared" si="30"/>
        <v>0.421875</v>
      </c>
      <c r="K144" s="10">
        <f t="shared" si="30"/>
        <v>0</v>
      </c>
      <c r="L144" s="10">
        <f t="shared" si="30"/>
        <v>0.4263565891472868</v>
      </c>
      <c r="M144" s="10">
        <f t="shared" si="30"/>
        <v>0</v>
      </c>
      <c r="N144" s="10">
        <f t="shared" si="30"/>
        <v>0</v>
      </c>
      <c r="O144" s="10">
        <f t="shared" si="30"/>
        <v>0</v>
      </c>
      <c r="P144" s="10">
        <f t="shared" si="30"/>
        <v>0</v>
      </c>
      <c r="Q144" s="10">
        <f t="shared" si="30"/>
        <v>0</v>
      </c>
      <c r="R144" s="10">
        <f t="shared" si="30"/>
        <v>0</v>
      </c>
      <c r="S144" s="10">
        <f t="shared" si="30"/>
        <v>0</v>
      </c>
      <c r="T144" s="10">
        <f t="shared" si="30"/>
        <v>0</v>
      </c>
      <c r="U144" s="10">
        <f t="shared" si="30"/>
        <v>0.44186046511627908</v>
      </c>
      <c r="V144" s="10">
        <f t="shared" si="30"/>
        <v>0.44186046511627908</v>
      </c>
      <c r="W144" s="10">
        <f t="shared" si="30"/>
        <v>0</v>
      </c>
      <c r="X144" s="10">
        <f t="shared" si="30"/>
        <v>0</v>
      </c>
      <c r="Y144" s="10">
        <f t="shared" si="30"/>
        <v>1.1764705882352942</v>
      </c>
      <c r="Z144" s="10">
        <f t="shared" si="30"/>
        <v>1.1764705882352942</v>
      </c>
    </row>
    <row r="145" spans="1:8" ht="21" thickBot="1">
      <c r="A145" s="2"/>
      <c r="B145" s="2"/>
      <c r="C145" s="2"/>
      <c r="D145" s="2"/>
      <c r="E145" s="1"/>
      <c r="F145" s="1"/>
      <c r="G145" s="1"/>
      <c r="H145" s="1"/>
    </row>
    <row r="146" spans="1:19" ht="20.25">
      <c r="A146" s="140" t="s">
        <v>21</v>
      </c>
      <c r="B146" s="141"/>
      <c r="C146" s="142"/>
      <c r="D146" s="2"/>
      <c r="E146" s="143" t="s">
        <v>22</v>
      </c>
      <c r="F146" s="144"/>
      <c r="G146" s="144"/>
      <c r="H146" s="144"/>
      <c r="I146" s="144"/>
      <c r="J146" s="144"/>
      <c r="K146" s="144"/>
      <c r="L146" s="144"/>
      <c r="M146" s="144"/>
      <c r="N146" s="145"/>
      <c r="O146" s="70" t="s">
        <v>12</v>
      </c>
      <c r="P146" s="17" t="s">
        <v>3</v>
      </c>
      <c r="Q146" s="17" t="s">
        <v>4</v>
      </c>
      <c r="R146" s="17" t="s">
        <v>5</v>
      </c>
      <c r="S146" s="18" t="s">
        <v>6</v>
      </c>
    </row>
    <row r="147" spans="1:19" ht="21" thickBot="1">
      <c r="A147" s="19" t="s">
        <v>80</v>
      </c>
      <c r="B147" s="3"/>
      <c r="C147" s="20"/>
      <c r="D147" s="2"/>
      <c r="E147" s="146"/>
      <c r="F147" s="147"/>
      <c r="G147" s="147"/>
      <c r="H147" s="147"/>
      <c r="I147" s="147"/>
      <c r="J147" s="147"/>
      <c r="K147" s="147"/>
      <c r="L147" s="147"/>
      <c r="M147" s="147"/>
      <c r="N147" s="148"/>
      <c r="O147" s="4">
        <f>(R144*0.2+Z144*0.8)</f>
        <v>0.94117647058823539</v>
      </c>
      <c r="P147" s="4">
        <f>(S144*0.2+Z144*0.8)</f>
        <v>0.94117647058823539</v>
      </c>
      <c r="Q147" s="4">
        <f>(T144*0.2+Z144*0.8)</f>
        <v>0.94117647058823539</v>
      </c>
      <c r="R147" s="4">
        <f>(U144*0.2+Z144*0.8)</f>
        <v>1.0295485636114912</v>
      </c>
      <c r="S147" s="5">
        <f>(V144*0.2+Z144*0.8)</f>
        <v>1.0295485636114912</v>
      </c>
    </row>
    <row r="148" spans="1:8" ht="20.25">
      <c r="A148" s="19" t="s">
        <v>81</v>
      </c>
      <c r="B148" s="3"/>
      <c r="C148" s="20"/>
      <c r="D148" s="2"/>
      <c r="E148" s="1"/>
      <c r="F148" s="1"/>
      <c r="G148" s="1"/>
      <c r="H148" s="1"/>
    </row>
    <row r="149" spans="1:8" ht="21" thickBot="1">
      <c r="A149" s="21" t="s">
        <v>82</v>
      </c>
      <c r="B149" s="22"/>
      <c r="C149" s="23"/>
      <c r="D149" s="2"/>
      <c r="E149" s="1"/>
      <c r="F149" s="1"/>
      <c r="G149" s="1"/>
      <c r="H149" s="1"/>
    </row>
  </sheetData>
  <mergeCells count="22">
    <mergeCell ref="A144:C144"/>
    <mergeCell ref="A146:C146"/>
    <mergeCell ref="E146:N147"/>
    <mergeCell ref="A139:C139"/>
    <mergeCell ref="A140:C140"/>
    <mergeCell ref="A141:C141"/>
    <mergeCell ref="A142:C142"/>
    <mergeCell ref="A143:C143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Y4:Y6"/>
    <mergeCell ref="Z4:Z6"/>
    <mergeCell ref="D5:J5"/>
    <mergeCell ref="K5:Q5"/>
  </mergeCells>
  <pageMargins left="0.7" right="0.7" top="0.75" bottom="0.75" header="0.3" footer="0.3"/>
  <pageSetup orientation="portrait" paperSize="1"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36fffd2-ab48-4f07-8761-31c1b03c79ca}">
  <dimension ref="A1:J6"/>
  <sheetViews>
    <sheetView workbookViewId="0" topLeftCell="A1">
      <selection pane="topLeft" activeCell="A6" sqref="A6:D6"/>
    </sheetView>
  </sheetViews>
  <sheetFormatPr defaultColWidth="8.854285714285714" defaultRowHeight="15.75"/>
  <cols>
    <col min="1" max="1" width="6.285714285714286" style="2" bestFit="1" customWidth="1"/>
    <col min="2" max="2" width="7.285714285714286" style="2" bestFit="1" customWidth="1"/>
    <col min="3" max="3" width="10.857142857142858" style="2" bestFit="1" customWidth="1"/>
    <col min="4" max="4" width="37.57142857142857" style="2" customWidth="1"/>
    <col min="5" max="16384" width="8.857142857142858" style="2"/>
  </cols>
  <sheetData>
    <row r="1" spans="1:10" ht="15.75">
      <c r="A1" s="199" t="s">
        <v>23</v>
      </c>
      <c r="B1" s="200"/>
      <c r="C1" s="200"/>
      <c r="D1" s="200"/>
      <c r="E1" s="200"/>
      <c r="F1" s="200"/>
      <c r="G1" s="200"/>
      <c r="H1" s="200"/>
      <c r="I1" s="200"/>
      <c r="J1" s="201"/>
    </row>
    <row r="2" spans="1:10" ht="15.75">
      <c r="A2" s="199"/>
      <c r="B2" s="200"/>
      <c r="C2" s="200"/>
      <c r="D2" s="200"/>
      <c r="E2" s="200"/>
      <c r="F2" s="200"/>
      <c r="G2" s="200"/>
      <c r="H2" s="200"/>
      <c r="I2" s="200"/>
      <c r="J2" s="201"/>
    </row>
    <row r="3" spans="1:10" ht="15.75">
      <c r="A3" s="26" t="s">
        <v>24</v>
      </c>
      <c r="B3" s="26" t="s">
        <v>273</v>
      </c>
      <c r="C3" s="26" t="s">
        <v>27</v>
      </c>
      <c r="D3" s="26" t="s">
        <v>28</v>
      </c>
      <c r="E3" s="26" t="s">
        <v>29</v>
      </c>
      <c r="F3" s="26" t="s">
        <v>30</v>
      </c>
      <c r="G3" s="26" t="s">
        <v>31</v>
      </c>
      <c r="H3" s="26" t="s">
        <v>32</v>
      </c>
      <c r="I3" s="26" t="s">
        <v>33</v>
      </c>
      <c r="J3" s="27" t="s">
        <v>34</v>
      </c>
    </row>
    <row r="4" spans="1:10" ht="29.25" customHeight="1" thickBot="1">
      <c r="A4" s="24">
        <v>1</v>
      </c>
      <c r="B4" s="24" t="s">
        <v>493</v>
      </c>
      <c r="C4" s="25"/>
      <c r="D4" s="25" t="str">
        <f>'PAPER 1 (4)'!C3</f>
        <v>Introduction to Sociology</v>
      </c>
      <c r="E4" s="4">
        <f>'PAPER 1 (4)'!O145</f>
        <v>0</v>
      </c>
      <c r="F4" s="4">
        <f>'PAPER 1 (4)'!P145</f>
        <v>0</v>
      </c>
      <c r="G4" s="4">
        <f>'PAPER 1 (4)'!Q145</f>
        <v>0</v>
      </c>
      <c r="H4" s="4">
        <f>'PAPER 1 (4)'!R145</f>
        <v>0</v>
      </c>
      <c r="I4" s="4">
        <f>'PAPER 1 (4)'!S145</f>
        <v>0</v>
      </c>
      <c r="J4" s="28">
        <f>AVERAGE(E4:I4)</f>
        <v>0</v>
      </c>
    </row>
    <row r="5" spans="1:10" ht="29.25" customHeight="1">
      <c r="A5" s="24">
        <v>2</v>
      </c>
      <c r="B5" s="24" t="s">
        <v>493</v>
      </c>
      <c r="C5" s="25"/>
      <c r="D5" s="25" t="str">
        <f>'PAPER 2 (4)'!C3</f>
        <v>Society in India</v>
      </c>
      <c r="E5" s="124">
        <f>'PAPER 2 (4)'!O147</f>
        <v>0.94117647058823539</v>
      </c>
      <c r="F5" s="124">
        <f>'PAPER 2 (4)'!P147</f>
        <v>0.94117647058823539</v>
      </c>
      <c r="G5" s="124">
        <f>'PAPER 2 (4)'!Q147</f>
        <v>0.94117647058823539</v>
      </c>
      <c r="H5" s="124">
        <f>'PAPER 2 (4)'!R147</f>
        <v>1.0295485636114912</v>
      </c>
      <c r="I5" s="124">
        <f>'PAPER 2 (4)'!S147</f>
        <v>1.0295485636114912</v>
      </c>
      <c r="J5" s="28">
        <f t="shared" si="0" ref="J5">AVERAGE(E5:I5)</f>
        <v>0.97652530779753766</v>
      </c>
    </row>
    <row r="6" spans="1:10" ht="30.6" customHeight="1">
      <c r="A6" s="198" t="s">
        <v>34</v>
      </c>
      <c r="B6" s="198"/>
      <c r="C6" s="198"/>
      <c r="D6" s="198"/>
      <c r="E6" s="28">
        <f>AVERAGE(E4:E5)</f>
        <v>0.4705882352941177</v>
      </c>
      <c r="F6" s="28">
        <f t="shared" si="1" ref="F6:I6">AVERAGE(F4:F5)</f>
        <v>0.4705882352941177</v>
      </c>
      <c r="G6" s="28">
        <f t="shared" si="1"/>
        <v>0.4705882352941177</v>
      </c>
      <c r="H6" s="28">
        <f t="shared" si="1"/>
        <v>0.51477428180574558</v>
      </c>
      <c r="I6" s="28">
        <f t="shared" si="1"/>
        <v>0.51477428180574558</v>
      </c>
      <c r="J6" s="28">
        <f>AVERAGE(E6:I6)</f>
        <v>0.48826265389876883</v>
      </c>
    </row>
  </sheetData>
  <mergeCells count="3">
    <mergeCell ref="A6:D6"/>
    <mergeCell ref="A1:J1"/>
    <mergeCell ref="A2:J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1af068c-996a-43e0-b539-b34c6b1ca488}">
  <dimension ref="A1:U71"/>
  <sheetViews>
    <sheetView zoomScale="79" zoomScaleNormal="79" workbookViewId="0" topLeftCell="A13">
      <selection pane="topLeft" activeCell="C26" sqref="C26:N30"/>
    </sheetView>
  </sheetViews>
  <sheetFormatPr defaultColWidth="8.854285714285714" defaultRowHeight="15.75"/>
  <cols>
    <col min="1" max="1" width="8.857142857142858" style="2"/>
    <col min="2" max="2" width="13.857142857142858" style="2" customWidth="1"/>
    <col min="3" max="19" width="8.857142857142858" style="2"/>
    <col min="20" max="20" width="9.714285714285714" style="2" customWidth="1"/>
    <col min="21" max="21" width="10.142857142857142" style="2" customWidth="1"/>
    <col min="22" max="16384" width="8.857142857142858" style="2"/>
  </cols>
  <sheetData>
    <row r="1" spans="1:16" ht="15.75">
      <c r="A1" s="31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21" ht="30.6" customHeight="1">
      <c r="A2" s="3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S2" s="41" t="s">
        <v>24</v>
      </c>
      <c r="T2" s="42" t="s">
        <v>35</v>
      </c>
      <c r="U2" s="42" t="s">
        <v>36</v>
      </c>
    </row>
    <row r="3" spans="1:21" ht="15.75">
      <c r="A3" s="31"/>
      <c r="B3" s="29"/>
      <c r="C3" s="30"/>
      <c r="D3" s="202" t="s">
        <v>59</v>
      </c>
      <c r="E3" s="202"/>
      <c r="F3" s="202"/>
      <c r="G3" s="202"/>
      <c r="H3" s="202"/>
      <c r="I3" s="202"/>
      <c r="J3" s="202"/>
      <c r="K3" s="202"/>
      <c r="L3" s="30"/>
      <c r="M3" s="30"/>
      <c r="N3" s="30"/>
      <c r="O3" s="30"/>
      <c r="P3" s="30"/>
      <c r="S3" s="38">
        <v>1</v>
      </c>
      <c r="T3" s="192" t="s">
        <v>12</v>
      </c>
      <c r="U3" s="43">
        <f>'CO (9)'!E6</f>
        <v>0.4705882352941177</v>
      </c>
    </row>
    <row r="4" spans="1:21" ht="15.75">
      <c r="A4" s="31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S4" s="38">
        <v>2</v>
      </c>
      <c r="T4" s="192" t="s">
        <v>3</v>
      </c>
      <c r="U4" s="43">
        <f>'CO (9)'!F6</f>
        <v>0.4705882352941177</v>
      </c>
    </row>
    <row r="5" spans="1:21" ht="15.75">
      <c r="A5" s="31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S5" s="38">
        <v>3</v>
      </c>
      <c r="T5" s="192" t="s">
        <v>4</v>
      </c>
      <c r="U5" s="43">
        <f>'CO (9)'!G6</f>
        <v>0.4705882352941177</v>
      </c>
    </row>
    <row r="6" spans="2:21" ht="15.75">
      <c r="B6" s="37" t="s">
        <v>99</v>
      </c>
      <c r="C6" s="37"/>
      <c r="D6" s="37" t="str">
        <f>'CO (9)'!D4</f>
        <v>Introduction to Sociology</v>
      </c>
      <c r="E6" s="37"/>
      <c r="F6" s="37"/>
      <c r="G6" s="37"/>
      <c r="H6" s="37"/>
      <c r="I6" s="37"/>
      <c r="J6" s="37"/>
      <c r="K6" s="30"/>
      <c r="L6" s="30"/>
      <c r="M6" s="30"/>
      <c r="N6" s="30"/>
      <c r="O6" s="30"/>
      <c r="P6" s="30"/>
      <c r="S6" s="38">
        <v>4</v>
      </c>
      <c r="T6" s="192" t="s">
        <v>5</v>
      </c>
      <c r="U6" s="43">
        <f>'CO (9)'!H6</f>
        <v>0.51477428180574558</v>
      </c>
    </row>
    <row r="7" spans="1:21" ht="16.5" thickBot="1">
      <c r="A7" s="31"/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S7" s="38">
        <v>5</v>
      </c>
      <c r="T7" s="192" t="s">
        <v>6</v>
      </c>
      <c r="U7" s="43">
        <f>'CO (9)'!I6</f>
        <v>0.51477428180574558</v>
      </c>
    </row>
    <row r="8" spans="1:14" ht="16.5" thickBot="1">
      <c r="A8" s="31"/>
      <c r="B8" s="203" t="s">
        <v>37</v>
      </c>
      <c r="C8" s="208"/>
      <c r="D8" s="206" t="s">
        <v>38</v>
      </c>
      <c r="E8" s="207"/>
      <c r="F8" s="207"/>
      <c r="G8" s="207"/>
      <c r="H8" s="207"/>
      <c r="I8" s="207"/>
      <c r="J8" s="207"/>
      <c r="K8" s="207"/>
      <c r="L8" s="207"/>
      <c r="M8" s="207"/>
      <c r="N8" s="208"/>
    </row>
    <row r="9" spans="1:14" ht="15.75">
      <c r="A9" s="31"/>
      <c r="B9" s="204"/>
      <c r="C9" s="209" t="s">
        <v>39</v>
      </c>
      <c r="D9" s="211" t="s">
        <v>40</v>
      </c>
      <c r="E9" s="211" t="s">
        <v>41</v>
      </c>
      <c r="F9" s="211" t="s">
        <v>42</v>
      </c>
      <c r="G9" s="211" t="s">
        <v>43</v>
      </c>
      <c r="H9" s="211" t="s">
        <v>44</v>
      </c>
      <c r="I9" s="211" t="s">
        <v>45</v>
      </c>
      <c r="J9" s="211" t="s">
        <v>46</v>
      </c>
      <c r="K9" s="211" t="s">
        <v>47</v>
      </c>
      <c r="L9" s="211" t="s">
        <v>48</v>
      </c>
      <c r="M9" s="33"/>
      <c r="N9" s="33"/>
    </row>
    <row r="10" spans="1:14" ht="16.5" thickBot="1">
      <c r="A10" s="31"/>
      <c r="B10" s="205"/>
      <c r="C10" s="210"/>
      <c r="D10" s="212"/>
      <c r="E10" s="212"/>
      <c r="F10" s="212"/>
      <c r="G10" s="212"/>
      <c r="H10" s="212"/>
      <c r="I10" s="212"/>
      <c r="J10" s="212"/>
      <c r="K10" s="212"/>
      <c r="L10" s="212"/>
      <c r="M10" s="35" t="s">
        <v>49</v>
      </c>
      <c r="N10" s="35" t="s">
        <v>50</v>
      </c>
    </row>
    <row r="11" spans="1:14" ht="16.5" thickBot="1">
      <c r="A11" s="31"/>
      <c r="B11" s="212" t="s">
        <v>51</v>
      </c>
      <c r="C11" s="131"/>
      <c r="D11" s="132">
        <v>1</v>
      </c>
      <c r="E11" s="132">
        <v>1</v>
      </c>
      <c r="F11" s="132"/>
      <c r="G11" s="132"/>
      <c r="H11" s="132"/>
      <c r="I11" s="132"/>
      <c r="J11" s="132">
        <v>1</v>
      </c>
      <c r="K11" s="132">
        <v>1</v>
      </c>
      <c r="L11" s="132">
        <v>1</v>
      </c>
      <c r="M11" s="132">
        <v>1</v>
      </c>
      <c r="N11" s="132">
        <v>1</v>
      </c>
    </row>
    <row r="12" spans="1:14" ht="16.5" thickBot="1">
      <c r="A12" s="31"/>
      <c r="B12" s="212" t="s">
        <v>52</v>
      </c>
      <c r="C12" s="133"/>
      <c r="D12" s="91">
        <v>1</v>
      </c>
      <c r="E12" s="91">
        <v>1</v>
      </c>
      <c r="F12" s="91"/>
      <c r="G12" s="91">
        <v>1</v>
      </c>
      <c r="H12" s="91"/>
      <c r="I12" s="91"/>
      <c r="J12" s="91">
        <v>1</v>
      </c>
      <c r="K12" s="91">
        <v>1</v>
      </c>
      <c r="L12" s="91">
        <v>1</v>
      </c>
      <c r="M12" s="91">
        <v>1</v>
      </c>
      <c r="N12" s="91">
        <v>2</v>
      </c>
    </row>
    <row r="13" spans="1:14" ht="16.5" thickBot="1">
      <c r="A13" s="31"/>
      <c r="B13" s="212" t="s">
        <v>53</v>
      </c>
      <c r="C13" s="133">
        <v>1</v>
      </c>
      <c r="D13" s="91"/>
      <c r="E13" s="91"/>
      <c r="F13" s="91">
        <v>1</v>
      </c>
      <c r="G13" s="91">
        <v>1</v>
      </c>
      <c r="H13" s="91">
        <v>1</v>
      </c>
      <c r="I13" s="91">
        <v>1</v>
      </c>
      <c r="J13" s="91"/>
      <c r="K13" s="91"/>
      <c r="L13" s="91">
        <v>1</v>
      </c>
      <c r="M13" s="91">
        <v>2</v>
      </c>
      <c r="N13" s="91">
        <v>1</v>
      </c>
    </row>
    <row r="14" spans="1:14" ht="16.5" thickBot="1">
      <c r="A14" s="31"/>
      <c r="B14" s="212" t="s">
        <v>54</v>
      </c>
      <c r="C14" s="133">
        <v>1</v>
      </c>
      <c r="D14" s="91"/>
      <c r="E14" s="91">
        <v>2</v>
      </c>
      <c r="F14" s="91">
        <v>1</v>
      </c>
      <c r="G14" s="91">
        <v>1</v>
      </c>
      <c r="H14" s="91">
        <v>1</v>
      </c>
      <c r="I14" s="91">
        <v>1</v>
      </c>
      <c r="J14" s="91"/>
      <c r="K14" s="91"/>
      <c r="L14" s="91">
        <v>1</v>
      </c>
      <c r="M14" s="91">
        <v>1</v>
      </c>
      <c r="N14" s="91">
        <v>2</v>
      </c>
    </row>
    <row r="15" spans="1:14" ht="16.5" thickBot="1">
      <c r="A15" s="31"/>
      <c r="B15" s="212" t="s">
        <v>55</v>
      </c>
      <c r="C15" s="133">
        <v>1</v>
      </c>
      <c r="D15" s="91"/>
      <c r="E15" s="91"/>
      <c r="F15" s="91">
        <v>1</v>
      </c>
      <c r="G15" s="91"/>
      <c r="H15" s="91">
        <v>1</v>
      </c>
      <c r="I15" s="91">
        <v>1</v>
      </c>
      <c r="J15" s="91">
        <v>1</v>
      </c>
      <c r="K15" s="91"/>
      <c r="L15" s="91">
        <v>1</v>
      </c>
      <c r="M15" s="91">
        <v>1</v>
      </c>
      <c r="N15" s="91">
        <v>1</v>
      </c>
    </row>
    <row r="16" spans="1:16" ht="16.5" thickBot="1">
      <c r="A16" s="31"/>
      <c r="B16" s="212" t="s">
        <v>56</v>
      </c>
      <c r="C16" s="40">
        <f>($U$3*C11+$U$4*C12+$U$5*C13+$U$6*C14+$U$7*C15)/(C11+C12+C13+C14+C15)</f>
        <v>0.5000455996352029</v>
      </c>
      <c r="D16" s="40">
        <f t="shared" si="0" ref="D16:N16">($U$3*D11+$U$4*D12+$U$5*D13+$U$6*D14+$U$7*D15)/(D11+D12+D13+D14+D15)</f>
        <v>0.4705882352941177</v>
      </c>
      <c r="E16" s="40">
        <f t="shared" si="0"/>
        <v>0.49268125854993161</v>
      </c>
      <c r="F16" s="40">
        <f t="shared" si="0"/>
        <v>0.5000455996352029</v>
      </c>
      <c r="G16" s="40">
        <f t="shared" si="0"/>
        <v>0.48531691746466032</v>
      </c>
      <c r="H16" s="40">
        <f t="shared" si="0"/>
        <v>0.5000455996352029</v>
      </c>
      <c r="I16" s="40">
        <f t="shared" si="0"/>
        <v>0.5000455996352029</v>
      </c>
      <c r="J16" s="40">
        <f t="shared" si="0"/>
        <v>0.48531691746466032</v>
      </c>
      <c r="K16" s="40">
        <f t="shared" si="0"/>
        <v>0.4705882352941177</v>
      </c>
      <c r="L16" s="40">
        <f t="shared" si="0"/>
        <v>0.48826265389876883</v>
      </c>
      <c r="M16" s="40">
        <f t="shared" si="0"/>
        <v>0.48531691746466032</v>
      </c>
      <c r="N16" s="40">
        <f t="shared" si="0"/>
        <v>0.48952511237052965</v>
      </c>
      <c r="O16" s="30"/>
      <c r="P16" s="30"/>
    </row>
    <row r="17" spans="1:16" ht="15.75">
      <c r="A17" s="31"/>
      <c r="B17" s="37" t="s">
        <v>57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4" ht="15.75">
      <c r="A18" s="31"/>
      <c r="B18" s="37" t="s">
        <v>58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20" spans="15:16" ht="15.75">
      <c r="O20" s="30"/>
      <c r="P20" s="30"/>
    </row>
    <row r="21" spans="2:16" ht="15.75">
      <c r="B21" s="37" t="s">
        <v>99</v>
      </c>
      <c r="C21" s="37"/>
      <c r="D21" s="37" t="str">
        <f>'CO (9)'!D5</f>
        <v>Society in India</v>
      </c>
      <c r="E21" s="37"/>
      <c r="F21" s="37"/>
      <c r="G21" s="37"/>
      <c r="H21" s="37"/>
      <c r="I21" s="37"/>
      <c r="J21" s="37"/>
      <c r="K21" s="30"/>
      <c r="L21" s="30"/>
      <c r="M21" s="30"/>
      <c r="N21" s="30"/>
      <c r="O21" s="30"/>
      <c r="P21" s="30"/>
    </row>
    <row r="22" spans="2:16" ht="16.5" thickBot="1"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3"/>
      <c r="P22" s="33"/>
    </row>
    <row r="23" spans="2:14" ht="16.5" thickBot="1">
      <c r="B23" s="203" t="s">
        <v>37</v>
      </c>
      <c r="C23" s="208"/>
      <c r="D23" s="206" t="s">
        <v>38</v>
      </c>
      <c r="E23" s="207"/>
      <c r="F23" s="207"/>
      <c r="G23" s="207"/>
      <c r="H23" s="207"/>
      <c r="I23" s="207"/>
      <c r="J23" s="207"/>
      <c r="K23" s="207"/>
      <c r="L23" s="207"/>
      <c r="M23" s="207"/>
      <c r="N23" s="208"/>
    </row>
    <row r="24" spans="2:14" ht="16.5" thickBot="1">
      <c r="B24" s="204"/>
      <c r="C24" s="209" t="s">
        <v>39</v>
      </c>
      <c r="D24" s="211" t="s">
        <v>40</v>
      </c>
      <c r="E24" s="211" t="s">
        <v>41</v>
      </c>
      <c r="F24" s="211" t="s">
        <v>42</v>
      </c>
      <c r="G24" s="211" t="s">
        <v>43</v>
      </c>
      <c r="H24" s="211" t="s">
        <v>44</v>
      </c>
      <c r="I24" s="211" t="s">
        <v>45</v>
      </c>
      <c r="J24" s="211" t="s">
        <v>46</v>
      </c>
      <c r="K24" s="211" t="s">
        <v>47</v>
      </c>
      <c r="L24" s="211" t="s">
        <v>48</v>
      </c>
      <c r="M24" s="35" t="s">
        <v>49</v>
      </c>
      <c r="N24" s="35" t="s">
        <v>50</v>
      </c>
    </row>
    <row r="25" spans="2:14" ht="16.5" thickBot="1">
      <c r="B25" s="205"/>
      <c r="C25" s="210"/>
      <c r="D25" s="212"/>
      <c r="E25" s="212"/>
      <c r="F25" s="212"/>
      <c r="G25" s="212"/>
      <c r="H25" s="212"/>
      <c r="I25" s="212"/>
      <c r="J25" s="212"/>
      <c r="K25" s="212"/>
      <c r="L25" s="212"/>
      <c r="M25" s="36"/>
      <c r="N25" s="36"/>
    </row>
    <row r="26" spans="2:14" ht="16.5" thickBot="1">
      <c r="B26" s="212" t="s">
        <v>51</v>
      </c>
      <c r="C26" s="131">
        <v>1</v>
      </c>
      <c r="D26" s="132"/>
      <c r="E26" s="132">
        <v>1</v>
      </c>
      <c r="F26" s="132"/>
      <c r="G26" s="132"/>
      <c r="H26" s="132"/>
      <c r="I26" s="132"/>
      <c r="J26" s="132">
        <v>1</v>
      </c>
      <c r="K26" s="132">
        <v>1</v>
      </c>
      <c r="L26" s="132">
        <v>1</v>
      </c>
      <c r="M26" s="132">
        <v>1</v>
      </c>
      <c r="N26" s="132">
        <v>1</v>
      </c>
    </row>
    <row r="27" spans="2:14" ht="16.5" thickBot="1">
      <c r="B27" s="212" t="s">
        <v>52</v>
      </c>
      <c r="C27" s="133">
        <v>1</v>
      </c>
      <c r="D27" s="91">
        <v>1</v>
      </c>
      <c r="E27" s="91">
        <v>1</v>
      </c>
      <c r="F27" s="91"/>
      <c r="G27" s="91"/>
      <c r="H27" s="91"/>
      <c r="I27" s="91"/>
      <c r="J27" s="91">
        <v>1</v>
      </c>
      <c r="K27" s="91">
        <v>1</v>
      </c>
      <c r="L27" s="91">
        <v>1</v>
      </c>
      <c r="M27" s="91">
        <v>2</v>
      </c>
      <c r="N27" s="91">
        <v>1</v>
      </c>
    </row>
    <row r="28" spans="2:14" ht="16.5" thickBot="1">
      <c r="B28" s="212" t="s">
        <v>53</v>
      </c>
      <c r="C28" s="133">
        <v>1</v>
      </c>
      <c r="D28" s="91"/>
      <c r="E28" s="91">
        <v>1</v>
      </c>
      <c r="F28" s="91">
        <v>1</v>
      </c>
      <c r="G28" s="91">
        <v>1</v>
      </c>
      <c r="H28" s="91">
        <v>1</v>
      </c>
      <c r="I28" s="91">
        <v>1</v>
      </c>
      <c r="J28" s="91"/>
      <c r="K28" s="91"/>
      <c r="L28" s="91">
        <v>1</v>
      </c>
      <c r="M28" s="91">
        <v>1</v>
      </c>
      <c r="N28" s="91">
        <v>1</v>
      </c>
    </row>
    <row r="29" spans="2:14" ht="16.5" thickBot="1">
      <c r="B29" s="212" t="s">
        <v>54</v>
      </c>
      <c r="C29" s="133">
        <v>1</v>
      </c>
      <c r="D29" s="91"/>
      <c r="E29" s="91">
        <v>1</v>
      </c>
      <c r="F29" s="91">
        <v>1</v>
      </c>
      <c r="G29" s="91">
        <v>1</v>
      </c>
      <c r="H29" s="91">
        <v>1</v>
      </c>
      <c r="I29" s="91">
        <v>1</v>
      </c>
      <c r="J29" s="91"/>
      <c r="K29" s="91"/>
      <c r="L29" s="91">
        <v>1</v>
      </c>
      <c r="M29" s="91">
        <v>1</v>
      </c>
      <c r="N29" s="91">
        <v>2</v>
      </c>
    </row>
    <row r="30" spans="2:14" ht="16.5" thickBot="1">
      <c r="B30" s="212" t="s">
        <v>55</v>
      </c>
      <c r="C30" s="133">
        <v>1</v>
      </c>
      <c r="D30" s="91"/>
      <c r="E30" s="91">
        <v>1</v>
      </c>
      <c r="F30" s="91">
        <v>1</v>
      </c>
      <c r="G30" s="91">
        <v>1</v>
      </c>
      <c r="H30" s="91">
        <v>1</v>
      </c>
      <c r="I30" s="91">
        <v>1</v>
      </c>
      <c r="J30" s="91"/>
      <c r="K30" s="91"/>
      <c r="L30" s="91">
        <v>1</v>
      </c>
      <c r="M30" s="91">
        <v>1</v>
      </c>
      <c r="N30" s="91">
        <v>2</v>
      </c>
    </row>
    <row r="31" spans="2:16" ht="16.5" thickBot="1">
      <c r="B31" s="212" t="s">
        <v>56</v>
      </c>
      <c r="C31" s="40">
        <f>($U$3*C26+$U$4*C27+$U$5*C28+$U$6*C29+$U$7*C30)/(C26+C27+C28+C29+C30)</f>
        <v>0.48826265389876883</v>
      </c>
      <c r="D31" s="40">
        <f t="shared" si="1" ref="D31:N31">($U$3*D26+$U$4*D27+$U$5*D28+$U$6*D29+$U$7*D30)/(D26+D27+D28+D29+D30)</f>
        <v>0.4705882352941177</v>
      </c>
      <c r="E31" s="40">
        <f t="shared" si="1"/>
        <v>0.48826265389876883</v>
      </c>
      <c r="F31" s="40">
        <f t="shared" si="1"/>
        <v>0.5000455996352029</v>
      </c>
      <c r="G31" s="40">
        <f t="shared" si="1"/>
        <v>0.5000455996352029</v>
      </c>
      <c r="H31" s="40">
        <f t="shared" si="1"/>
        <v>0.5000455996352029</v>
      </c>
      <c r="I31" s="40">
        <f t="shared" si="1"/>
        <v>0.5000455996352029</v>
      </c>
      <c r="J31" s="40">
        <f t="shared" si="1"/>
        <v>0.4705882352941177</v>
      </c>
      <c r="K31" s="40">
        <f t="shared" si="1"/>
        <v>0.4705882352941177</v>
      </c>
      <c r="L31" s="40">
        <f t="shared" si="1"/>
        <v>0.48826265389876883</v>
      </c>
      <c r="M31" s="40">
        <f t="shared" si="1"/>
        <v>0.48531691746466032</v>
      </c>
      <c r="N31" s="40">
        <f t="shared" si="1"/>
        <v>0.49583740472933358</v>
      </c>
      <c r="O31" s="30"/>
      <c r="P31" s="30"/>
    </row>
    <row r="32" spans="2:14" ht="15.75">
      <c r="B32" s="37" t="s">
        <v>57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2:14" ht="15.75">
      <c r="B33" s="37" t="s">
        <v>58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15:16" ht="15.75">
      <c r="O34" s="30"/>
      <c r="P34" s="30"/>
    </row>
    <row r="35" spans="15:16" ht="15.75">
      <c r="O35" s="30"/>
      <c r="P35" s="30"/>
    </row>
    <row r="36" spans="2:14" ht="15.75">
      <c r="B36" s="37"/>
      <c r="C36" s="37"/>
      <c r="D36" s="37"/>
      <c r="E36" s="37"/>
      <c r="F36" s="37"/>
      <c r="G36" s="37"/>
      <c r="H36" s="37"/>
      <c r="I36" s="37"/>
      <c r="J36" s="37"/>
      <c r="K36" s="30"/>
      <c r="L36" s="30"/>
      <c r="M36" s="30"/>
      <c r="N36" s="30"/>
    </row>
    <row r="47" spans="2:2" ht="15.75">
      <c r="B47" s="30"/>
    </row>
    <row r="48" spans="1:2" ht="15.75">
      <c r="A48" s="30"/>
      <c r="B48" s="30"/>
    </row>
    <row r="49" spans="1:1" ht="15.75">
      <c r="A49" s="30"/>
    </row>
    <row r="53" ht="16.5" customHeight="1"/>
    <row r="59" spans="2:2" ht="15.75">
      <c r="B59" s="30"/>
    </row>
    <row r="60" spans="1:1" ht="15.75">
      <c r="A60" s="30"/>
    </row>
    <row r="61" spans="2:2" ht="15.75">
      <c r="B61" s="30"/>
    </row>
    <row r="62" spans="1:2" ht="15.75">
      <c r="A62" s="30"/>
      <c r="B62" s="30"/>
    </row>
    <row r="63" spans="1:2" ht="15.75">
      <c r="A63" s="30"/>
      <c r="B63" s="30"/>
    </row>
    <row r="64" spans="1:2" ht="15.75">
      <c r="A64" s="30"/>
      <c r="B64" s="30"/>
    </row>
    <row r="65" spans="1:1" ht="15.75">
      <c r="A65" s="30"/>
    </row>
    <row r="67" spans="2:2" ht="15.75">
      <c r="B67" s="30"/>
    </row>
    <row r="68" spans="1:2" ht="15.75">
      <c r="A68" s="30"/>
      <c r="B68" s="30"/>
    </row>
    <row r="69" spans="1:2" ht="16.5" customHeight="1">
      <c r="A69" s="30"/>
      <c r="B69" s="30"/>
    </row>
    <row r="70" spans="1:2" ht="15.75">
      <c r="A70" s="30"/>
      <c r="B70" s="30"/>
    </row>
    <row r="71" spans="1:1" ht="15.75">
      <c r="A71" s="30"/>
    </row>
    <row r="84" ht="16.5" customHeight="1"/>
  </sheetData>
  <mergeCells count="25">
    <mergeCell ref="D3:K3"/>
    <mergeCell ref="B8:B10"/>
    <mergeCell ref="D8:N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23:B25"/>
    <mergeCell ref="D23:N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</mergeCells>
  <pageMargins left="0.7" right="0.7" top="0.75" bottom="0.75" header="0.3" footer="0.3"/>
  <pageSetup orientation="portrait" paperSize="1"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f7dbdc3-7626-41cb-b223-cd9d92d3e093}">
  <dimension ref="A3:AC18"/>
  <sheetViews>
    <sheetView zoomScale="78" zoomScaleNormal="78" workbookViewId="0" topLeftCell="F1">
      <selection pane="topLeft" activeCell="AB13" sqref="AB13"/>
    </sheetView>
  </sheetViews>
  <sheetFormatPr defaultColWidth="8.854285714285714" defaultRowHeight="15"/>
  <cols>
    <col min="1" max="1" width="6.285714285714286" style="44" bestFit="1" customWidth="1"/>
    <col min="2" max="2" width="7.285714285714286" style="44" bestFit="1" customWidth="1"/>
    <col min="3" max="3" width="11.285714285714286" style="44" bestFit="1" customWidth="1"/>
    <col min="4" max="4" width="36.714285714285715" style="44" customWidth="1"/>
    <col min="5" max="5" width="6.285714285714286" style="44" bestFit="1" customWidth="1"/>
    <col min="6" max="6" width="8.714285714285714" style="44" bestFit="1" customWidth="1"/>
    <col min="7" max="7" width="6.285714285714286" style="44" bestFit="1" customWidth="1"/>
    <col min="8" max="8" width="8.714285714285714" style="44" bestFit="1" customWidth="1"/>
    <col min="9" max="9" width="6.285714285714286" style="44" bestFit="1" customWidth="1"/>
    <col min="10" max="10" width="8.714285714285714" style="44" bestFit="1" customWidth="1"/>
    <col min="11" max="11" width="6.285714285714286" style="44" bestFit="1" customWidth="1"/>
    <col min="12" max="12" width="8.714285714285714" style="44" bestFit="1" customWidth="1"/>
    <col min="13" max="13" width="6.285714285714286" style="44" bestFit="1" customWidth="1"/>
    <col min="14" max="14" width="8.714285714285714" style="44" bestFit="1" customWidth="1"/>
    <col min="15" max="15" width="6.285714285714286" style="44" bestFit="1" customWidth="1"/>
    <col min="16" max="16" width="8.714285714285714" style="44" bestFit="1" customWidth="1"/>
    <col min="17" max="17" width="6.285714285714286" style="44" bestFit="1" customWidth="1"/>
    <col min="18" max="18" width="8.714285714285714" style="44" bestFit="1" customWidth="1"/>
    <col min="19" max="19" width="6.285714285714286" style="44" bestFit="1" customWidth="1"/>
    <col min="20" max="20" width="8.714285714285714" style="44" bestFit="1" customWidth="1"/>
    <col min="21" max="21" width="6.285714285714286" style="44" bestFit="1" customWidth="1"/>
    <col min="22" max="22" width="8.714285714285714" style="44" bestFit="1" customWidth="1"/>
    <col min="23" max="23" width="6.285714285714286" style="44" bestFit="1" customWidth="1"/>
    <col min="24" max="24" width="8.714285714285714" style="44" bestFit="1" customWidth="1"/>
    <col min="25" max="25" width="6.285714285714286" style="44" bestFit="1" customWidth="1"/>
    <col min="26" max="26" width="8.714285714285714" style="44" bestFit="1" customWidth="1"/>
    <col min="27" max="27" width="6.285714285714286" style="44" bestFit="1" customWidth="1"/>
    <col min="28" max="28" width="8.714285714285714" style="44" bestFit="1" customWidth="1"/>
    <col min="29" max="29" width="6.285714285714286" style="44" bestFit="1" customWidth="1"/>
    <col min="30" max="30" width="8.714285714285714" style="44" bestFit="1" customWidth="1"/>
    <col min="31" max="31" width="6.285714285714286" style="44" bestFit="1" customWidth="1"/>
    <col min="32" max="32" width="8.714285714285714" style="44" bestFit="1" customWidth="1"/>
    <col min="33" max="16384" width="8.857142857142858" style="44"/>
  </cols>
  <sheetData>
    <row r="3" spans="1:28" ht="15">
      <c r="A3" s="215" t="s">
        <v>70</v>
      </c>
      <c r="B3" s="216"/>
      <c r="C3" s="216"/>
      <c r="D3" s="217"/>
      <c r="E3" s="214" t="s">
        <v>39</v>
      </c>
      <c r="F3" s="214"/>
      <c r="G3" s="214" t="s">
        <v>40</v>
      </c>
      <c r="H3" s="214"/>
      <c r="I3" s="214" t="s">
        <v>41</v>
      </c>
      <c r="J3" s="214"/>
      <c r="K3" s="214" t="s">
        <v>42</v>
      </c>
      <c r="L3" s="214"/>
      <c r="M3" s="214" t="s">
        <v>43</v>
      </c>
      <c r="N3" s="214"/>
      <c r="O3" s="214" t="s">
        <v>44</v>
      </c>
      <c r="P3" s="214"/>
      <c r="Q3" s="214" t="s">
        <v>45</v>
      </c>
      <c r="R3" s="214"/>
      <c r="S3" s="214" t="s">
        <v>46</v>
      </c>
      <c r="T3" s="214"/>
      <c r="U3" s="214" t="s">
        <v>47</v>
      </c>
      <c r="V3" s="214"/>
      <c r="W3" s="214" t="s">
        <v>48</v>
      </c>
      <c r="X3" s="214"/>
      <c r="Y3" s="214" t="s">
        <v>49</v>
      </c>
      <c r="Z3" s="214"/>
      <c r="AA3" s="214" t="s">
        <v>50</v>
      </c>
      <c r="AB3" s="214"/>
    </row>
    <row r="4" spans="1:28" ht="57">
      <c r="A4" s="218"/>
      <c r="B4" s="219"/>
      <c r="C4" s="219"/>
      <c r="D4" s="220"/>
      <c r="E4" s="46" t="s">
        <v>71</v>
      </c>
      <c r="F4" s="46" t="s">
        <v>72</v>
      </c>
      <c r="G4" s="46" t="s">
        <v>71</v>
      </c>
      <c r="H4" s="46" t="s">
        <v>72</v>
      </c>
      <c r="I4" s="46" t="s">
        <v>71</v>
      </c>
      <c r="J4" s="46" t="s">
        <v>72</v>
      </c>
      <c r="K4" s="46" t="s">
        <v>71</v>
      </c>
      <c r="L4" s="46" t="s">
        <v>72</v>
      </c>
      <c r="M4" s="46" t="s">
        <v>71</v>
      </c>
      <c r="N4" s="46" t="s">
        <v>72</v>
      </c>
      <c r="O4" s="46" t="s">
        <v>71</v>
      </c>
      <c r="P4" s="46" t="s">
        <v>72</v>
      </c>
      <c r="Q4" s="46" t="s">
        <v>71</v>
      </c>
      <c r="R4" s="46" t="s">
        <v>72</v>
      </c>
      <c r="S4" s="46" t="s">
        <v>71</v>
      </c>
      <c r="T4" s="46" t="s">
        <v>72</v>
      </c>
      <c r="U4" s="46" t="s">
        <v>71</v>
      </c>
      <c r="V4" s="46" t="s">
        <v>72</v>
      </c>
      <c r="W4" s="46" t="s">
        <v>71</v>
      </c>
      <c r="X4" s="46" t="s">
        <v>72</v>
      </c>
      <c r="Y4" s="46" t="s">
        <v>71</v>
      </c>
      <c r="Z4" s="46" t="s">
        <v>72</v>
      </c>
      <c r="AA4" s="46" t="s">
        <v>71</v>
      </c>
      <c r="AB4" s="46" t="s">
        <v>72</v>
      </c>
    </row>
    <row r="5" spans="1:29" ht="15">
      <c r="A5" s="55" t="s">
        <v>24</v>
      </c>
      <c r="B5" s="55" t="s">
        <v>273</v>
      </c>
      <c r="C5" s="55" t="s">
        <v>27</v>
      </c>
      <c r="D5" s="56" t="s">
        <v>7</v>
      </c>
      <c r="E5" s="55"/>
      <c r="F5" s="57" t="s">
        <v>60</v>
      </c>
      <c r="G5" s="55"/>
      <c r="H5" s="57" t="s">
        <v>61</v>
      </c>
      <c r="I5" s="55"/>
      <c r="J5" s="57" t="s">
        <v>62</v>
      </c>
      <c r="K5" s="55"/>
      <c r="L5" s="57" t="s">
        <v>63</v>
      </c>
      <c r="M5" s="55"/>
      <c r="N5" s="57" t="s">
        <v>64</v>
      </c>
      <c r="O5" s="55"/>
      <c r="P5" s="57" t="s">
        <v>65</v>
      </c>
      <c r="Q5" s="55"/>
      <c r="R5" s="57" t="s">
        <v>66</v>
      </c>
      <c r="S5" s="55"/>
      <c r="T5" s="57" t="s">
        <v>67</v>
      </c>
      <c r="U5" s="55"/>
      <c r="V5" s="57" t="s">
        <v>68</v>
      </c>
      <c r="W5" s="55"/>
      <c r="X5" s="57" t="s">
        <v>69</v>
      </c>
      <c r="Y5" s="55"/>
      <c r="Z5" s="58" t="s">
        <v>73</v>
      </c>
      <c r="AA5" s="55"/>
      <c r="AB5" s="58" t="s">
        <v>74</v>
      </c>
      <c r="AC5" s="59"/>
    </row>
    <row r="6" spans="1:29" ht="16.5" thickBot="1">
      <c r="A6" s="45">
        <v>1</v>
      </c>
      <c r="B6" s="45" t="s">
        <v>493</v>
      </c>
      <c r="C6" s="60"/>
      <c r="D6" s="60" t="str">
        <f>'CO (9)'!D4</f>
        <v>Introduction to Sociology</v>
      </c>
      <c r="E6" s="60">
        <v>1</v>
      </c>
      <c r="F6" s="61">
        <f>'CO-PO Mapping (9)'!C16</f>
        <v>0.5000455996352029</v>
      </c>
      <c r="G6" s="45">
        <v>1.30</v>
      </c>
      <c r="H6" s="61">
        <f>'CO-PO Mapping (9)'!D16</f>
        <v>0.4705882352941177</v>
      </c>
      <c r="I6" s="45">
        <v>1.20</v>
      </c>
      <c r="J6" s="61">
        <f>'CO-PO Mapping (9)'!E16</f>
        <v>0.49268125854993161</v>
      </c>
      <c r="K6" s="45">
        <v>1</v>
      </c>
      <c r="L6" s="40">
        <f>'CO-PO Mapping (9)'!F16</f>
        <v>0.5000455996352029</v>
      </c>
      <c r="M6" s="45">
        <v>1.60</v>
      </c>
      <c r="N6" s="61">
        <f>'CO-PO Mapping (9)'!G16</f>
        <v>0.48531691746466032</v>
      </c>
      <c r="O6" s="45">
        <v>1.90</v>
      </c>
      <c r="P6" s="61">
        <f>'CO-PO Mapping (9)'!H16</f>
        <v>0.5000455996352029</v>
      </c>
      <c r="Q6" s="45">
        <v>1.40</v>
      </c>
      <c r="R6" s="61">
        <f>'CO-PO Mapping (9)'!I16</f>
        <v>0.5000455996352029</v>
      </c>
      <c r="S6" s="45">
        <v>1.60</v>
      </c>
      <c r="T6" s="61">
        <f>'CO-PO Mapping (9)'!J16</f>
        <v>0.48531691746466032</v>
      </c>
      <c r="U6" s="45">
        <v>1.50</v>
      </c>
      <c r="V6" s="61">
        <f>'CO-PO Mapping (9)'!K16</f>
        <v>0.4705882352941177</v>
      </c>
      <c r="W6" s="45">
        <v>1.80</v>
      </c>
      <c r="X6" s="61">
        <f>'CO-PO Mapping (9)'!L16</f>
        <v>0.48826265389876883</v>
      </c>
      <c r="Y6" s="45">
        <v>1.50</v>
      </c>
      <c r="Z6" s="61">
        <f>'CO-PO Mapping (9)'!M16</f>
        <v>0.48531691746466032</v>
      </c>
      <c r="AA6" s="45">
        <v>2.50</v>
      </c>
      <c r="AB6" s="62">
        <f>'CO-PO Mapping (9)'!N16</f>
        <v>0.48952511237052965</v>
      </c>
      <c r="AC6" s="63"/>
    </row>
    <row r="7" spans="1:29" ht="15">
      <c r="A7" s="45">
        <v>2</v>
      </c>
      <c r="B7" s="45" t="s">
        <v>493</v>
      </c>
      <c r="C7" s="60"/>
      <c r="D7" s="60" t="str">
        <f>'CO (9)'!D5</f>
        <v>Society in India</v>
      </c>
      <c r="E7" s="60">
        <v>1.20</v>
      </c>
      <c r="F7" s="92">
        <f>'CO-PO Mapping (9)'!C31</f>
        <v>0.48826265389876883</v>
      </c>
      <c r="G7" s="45">
        <v>1.50</v>
      </c>
      <c r="H7" s="92">
        <f>'CO-PO Mapping (9)'!D31</f>
        <v>0.4705882352941177</v>
      </c>
      <c r="I7" s="45">
        <v>1</v>
      </c>
      <c r="J7" s="92">
        <f>'CO-PO Mapping (9)'!E31</f>
        <v>0.48826265389876883</v>
      </c>
      <c r="K7" s="45">
        <v>1</v>
      </c>
      <c r="L7" s="92">
        <f>'CO-PO Mapping (9)'!F31</f>
        <v>0.5000455996352029</v>
      </c>
      <c r="M7" s="45">
        <v>1</v>
      </c>
      <c r="N7" s="92">
        <f>'CO-PO Mapping (9)'!G31</f>
        <v>0.5000455996352029</v>
      </c>
      <c r="O7" s="45">
        <v>1.80</v>
      </c>
      <c r="P7" s="92">
        <f>'CO-PO Mapping (9)'!H31</f>
        <v>0.5000455996352029</v>
      </c>
      <c r="Q7" s="45">
        <v>1.60</v>
      </c>
      <c r="R7" s="92">
        <f>'CO-PO Mapping (9)'!I31</f>
        <v>0.5000455996352029</v>
      </c>
      <c r="S7" s="45">
        <v>1</v>
      </c>
      <c r="T7" s="92">
        <f>'CO-PO Mapping (9)'!J31</f>
        <v>0.4705882352941177</v>
      </c>
      <c r="U7" s="45">
        <v>1.70</v>
      </c>
      <c r="V7" s="92">
        <f>'CO-PO Mapping (9)'!K31</f>
        <v>0.4705882352941177</v>
      </c>
      <c r="W7" s="45">
        <v>1</v>
      </c>
      <c r="X7" s="92">
        <f>'CO-PO Mapping (9)'!L31</f>
        <v>0.48826265389876883</v>
      </c>
      <c r="Y7" s="45">
        <v>1</v>
      </c>
      <c r="Z7" s="92">
        <f>'CO-PO Mapping (9)'!M31</f>
        <v>0.48531691746466032</v>
      </c>
      <c r="AA7" s="45">
        <v>2.2999999999999998</v>
      </c>
      <c r="AB7" s="92">
        <f>'CO-PO Mapping (9)'!N31</f>
        <v>0.49583740472933358</v>
      </c>
      <c r="AC7" s="63"/>
    </row>
    <row r="9" spans="4:28" ht="15">
      <c r="D9" s="44" t="s">
        <v>75</v>
      </c>
      <c r="E9" s="47">
        <f>AVERAGE(E6:E7)</f>
        <v>1.1000000000000001</v>
      </c>
      <c r="F9" s="48"/>
      <c r="G9" s="49">
        <f>AVERAGE(G6:G7)</f>
        <v>1.40</v>
      </c>
      <c r="H9" s="48"/>
      <c r="I9" s="49">
        <f>AVERAGE(I6:I7)</f>
        <v>1.1000000000000001</v>
      </c>
      <c r="J9" s="48"/>
      <c r="K9" s="49">
        <f>AVERAGE(K6:K7)</f>
        <v>1</v>
      </c>
      <c r="L9" s="48"/>
      <c r="M9" s="49">
        <f>AVERAGE(M6:M7)</f>
        <v>1.30</v>
      </c>
      <c r="N9" s="48"/>
      <c r="O9" s="49">
        <f>AVERAGE(O6:O7)</f>
        <v>1.85</v>
      </c>
      <c r="P9" s="48"/>
      <c r="Q9" s="49">
        <f>AVERAGE(Q6:Q7)</f>
        <v>1.50</v>
      </c>
      <c r="R9" s="48"/>
      <c r="S9" s="49">
        <f>AVERAGE(S6:S7)</f>
        <v>1.30</v>
      </c>
      <c r="T9" s="48"/>
      <c r="U9" s="49">
        <f>AVERAGE(U6:U7)</f>
        <v>1.60</v>
      </c>
      <c r="V9" s="48"/>
      <c r="W9" s="49">
        <f>AVERAGE(W6:W7)</f>
        <v>1.40</v>
      </c>
      <c r="X9" s="48"/>
      <c r="Y9" s="49">
        <f>AVERAGE(Y6:Y7)</f>
        <v>1.25</v>
      </c>
      <c r="Z9" s="48"/>
      <c r="AA9" s="49">
        <f>AVERAGE(AA6:AA7)</f>
        <v>2.40</v>
      </c>
      <c r="AB9" s="50"/>
    </row>
    <row r="10" spans="5:28" ht="15">
      <c r="E10" s="51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52"/>
    </row>
    <row r="11" spans="4:28" ht="15">
      <c r="D11" s="44" t="s">
        <v>76</v>
      </c>
      <c r="E11" s="51"/>
      <c r="F11" s="85">
        <f>AVERAGE(F6:F7)</f>
        <v>0.49415412676698589</v>
      </c>
      <c r="G11" s="64"/>
      <c r="H11" s="85">
        <f>AVERAGE(H6:H7)</f>
        <v>0.4705882352941177</v>
      </c>
      <c r="I11" s="64"/>
      <c r="J11" s="85">
        <f>AVERAGE(J6:J7)</f>
        <v>0.49047195622435025</v>
      </c>
      <c r="K11" s="64"/>
      <c r="L11" s="85">
        <f>AVERAGE(L6:L7)</f>
        <v>0.5000455996352029</v>
      </c>
      <c r="M11" s="64"/>
      <c r="N11" s="85">
        <f>AVERAGE(N6:N7)</f>
        <v>0.49268125854993161</v>
      </c>
      <c r="O11" s="64"/>
      <c r="P11" s="85">
        <f>AVERAGE(P6:P7)</f>
        <v>0.5000455996352029</v>
      </c>
      <c r="Q11" s="64"/>
      <c r="R11" s="85">
        <f>AVERAGE(R6:R7)</f>
        <v>0.5000455996352029</v>
      </c>
      <c r="S11" s="64"/>
      <c r="T11" s="85">
        <f>AVERAGE(T6:T7)</f>
        <v>0.47795257637938904</v>
      </c>
      <c r="U11" s="64"/>
      <c r="V11" s="85">
        <f>AVERAGE(V6:V7)</f>
        <v>0.4705882352941177</v>
      </c>
      <c r="W11" s="64"/>
      <c r="X11" s="85">
        <f>AVERAGE(X6:X7)</f>
        <v>0.48826265389876883</v>
      </c>
      <c r="Y11" s="64"/>
      <c r="Z11" s="85">
        <f>AVERAGE(Z6:Z7)</f>
        <v>0.48531691746466032</v>
      </c>
      <c r="AA11" s="64"/>
      <c r="AB11" s="86">
        <f>AVERAGE(AB6:AB7)</f>
        <v>0.49268125854993161</v>
      </c>
    </row>
    <row r="12" spans="5:28" ht="15">
      <c r="E12" s="51"/>
      <c r="F12" s="65"/>
      <c r="G12" s="64"/>
      <c r="H12" s="65"/>
      <c r="I12" s="64"/>
      <c r="J12" s="65"/>
      <c r="K12" s="64"/>
      <c r="L12" s="65"/>
      <c r="M12" s="64"/>
      <c r="N12" s="65"/>
      <c r="O12" s="64"/>
      <c r="P12" s="65"/>
      <c r="Q12" s="64"/>
      <c r="R12" s="65"/>
      <c r="S12" s="64"/>
      <c r="T12" s="65"/>
      <c r="U12" s="64"/>
      <c r="V12" s="65"/>
      <c r="W12" s="64"/>
      <c r="X12" s="65"/>
      <c r="Y12" s="64"/>
      <c r="Z12" s="65"/>
      <c r="AA12" s="64"/>
      <c r="AB12" s="53"/>
    </row>
    <row r="13" spans="4:28" ht="15">
      <c r="D13" s="44" t="s">
        <v>77</v>
      </c>
      <c r="E13" s="51"/>
      <c r="F13" s="87">
        <v>2.10</v>
      </c>
      <c r="G13" s="64"/>
      <c r="H13" s="87">
        <v>2.60</v>
      </c>
      <c r="I13" s="64"/>
      <c r="J13" s="87">
        <v>2</v>
      </c>
      <c r="K13" s="64"/>
      <c r="L13" s="87">
        <v>2.50</v>
      </c>
      <c r="M13" s="64"/>
      <c r="N13" s="87">
        <v>2.50</v>
      </c>
      <c r="O13" s="64"/>
      <c r="P13" s="87">
        <v>2.40</v>
      </c>
      <c r="Q13" s="64"/>
      <c r="R13" s="87">
        <v>2.50</v>
      </c>
      <c r="S13" s="64"/>
      <c r="T13" s="87">
        <v>2.50</v>
      </c>
      <c r="U13" s="64"/>
      <c r="V13" s="87">
        <v>2.40</v>
      </c>
      <c r="W13" s="64"/>
      <c r="X13" s="87">
        <v>2.80</v>
      </c>
      <c r="Y13" s="64"/>
      <c r="Z13" s="87">
        <v>2.2000000000000002</v>
      </c>
      <c r="AA13" s="64"/>
      <c r="AB13" s="88">
        <v>2.25</v>
      </c>
    </row>
    <row r="14" spans="5:28" ht="15">
      <c r="E14" s="51"/>
      <c r="F14" s="65"/>
      <c r="G14" s="64"/>
      <c r="H14" s="65"/>
      <c r="I14" s="64"/>
      <c r="J14" s="65"/>
      <c r="K14" s="64"/>
      <c r="L14" s="65"/>
      <c r="M14" s="64"/>
      <c r="N14" s="65"/>
      <c r="O14" s="64"/>
      <c r="P14" s="65"/>
      <c r="Q14" s="64"/>
      <c r="R14" s="65"/>
      <c r="S14" s="64"/>
      <c r="T14" s="65"/>
      <c r="U14" s="64"/>
      <c r="V14" s="65"/>
      <c r="W14" s="64"/>
      <c r="X14" s="65"/>
      <c r="Y14" s="64"/>
      <c r="Z14" s="65"/>
      <c r="AA14" s="64"/>
      <c r="AB14" s="53"/>
    </row>
    <row r="15" spans="4:28" ht="15">
      <c r="D15" s="44" t="s">
        <v>78</v>
      </c>
      <c r="E15" s="51"/>
      <c r="F15" s="89">
        <f>(F11+F13)/2</f>
        <v>1.2970770633834929</v>
      </c>
      <c r="G15" s="64"/>
      <c r="H15" s="89">
        <f>(H11+H13)/2</f>
        <v>1.5352941176470589</v>
      </c>
      <c r="I15" s="64"/>
      <c r="J15" s="89">
        <f>(J11+J13)/2</f>
        <v>1.2452359781121751</v>
      </c>
      <c r="K15" s="64"/>
      <c r="L15" s="89">
        <f>(L11+L13)/2</f>
        <v>1.5000227998176014</v>
      </c>
      <c r="M15" s="64"/>
      <c r="N15" s="89">
        <f>(N11+N13)/2</f>
        <v>1.4963406292749659</v>
      </c>
      <c r="O15" s="64"/>
      <c r="P15" s="89">
        <f>(P11+P13)/2</f>
        <v>1.4500227998176014</v>
      </c>
      <c r="Q15" s="64"/>
      <c r="R15" s="89">
        <f>(R11+R13)/2</f>
        <v>1.5000227998176014</v>
      </c>
      <c r="S15" s="64"/>
      <c r="T15" s="89">
        <f>(T11+T13)/2</f>
        <v>1.4889762881896944</v>
      </c>
      <c r="U15" s="64"/>
      <c r="V15" s="89">
        <f>(V11+V13)/2</f>
        <v>1.4352941176470588</v>
      </c>
      <c r="W15" s="64"/>
      <c r="X15" s="89">
        <f>(X11+X13)/2</f>
        <v>1.6441313269493842</v>
      </c>
      <c r="Y15" s="64"/>
      <c r="Z15" s="89">
        <f>(Z11+Z13)/2</f>
        <v>1.3426584587323303</v>
      </c>
      <c r="AA15" s="64"/>
      <c r="AB15" s="90">
        <f>(AB11+AB13)/2</f>
        <v>1.3713406292749659</v>
      </c>
    </row>
    <row r="16" spans="5:28" ht="15">
      <c r="E16" s="66"/>
      <c r="F16" s="67"/>
      <c r="G16" s="54"/>
      <c r="H16" s="67"/>
      <c r="I16" s="54"/>
      <c r="J16" s="67"/>
      <c r="K16" s="54"/>
      <c r="L16" s="67"/>
      <c r="M16" s="54"/>
      <c r="N16" s="67"/>
      <c r="O16" s="54"/>
      <c r="P16" s="67"/>
      <c r="Q16" s="54"/>
      <c r="R16" s="67"/>
      <c r="S16" s="54"/>
      <c r="T16" s="67"/>
      <c r="U16" s="54"/>
      <c r="V16" s="67"/>
      <c r="W16" s="54"/>
      <c r="X16" s="67"/>
      <c r="Y16" s="54"/>
      <c r="Z16" s="67"/>
      <c r="AA16" s="54"/>
      <c r="AB16" s="68"/>
    </row>
    <row r="17" spans="5:28" ht="15">
      <c r="E17" s="213" t="s">
        <v>39</v>
      </c>
      <c r="F17" s="213"/>
      <c r="G17" s="213" t="s">
        <v>40</v>
      </c>
      <c r="H17" s="213"/>
      <c r="I17" s="213" t="s">
        <v>41</v>
      </c>
      <c r="J17" s="213"/>
      <c r="K17" s="213" t="s">
        <v>42</v>
      </c>
      <c r="L17" s="213"/>
      <c r="M17" s="213" t="s">
        <v>43</v>
      </c>
      <c r="N17" s="213"/>
      <c r="O17" s="213" t="s">
        <v>44</v>
      </c>
      <c r="P17" s="213"/>
      <c r="Q17" s="213" t="s">
        <v>45</v>
      </c>
      <c r="R17" s="213"/>
      <c r="S17" s="213" t="s">
        <v>46</v>
      </c>
      <c r="T17" s="213"/>
      <c r="U17" s="213" t="s">
        <v>47</v>
      </c>
      <c r="V17" s="213"/>
      <c r="W17" s="213" t="s">
        <v>48</v>
      </c>
      <c r="X17" s="213"/>
      <c r="Y17" s="213" t="s">
        <v>49</v>
      </c>
      <c r="Z17" s="213"/>
      <c r="AA17" s="213" t="s">
        <v>50</v>
      </c>
      <c r="AB17" s="213"/>
    </row>
    <row r="18" spans="5:28" ht="15">
      <c r="E18" s="213" t="str">
        <f>IF(F15&gt;E9,"Achieve","Not Achive")</f>
        <v>Achieve</v>
      </c>
      <c r="F18" s="213"/>
      <c r="G18" s="213" t="str">
        <f t="shared" si="0" ref="G18">IF(H15&gt;G9,"Achieve","Not Achive")</f>
        <v>Achieve</v>
      </c>
      <c r="H18" s="213"/>
      <c r="I18" s="213" t="str">
        <f t="shared" si="1" ref="I18">IF(J15&gt;I9,"Achieve","Not Achive")</f>
        <v>Achieve</v>
      </c>
      <c r="J18" s="213"/>
      <c r="K18" s="213" t="str">
        <f>IF(L15&gt;K9,"Achieve","Not Achieve")</f>
        <v>Achieve</v>
      </c>
      <c r="L18" s="213"/>
      <c r="M18" s="213" t="str">
        <f t="shared" si="2" ref="M18">IF(N15&gt;M9,"Achieve","Not Achive")</f>
        <v>Achieve</v>
      </c>
      <c r="N18" s="213"/>
      <c r="O18" s="213" t="str">
        <f t="shared" si="3" ref="O18">IF(P15&gt;O9,"Achieve","Not Achive")</f>
        <v>Not Achive</v>
      </c>
      <c r="P18" s="213"/>
      <c r="Q18" s="213" t="str">
        <f t="shared" si="4" ref="Q18">IF(R15&gt;Q9,"Achieve","Not Achive")</f>
        <v>Achieve</v>
      </c>
      <c r="R18" s="213"/>
      <c r="S18" s="213" t="str">
        <f t="shared" si="5" ref="S18">IF(T15&gt;S9,"Achieve","Not Achive")</f>
        <v>Achieve</v>
      </c>
      <c r="T18" s="213"/>
      <c r="U18" s="213" t="str">
        <f t="shared" si="6" ref="U18">IF(V15&gt;U9,"Achieve","Not Achive")</f>
        <v>Not Achive</v>
      </c>
      <c r="V18" s="213"/>
      <c r="W18" s="213" t="str">
        <f t="shared" si="7" ref="W18">IF(X15&gt;W9,"Achieve","Not Achive")</f>
        <v>Achieve</v>
      </c>
      <c r="X18" s="213"/>
      <c r="Y18" s="213" t="str">
        <f t="shared" si="8" ref="Y18">IF(Z15&gt;Y9,"Achieve","Not Achive")</f>
        <v>Achieve</v>
      </c>
      <c r="Z18" s="213"/>
      <c r="AA18" s="213" t="str">
        <f>IF(AB15&gt;AA9,"Achieve","Not Achieve")</f>
        <v>Not Achieve</v>
      </c>
      <c r="AB18" s="213"/>
    </row>
  </sheetData>
  <mergeCells count="37">
    <mergeCell ref="G17:H17"/>
    <mergeCell ref="I17:J17"/>
    <mergeCell ref="K17:L17"/>
    <mergeCell ref="AA18:AB18"/>
    <mergeCell ref="W17:X17"/>
    <mergeCell ref="Y17:Z17"/>
    <mergeCell ref="AA17:AB17"/>
    <mergeCell ref="M17:N17"/>
    <mergeCell ref="O17:P17"/>
    <mergeCell ref="Q17:R17"/>
    <mergeCell ref="S17:T17"/>
    <mergeCell ref="U17:V17"/>
    <mergeCell ref="Q18:R18"/>
    <mergeCell ref="U18:V18"/>
    <mergeCell ref="Y18:Z18"/>
    <mergeCell ref="O3:P3"/>
    <mergeCell ref="S18:T18"/>
    <mergeCell ref="W18:X18"/>
    <mergeCell ref="A3:D4"/>
    <mergeCell ref="E18:F18"/>
    <mergeCell ref="I18:J18"/>
    <mergeCell ref="K18:L18"/>
    <mergeCell ref="O18:P18"/>
    <mergeCell ref="E3:F3"/>
    <mergeCell ref="G3:H3"/>
    <mergeCell ref="I3:J3"/>
    <mergeCell ref="K3:L3"/>
    <mergeCell ref="M3:N3"/>
    <mergeCell ref="E17:F17"/>
    <mergeCell ref="G18:H18"/>
    <mergeCell ref="M18:N18"/>
    <mergeCell ref="AA3:AB3"/>
    <mergeCell ref="Q3:R3"/>
    <mergeCell ref="S3:T3"/>
    <mergeCell ref="U3:V3"/>
    <mergeCell ref="W3:X3"/>
    <mergeCell ref="Y3:Z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 PAPER 1</vt:lpstr>
      <vt:lpstr> PAPER 2</vt:lpstr>
      <vt:lpstr>CO (All Subjects)</vt:lpstr>
      <vt:lpstr>CO-PO Mapping</vt:lpstr>
      <vt:lpstr>Final Attainment</vt:lpstr>
      <vt:lpstr>1</vt:lpstr>
      <vt:lpstr>2</vt:lpstr>
      <vt:lpstr>CO (2)</vt:lpstr>
      <vt:lpstr>CO-PO Mapping (2)</vt:lpstr>
      <vt:lpstr>Final Attainment (2)</vt:lpstr>
      <vt:lpstr>paper 1</vt:lpstr>
      <vt:lpstr> PAPER 2 (2)</vt:lpstr>
      <vt:lpstr>CO (3)</vt:lpstr>
      <vt:lpstr>CO-PO Mapping (3)</vt:lpstr>
      <vt:lpstr>Final Attainment (3)</vt:lpstr>
      <vt:lpstr> PAPER 1 (2)</vt:lpstr>
      <vt:lpstr>PAPER 2</vt:lpstr>
      <vt:lpstr>CO (4)</vt:lpstr>
      <vt:lpstr>CO-PO Mapping (4)</vt:lpstr>
      <vt:lpstr>Final Attainment (4)</vt:lpstr>
      <vt:lpstr>PAPER 1 (2)</vt:lpstr>
      <vt:lpstr>PAPER 2 (2)</vt:lpstr>
      <vt:lpstr>CO (5)</vt:lpstr>
      <vt:lpstr>CO-PO Mapping (5)</vt:lpstr>
      <vt:lpstr>Final Attainment (5)</vt:lpstr>
      <vt:lpstr>PAPER 1 (3)</vt:lpstr>
      <vt:lpstr>PAPER 2 (3)</vt:lpstr>
      <vt:lpstr>CO (6)</vt:lpstr>
      <vt:lpstr>CO-PO Mapping (6)</vt:lpstr>
      <vt:lpstr>Final Attainment (6)</vt:lpstr>
      <vt:lpstr>1 (2)</vt:lpstr>
      <vt:lpstr>2 (2)</vt:lpstr>
      <vt:lpstr>CO (7)</vt:lpstr>
      <vt:lpstr>CO-PO Mapping (7)</vt:lpstr>
      <vt:lpstr>Final Attainment (7)</vt:lpstr>
      <vt:lpstr>1 (3)</vt:lpstr>
      <vt:lpstr>2 (3)</vt:lpstr>
      <vt:lpstr>CO (8)</vt:lpstr>
      <vt:lpstr>CO-PO Mapping (8)</vt:lpstr>
      <vt:lpstr>Final Attainment (8)</vt:lpstr>
      <vt:lpstr>PAPER 1 (4)</vt:lpstr>
      <vt:lpstr>PAPER 2 (4)</vt:lpstr>
      <vt:lpstr>CO (9)</vt:lpstr>
      <vt:lpstr>CO-PO Mapping (9)</vt:lpstr>
      <vt:lpstr>Final Attainment (9)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chirag arora</dc:creator>
  <cp:keywords/>
  <dc:description/>
  <cp:lastModifiedBy>dell</cp:lastModifiedBy>
  <dcterms:created xsi:type="dcterms:W3CDTF">2023-05-12T09:39:20Z</dcterms:created>
  <dcterms:modified xsi:type="dcterms:W3CDTF">2023-08-24T11:19:36Z</dcterms:modified>
  <cp:category/>
</cp:coreProperties>
</file>