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22-23 complete perfect attainment\"/>
    </mc:Choice>
  </mc:AlternateContent>
  <bookViews>
    <workbookView xWindow="-105" yWindow="-105" windowWidth="15600" windowHeight="11760" firstSheet="6" activeTab="8"/>
  </bookViews>
  <sheets>
    <sheet name="ABST Paper-1" sheetId="6" r:id="rId1"/>
    <sheet name="ABST Paper-2" sheetId="7" r:id="rId2"/>
    <sheet name="EAFM Paper-1" sheetId="8" r:id="rId3"/>
    <sheet name="EAFM Paper-2" sheetId="9" r:id="rId4"/>
    <sheet name="BADM Paper-1" sheetId="10" r:id="rId5"/>
    <sheet name="BADM Paper-2" sheetId="11" r:id="rId6"/>
    <sheet name="CO (All Subjects)" sheetId="2" r:id="rId7"/>
    <sheet name="CO-PO Mapping" sheetId="3" r:id="rId8"/>
    <sheet name="Final Attainment" sheetId="5" r:id="rId9"/>
  </sheets>
  <calcPr calcId="162913"/>
</workbook>
</file>

<file path=xl/calcChain.xml><?xml version="1.0" encoding="utf-8"?>
<calcChain xmlns="http://schemas.openxmlformats.org/spreadsheetml/2006/main">
  <c r="AB11" i="5" l="1"/>
  <c r="Z11" i="5"/>
  <c r="X11" i="5"/>
  <c r="V11" i="5"/>
  <c r="T11" i="5"/>
  <c r="R11" i="5"/>
  <c r="P11" i="5"/>
  <c r="L10" i="5"/>
  <c r="N11" i="5"/>
  <c r="L11" i="5"/>
  <c r="J11" i="5"/>
  <c r="H11" i="5"/>
  <c r="F11" i="5"/>
  <c r="AB9" i="5"/>
  <c r="Z9" i="5"/>
  <c r="X9" i="5"/>
  <c r="V9" i="5"/>
  <c r="T9" i="5"/>
  <c r="R9" i="5"/>
  <c r="P9" i="5"/>
  <c r="N9" i="5"/>
  <c r="J9" i="5"/>
  <c r="H9" i="5"/>
  <c r="F9" i="5"/>
  <c r="AB8" i="5"/>
  <c r="Z8" i="5"/>
  <c r="X8" i="5"/>
  <c r="V8" i="5"/>
  <c r="T8" i="5"/>
  <c r="R8" i="5"/>
  <c r="P8" i="5"/>
  <c r="N8" i="5"/>
  <c r="J8" i="5"/>
  <c r="H8" i="5"/>
  <c r="F8" i="5"/>
  <c r="D52" i="3"/>
  <c r="C62" i="3"/>
  <c r="D62" i="3"/>
  <c r="E62" i="3"/>
  <c r="F62" i="3"/>
  <c r="G62" i="3"/>
  <c r="H62" i="3"/>
  <c r="I62" i="3"/>
  <c r="J62" i="3"/>
  <c r="K62" i="3"/>
  <c r="L62" i="3"/>
  <c r="M62" i="3"/>
  <c r="N62" i="3"/>
  <c r="D69" i="3" l="1"/>
  <c r="D84" i="3"/>
  <c r="D36" i="3"/>
  <c r="D7" i="2"/>
  <c r="D6" i="2"/>
  <c r="D5" i="2"/>
  <c r="D4" i="2"/>
  <c r="I47" i="9" l="1"/>
  <c r="P39" i="9"/>
  <c r="I10" i="8"/>
  <c r="P7" i="8"/>
  <c r="I61" i="7" l="1"/>
  <c r="I60" i="7"/>
  <c r="I37" i="7" l="1"/>
  <c r="P32" i="7"/>
  <c r="I24" i="7"/>
  <c r="P13" i="7"/>
  <c r="D82" i="6"/>
  <c r="I7" i="7"/>
  <c r="J7" i="7" s="1"/>
  <c r="P7" i="7"/>
  <c r="W7" i="7" s="1"/>
  <c r="Q7" i="7"/>
  <c r="R7" i="7"/>
  <c r="S7" i="7"/>
  <c r="T7" i="7"/>
  <c r="U7" i="7"/>
  <c r="V7" i="7"/>
  <c r="Z7" i="7"/>
  <c r="P26" i="6"/>
  <c r="P25" i="6"/>
  <c r="P23" i="6"/>
  <c r="P12" i="6"/>
  <c r="P8" i="6"/>
  <c r="I41" i="6"/>
  <c r="I42" i="6"/>
  <c r="I43" i="6"/>
  <c r="I40" i="6"/>
  <c r="I44" i="6"/>
  <c r="I39" i="6"/>
  <c r="I45" i="6"/>
  <c r="X7" i="7" l="1"/>
  <c r="C9" i="2" l="1"/>
  <c r="C11" i="5" s="1"/>
  <c r="C8" i="2"/>
  <c r="C10" i="5" s="1"/>
  <c r="C7" i="2"/>
  <c r="C9" i="5" s="1"/>
  <c r="C6" i="2"/>
  <c r="C8" i="5" s="1"/>
  <c r="C5" i="2"/>
  <c r="C7" i="5" s="1"/>
  <c r="C4" i="2"/>
  <c r="C6" i="5" s="1"/>
  <c r="D9" i="2"/>
  <c r="D11" i="5" s="1"/>
  <c r="D8" i="2"/>
  <c r="Y71" i="11"/>
  <c r="Y72" i="11" s="1"/>
  <c r="Y73" i="11" s="1"/>
  <c r="O71" i="11"/>
  <c r="O72" i="11" s="1"/>
  <c r="N71" i="11"/>
  <c r="M71" i="11"/>
  <c r="M72" i="11" s="1"/>
  <c r="M73" i="11" s="1"/>
  <c r="L71" i="11"/>
  <c r="K71" i="11"/>
  <c r="K72" i="11" s="1"/>
  <c r="H71" i="11"/>
  <c r="G71" i="11"/>
  <c r="G72" i="11" s="1"/>
  <c r="F71" i="11"/>
  <c r="E71" i="11"/>
  <c r="E72" i="11" s="1"/>
  <c r="E73" i="11" s="1"/>
  <c r="D71" i="11"/>
  <c r="Y70" i="11"/>
  <c r="W70" i="11"/>
  <c r="O70" i="11"/>
  <c r="N70" i="11"/>
  <c r="M70" i="11"/>
  <c r="L70" i="11"/>
  <c r="K70" i="11"/>
  <c r="H70" i="11"/>
  <c r="G70" i="11"/>
  <c r="F70" i="11"/>
  <c r="E70" i="11"/>
  <c r="D70" i="11"/>
  <c r="Z69" i="11"/>
  <c r="Z70" i="11" s="1"/>
  <c r="V69" i="11"/>
  <c r="V70" i="11" s="1"/>
  <c r="U69" i="11"/>
  <c r="U70" i="11" s="1"/>
  <c r="T69" i="11"/>
  <c r="T70" i="11" s="1"/>
  <c r="S69" i="11"/>
  <c r="S70" i="11" s="1"/>
  <c r="R69" i="11"/>
  <c r="R70" i="11" s="1"/>
  <c r="P69" i="11"/>
  <c r="I69" i="11"/>
  <c r="I70" i="11" s="1"/>
  <c r="Y68" i="11"/>
  <c r="O68" i="11"/>
  <c r="N68" i="11"/>
  <c r="M68" i="11"/>
  <c r="L68" i="11"/>
  <c r="K68" i="11"/>
  <c r="H68" i="11"/>
  <c r="G68" i="11"/>
  <c r="F68" i="11"/>
  <c r="E68" i="11"/>
  <c r="D68" i="11"/>
  <c r="Z66" i="11"/>
  <c r="V66" i="11"/>
  <c r="U66" i="11"/>
  <c r="T66" i="11"/>
  <c r="S66" i="11"/>
  <c r="R66" i="11"/>
  <c r="P66" i="11"/>
  <c r="Q66" i="11" s="1"/>
  <c r="I66" i="11"/>
  <c r="Z65" i="11"/>
  <c r="V65" i="11"/>
  <c r="U65" i="11"/>
  <c r="T65" i="11"/>
  <c r="S65" i="11"/>
  <c r="R65" i="11"/>
  <c r="P65" i="11"/>
  <c r="Q65" i="11" s="1"/>
  <c r="I65" i="11"/>
  <c r="Z64" i="11"/>
  <c r="V64" i="11"/>
  <c r="U64" i="11"/>
  <c r="T64" i="11"/>
  <c r="S64" i="11"/>
  <c r="R64" i="11"/>
  <c r="P64" i="11"/>
  <c r="Q64" i="11" s="1"/>
  <c r="I64" i="11"/>
  <c r="Z63" i="11"/>
  <c r="V63" i="11"/>
  <c r="U63" i="11"/>
  <c r="T63" i="11"/>
  <c r="S63" i="11"/>
  <c r="R63" i="11"/>
  <c r="P63" i="11"/>
  <c r="Q63" i="11" s="1"/>
  <c r="I63" i="11"/>
  <c r="Z62" i="11"/>
  <c r="V62" i="11"/>
  <c r="U62" i="11"/>
  <c r="T62" i="11"/>
  <c r="S62" i="11"/>
  <c r="R62" i="11"/>
  <c r="P62" i="11"/>
  <c r="Q62" i="11" s="1"/>
  <c r="I62" i="11"/>
  <c r="Z61" i="11"/>
  <c r="V61" i="11"/>
  <c r="U61" i="11"/>
  <c r="T61" i="11"/>
  <c r="S61" i="11"/>
  <c r="R61" i="11"/>
  <c r="P61" i="11"/>
  <c r="Q61" i="11" s="1"/>
  <c r="I61" i="11"/>
  <c r="Z60" i="11"/>
  <c r="V60" i="11"/>
  <c r="U60" i="11"/>
  <c r="T60" i="11"/>
  <c r="S60" i="11"/>
  <c r="R60" i="11"/>
  <c r="P60" i="11"/>
  <c r="Q60" i="11" s="1"/>
  <c r="I60" i="11"/>
  <c r="Z59" i="11"/>
  <c r="V59" i="11"/>
  <c r="U59" i="11"/>
  <c r="T59" i="11"/>
  <c r="S59" i="11"/>
  <c r="R59" i="11"/>
  <c r="P59" i="11"/>
  <c r="Q59" i="11" s="1"/>
  <c r="I59" i="11"/>
  <c r="Z58" i="11"/>
  <c r="V58" i="11"/>
  <c r="U58" i="11"/>
  <c r="T58" i="11"/>
  <c r="S58" i="11"/>
  <c r="R58" i="11"/>
  <c r="P58" i="11"/>
  <c r="Q58" i="11" s="1"/>
  <c r="I58" i="11"/>
  <c r="Z57" i="11"/>
  <c r="V57" i="11"/>
  <c r="U57" i="11"/>
  <c r="T57" i="11"/>
  <c r="S57" i="11"/>
  <c r="R57" i="11"/>
  <c r="P57" i="11"/>
  <c r="I57" i="11"/>
  <c r="J57" i="11" s="1"/>
  <c r="Z56" i="11"/>
  <c r="V56" i="11"/>
  <c r="U56" i="11"/>
  <c r="T56" i="11"/>
  <c r="S56" i="11"/>
  <c r="R56" i="11"/>
  <c r="P56" i="11"/>
  <c r="Q56" i="11" s="1"/>
  <c r="I56" i="11"/>
  <c r="Z55" i="11"/>
  <c r="V55" i="11"/>
  <c r="U55" i="11"/>
  <c r="T55" i="11"/>
  <c r="S55" i="11"/>
  <c r="R55" i="11"/>
  <c r="P55" i="11"/>
  <c r="Q55" i="11" s="1"/>
  <c r="I55" i="11"/>
  <c r="Z54" i="11"/>
  <c r="V54" i="11"/>
  <c r="U54" i="11"/>
  <c r="T54" i="11"/>
  <c r="S54" i="11"/>
  <c r="R54" i="11"/>
  <c r="P54" i="11"/>
  <c r="Q54" i="11" s="1"/>
  <c r="I54" i="11"/>
  <c r="Z53" i="11"/>
  <c r="V53" i="11"/>
  <c r="U53" i="11"/>
  <c r="T53" i="11"/>
  <c r="S53" i="11"/>
  <c r="R53" i="11"/>
  <c r="P53" i="11"/>
  <c r="Q53" i="11" s="1"/>
  <c r="I53" i="11"/>
  <c r="J53" i="11" s="1"/>
  <c r="Z52" i="11"/>
  <c r="V52" i="11"/>
  <c r="U52" i="11"/>
  <c r="T52" i="11"/>
  <c r="S52" i="11"/>
  <c r="R52" i="11"/>
  <c r="P52" i="11"/>
  <c r="Q52" i="11" s="1"/>
  <c r="I52" i="11"/>
  <c r="Z51" i="11"/>
  <c r="V51" i="11"/>
  <c r="U51" i="11"/>
  <c r="T51" i="11"/>
  <c r="S51" i="11"/>
  <c r="R51" i="11"/>
  <c r="P51" i="11"/>
  <c r="Q51" i="11" s="1"/>
  <c r="I51" i="11"/>
  <c r="Z50" i="11"/>
  <c r="V50" i="11"/>
  <c r="U50" i="11"/>
  <c r="T50" i="11"/>
  <c r="S50" i="11"/>
  <c r="R50" i="11"/>
  <c r="P50" i="11"/>
  <c r="Q50" i="11" s="1"/>
  <c r="I50" i="11"/>
  <c r="Z49" i="11"/>
  <c r="V49" i="11"/>
  <c r="U49" i="11"/>
  <c r="T49" i="11"/>
  <c r="S49" i="11"/>
  <c r="R49" i="11"/>
  <c r="P49" i="11"/>
  <c r="Q49" i="11" s="1"/>
  <c r="I49" i="11"/>
  <c r="Z48" i="11"/>
  <c r="V48" i="11"/>
  <c r="U48" i="11"/>
  <c r="T48" i="11"/>
  <c r="S48" i="11"/>
  <c r="R48" i="11"/>
  <c r="P48" i="11"/>
  <c r="Q48" i="11" s="1"/>
  <c r="I48" i="11"/>
  <c r="Z47" i="11"/>
  <c r="V47" i="11"/>
  <c r="U47" i="11"/>
  <c r="T47" i="11"/>
  <c r="S47" i="11"/>
  <c r="R47" i="11"/>
  <c r="P47" i="11"/>
  <c r="Q47" i="11" s="1"/>
  <c r="I47" i="11"/>
  <c r="Z46" i="11"/>
  <c r="V46" i="11"/>
  <c r="U46" i="11"/>
  <c r="T46" i="11"/>
  <c r="S46" i="11"/>
  <c r="R46" i="11"/>
  <c r="P46" i="11"/>
  <c r="Q46" i="11" s="1"/>
  <c r="I46" i="11"/>
  <c r="Z45" i="11"/>
  <c r="V45" i="11"/>
  <c r="U45" i="11"/>
  <c r="T45" i="11"/>
  <c r="S45" i="11"/>
  <c r="R45" i="11"/>
  <c r="P45" i="11"/>
  <c r="Q45" i="11" s="1"/>
  <c r="I45" i="11"/>
  <c r="Z44" i="11"/>
  <c r="V44" i="11"/>
  <c r="U44" i="11"/>
  <c r="T44" i="11"/>
  <c r="S44" i="11"/>
  <c r="R44" i="11"/>
  <c r="P44" i="11"/>
  <c r="Q44" i="11" s="1"/>
  <c r="I44" i="11"/>
  <c r="Z43" i="11"/>
  <c r="V43" i="11"/>
  <c r="U43" i="11"/>
  <c r="T43" i="11"/>
  <c r="S43" i="11"/>
  <c r="R43" i="11"/>
  <c r="P43" i="11"/>
  <c r="Q43" i="11" s="1"/>
  <c r="I43" i="11"/>
  <c r="Z42" i="11"/>
  <c r="V42" i="11"/>
  <c r="U42" i="11"/>
  <c r="T42" i="11"/>
  <c r="S42" i="11"/>
  <c r="R42" i="11"/>
  <c r="P42" i="11"/>
  <c r="Q42" i="11" s="1"/>
  <c r="I42" i="11"/>
  <c r="Z41" i="11"/>
  <c r="V41" i="11"/>
  <c r="U41" i="11"/>
  <c r="T41" i="11"/>
  <c r="S41" i="11"/>
  <c r="R41" i="11"/>
  <c r="P41" i="11"/>
  <c r="I41" i="11"/>
  <c r="J41" i="11" s="1"/>
  <c r="Z40" i="11"/>
  <c r="V40" i="11"/>
  <c r="U40" i="11"/>
  <c r="T40" i="11"/>
  <c r="S40" i="11"/>
  <c r="R40" i="11"/>
  <c r="P40" i="11"/>
  <c r="Q40" i="11" s="1"/>
  <c r="I40" i="11"/>
  <c r="Z39" i="11"/>
  <c r="V39" i="11"/>
  <c r="U39" i="11"/>
  <c r="T39" i="11"/>
  <c r="S39" i="11"/>
  <c r="R39" i="11"/>
  <c r="P39" i="11"/>
  <c r="Q39" i="11" s="1"/>
  <c r="I39" i="11"/>
  <c r="Z38" i="11"/>
  <c r="V38" i="11"/>
  <c r="U38" i="11"/>
  <c r="T38" i="11"/>
  <c r="S38" i="11"/>
  <c r="R38" i="11"/>
  <c r="P38" i="11"/>
  <c r="Q38" i="11" s="1"/>
  <c r="I38" i="11"/>
  <c r="Z37" i="11"/>
  <c r="V37" i="11"/>
  <c r="U37" i="11"/>
  <c r="T37" i="11"/>
  <c r="S37" i="11"/>
  <c r="R37" i="11"/>
  <c r="P37" i="11"/>
  <c r="Q37" i="11" s="1"/>
  <c r="I37" i="11"/>
  <c r="Z36" i="11"/>
  <c r="V36" i="11"/>
  <c r="U36" i="11"/>
  <c r="T36" i="11"/>
  <c r="S36" i="11"/>
  <c r="R36" i="11"/>
  <c r="P36" i="11"/>
  <c r="Q36" i="11" s="1"/>
  <c r="I36" i="11"/>
  <c r="Z35" i="11"/>
  <c r="V35" i="11"/>
  <c r="U35" i="11"/>
  <c r="T35" i="11"/>
  <c r="S35" i="11"/>
  <c r="R35" i="11"/>
  <c r="P35" i="11"/>
  <c r="Q35" i="11" s="1"/>
  <c r="I35" i="11"/>
  <c r="Z34" i="11"/>
  <c r="V34" i="11"/>
  <c r="U34" i="11"/>
  <c r="T34" i="11"/>
  <c r="S34" i="11"/>
  <c r="R34" i="11"/>
  <c r="P34" i="11"/>
  <c r="Q34" i="11" s="1"/>
  <c r="I34" i="11"/>
  <c r="Z33" i="11"/>
  <c r="V33" i="11"/>
  <c r="U33" i="11"/>
  <c r="T33" i="11"/>
  <c r="S33" i="11"/>
  <c r="R33" i="11"/>
  <c r="P33" i="11"/>
  <c r="Q33" i="11" s="1"/>
  <c r="I33" i="11"/>
  <c r="Z32" i="11"/>
  <c r="V32" i="11"/>
  <c r="U32" i="11"/>
  <c r="T32" i="11"/>
  <c r="S32" i="11"/>
  <c r="R32" i="11"/>
  <c r="P32" i="11"/>
  <c r="Q32" i="11" s="1"/>
  <c r="I32" i="11"/>
  <c r="Z31" i="11"/>
  <c r="V31" i="11"/>
  <c r="U31" i="11"/>
  <c r="T31" i="11"/>
  <c r="S31" i="11"/>
  <c r="R31" i="11"/>
  <c r="P31" i="11"/>
  <c r="Q31" i="11" s="1"/>
  <c r="I31" i="11"/>
  <c r="Z30" i="11"/>
  <c r="V30" i="11"/>
  <c r="U30" i="11"/>
  <c r="T30" i="11"/>
  <c r="S30" i="11"/>
  <c r="R30" i="11"/>
  <c r="P30" i="11"/>
  <c r="Q30" i="11" s="1"/>
  <c r="I30" i="11"/>
  <c r="Z29" i="11"/>
  <c r="V29" i="11"/>
  <c r="U29" i="11"/>
  <c r="T29" i="11"/>
  <c r="S29" i="11"/>
  <c r="R29" i="11"/>
  <c r="P29" i="11"/>
  <c r="Q29" i="11" s="1"/>
  <c r="I29" i="11"/>
  <c r="Z28" i="11"/>
  <c r="V28" i="11"/>
  <c r="U28" i="11"/>
  <c r="T28" i="11"/>
  <c r="S28" i="11"/>
  <c r="R28" i="11"/>
  <c r="P28" i="11"/>
  <c r="Q28" i="11" s="1"/>
  <c r="I28" i="11"/>
  <c r="Z27" i="11"/>
  <c r="V27" i="11"/>
  <c r="U27" i="11"/>
  <c r="T27" i="11"/>
  <c r="S27" i="11"/>
  <c r="R27" i="11"/>
  <c r="P27" i="11"/>
  <c r="Q27" i="11" s="1"/>
  <c r="I27" i="11"/>
  <c r="Z26" i="11"/>
  <c r="V26" i="11"/>
  <c r="U26" i="11"/>
  <c r="T26" i="11"/>
  <c r="S26" i="11"/>
  <c r="R26" i="11"/>
  <c r="P26" i="11"/>
  <c r="Q26" i="11" s="1"/>
  <c r="I26" i="11"/>
  <c r="Z25" i="11"/>
  <c r="V25" i="11"/>
  <c r="U25" i="11"/>
  <c r="T25" i="11"/>
  <c r="S25" i="11"/>
  <c r="R25" i="11"/>
  <c r="P25" i="11"/>
  <c r="Q25" i="11" s="1"/>
  <c r="I25" i="11"/>
  <c r="Z24" i="11"/>
  <c r="V24" i="11"/>
  <c r="U24" i="11"/>
  <c r="T24" i="11"/>
  <c r="S24" i="11"/>
  <c r="R24" i="11"/>
  <c r="P24" i="11"/>
  <c r="Q24" i="11" s="1"/>
  <c r="I24" i="11"/>
  <c r="Z23" i="11"/>
  <c r="V23" i="11"/>
  <c r="U23" i="11"/>
  <c r="T23" i="11"/>
  <c r="S23" i="11"/>
  <c r="R23" i="11"/>
  <c r="P23" i="11"/>
  <c r="Q23" i="11" s="1"/>
  <c r="I23" i="11"/>
  <c r="Z22" i="11"/>
  <c r="V22" i="11"/>
  <c r="U22" i="11"/>
  <c r="T22" i="11"/>
  <c r="S22" i="11"/>
  <c r="R22" i="11"/>
  <c r="P22" i="11"/>
  <c r="Q22" i="11" s="1"/>
  <c r="I22" i="11"/>
  <c r="Z21" i="11"/>
  <c r="V21" i="11"/>
  <c r="U21" i="11"/>
  <c r="T21" i="11"/>
  <c r="S21" i="11"/>
  <c r="R21" i="11"/>
  <c r="P21" i="11"/>
  <c r="Q21" i="11" s="1"/>
  <c r="I21" i="11"/>
  <c r="Z20" i="11"/>
  <c r="V20" i="11"/>
  <c r="U20" i="11"/>
  <c r="T20" i="11"/>
  <c r="S20" i="11"/>
  <c r="R20" i="11"/>
  <c r="P20" i="11"/>
  <c r="Q20" i="11" s="1"/>
  <c r="I20" i="11"/>
  <c r="Z19" i="11"/>
  <c r="V19" i="11"/>
  <c r="U19" i="11"/>
  <c r="T19" i="11"/>
  <c r="S19" i="11"/>
  <c r="R19" i="11"/>
  <c r="P19" i="11"/>
  <c r="Q19" i="11" s="1"/>
  <c r="I19" i="11"/>
  <c r="Z18" i="11"/>
  <c r="V18" i="11"/>
  <c r="U18" i="11"/>
  <c r="T18" i="11"/>
  <c r="S18" i="11"/>
  <c r="R18" i="11"/>
  <c r="P18" i="11"/>
  <c r="Q18" i="11" s="1"/>
  <c r="I18" i="11"/>
  <c r="Z17" i="11"/>
  <c r="V17" i="11"/>
  <c r="U17" i="11"/>
  <c r="T17" i="11"/>
  <c r="S17" i="11"/>
  <c r="R17" i="11"/>
  <c r="P17" i="11"/>
  <c r="Q17" i="11" s="1"/>
  <c r="I17" i="11"/>
  <c r="Z16" i="11"/>
  <c r="V16" i="11"/>
  <c r="U16" i="11"/>
  <c r="T16" i="11"/>
  <c r="S16" i="11"/>
  <c r="R16" i="11"/>
  <c r="P16" i="11"/>
  <c r="Q16" i="11" s="1"/>
  <c r="I16" i="11"/>
  <c r="Z15" i="11"/>
  <c r="V15" i="11"/>
  <c r="U15" i="11"/>
  <c r="T15" i="11"/>
  <c r="S15" i="11"/>
  <c r="R15" i="11"/>
  <c r="P15" i="11"/>
  <c r="Q15" i="11" s="1"/>
  <c r="I15" i="11"/>
  <c r="Z14" i="11"/>
  <c r="V14" i="11"/>
  <c r="U14" i="11"/>
  <c r="T14" i="11"/>
  <c r="S14" i="11"/>
  <c r="R14" i="11"/>
  <c r="P14" i="11"/>
  <c r="Q14" i="11" s="1"/>
  <c r="I14" i="11"/>
  <c r="Z13" i="11"/>
  <c r="V13" i="11"/>
  <c r="U13" i="11"/>
  <c r="T13" i="11"/>
  <c r="S13" i="11"/>
  <c r="R13" i="11"/>
  <c r="P13" i="11"/>
  <c r="Q13" i="11" s="1"/>
  <c r="I13" i="11"/>
  <c r="Z12" i="11"/>
  <c r="V12" i="11"/>
  <c r="U12" i="11"/>
  <c r="T12" i="11"/>
  <c r="S12" i="11"/>
  <c r="R12" i="11"/>
  <c r="P12" i="11"/>
  <c r="Q12" i="11" s="1"/>
  <c r="I12" i="11"/>
  <c r="Z11" i="11"/>
  <c r="V11" i="11"/>
  <c r="U11" i="11"/>
  <c r="T11" i="11"/>
  <c r="S11" i="11"/>
  <c r="R11" i="11"/>
  <c r="P11" i="11"/>
  <c r="Q11" i="11" s="1"/>
  <c r="I11" i="11"/>
  <c r="Z10" i="11"/>
  <c r="V10" i="11"/>
  <c r="U10" i="11"/>
  <c r="T10" i="11"/>
  <c r="S10" i="11"/>
  <c r="R10" i="11"/>
  <c r="P10" i="11"/>
  <c r="Q10" i="11" s="1"/>
  <c r="I10" i="11"/>
  <c r="Z9" i="11"/>
  <c r="V9" i="11"/>
  <c r="U9" i="11"/>
  <c r="T9" i="11"/>
  <c r="S9" i="11"/>
  <c r="R9" i="11"/>
  <c r="P9" i="11"/>
  <c r="Q9" i="11" s="1"/>
  <c r="I9" i="11"/>
  <c r="Z8" i="11"/>
  <c r="V8" i="11"/>
  <c r="U8" i="11"/>
  <c r="T8" i="11"/>
  <c r="S8" i="11"/>
  <c r="R8" i="11"/>
  <c r="P8" i="11"/>
  <c r="Q8" i="11" s="1"/>
  <c r="I8" i="11"/>
  <c r="Z7" i="11"/>
  <c r="V7" i="11"/>
  <c r="U7" i="11"/>
  <c r="T7" i="11"/>
  <c r="S7" i="11"/>
  <c r="R7" i="11"/>
  <c r="P7" i="11"/>
  <c r="I7" i="11"/>
  <c r="J7" i="11" s="1"/>
  <c r="Y71" i="10"/>
  <c r="Y72" i="10" s="1"/>
  <c r="Y73" i="10" s="1"/>
  <c r="O71" i="10"/>
  <c r="N71" i="10"/>
  <c r="M71" i="10"/>
  <c r="M72" i="10" s="1"/>
  <c r="M73" i="10" s="1"/>
  <c r="L71" i="10"/>
  <c r="L72" i="10" s="1"/>
  <c r="L73" i="10" s="1"/>
  <c r="K71" i="10"/>
  <c r="K72" i="10" s="1"/>
  <c r="H71" i="10"/>
  <c r="G71" i="10"/>
  <c r="G72" i="10" s="1"/>
  <c r="F71" i="10"/>
  <c r="E71" i="10"/>
  <c r="E72" i="10" s="1"/>
  <c r="E73" i="10" s="1"/>
  <c r="D71" i="10"/>
  <c r="Y70" i="10"/>
  <c r="W70" i="10"/>
  <c r="O70" i="10"/>
  <c r="N70" i="10"/>
  <c r="M70" i="10"/>
  <c r="L70" i="10"/>
  <c r="K70" i="10"/>
  <c r="H70" i="10"/>
  <c r="G70" i="10"/>
  <c r="F70" i="10"/>
  <c r="E70" i="10"/>
  <c r="D70" i="10"/>
  <c r="Z69" i="10"/>
  <c r="Z70" i="10" s="1"/>
  <c r="V69" i="10"/>
  <c r="V70" i="10" s="1"/>
  <c r="U69" i="10"/>
  <c r="U70" i="10" s="1"/>
  <c r="T69" i="10"/>
  <c r="T70" i="10" s="1"/>
  <c r="S69" i="10"/>
  <c r="S70" i="10" s="1"/>
  <c r="R69" i="10"/>
  <c r="R70" i="10" s="1"/>
  <c r="P69" i="10"/>
  <c r="P70" i="10" s="1"/>
  <c r="I69" i="10"/>
  <c r="J69" i="10" s="1"/>
  <c r="Y68" i="10"/>
  <c r="O68" i="10"/>
  <c r="N68" i="10"/>
  <c r="M68" i="10"/>
  <c r="L68" i="10"/>
  <c r="K68" i="10"/>
  <c r="H68" i="10"/>
  <c r="G68" i="10"/>
  <c r="F68" i="10"/>
  <c r="E68" i="10"/>
  <c r="D68" i="10"/>
  <c r="Z66" i="10"/>
  <c r="V66" i="10"/>
  <c r="U66" i="10"/>
  <c r="T66" i="10"/>
  <c r="S66" i="10"/>
  <c r="R66" i="10"/>
  <c r="P66" i="10"/>
  <c r="Q66" i="10" s="1"/>
  <c r="I66" i="10"/>
  <c r="Z65" i="10"/>
  <c r="V65" i="10"/>
  <c r="U65" i="10"/>
  <c r="T65" i="10"/>
  <c r="S65" i="10"/>
  <c r="R65" i="10"/>
  <c r="P65" i="10"/>
  <c r="Q65" i="10" s="1"/>
  <c r="I65" i="10"/>
  <c r="Z64" i="10"/>
  <c r="V64" i="10"/>
  <c r="U64" i="10"/>
  <c r="T64" i="10"/>
  <c r="S64" i="10"/>
  <c r="R64" i="10"/>
  <c r="P64" i="10"/>
  <c r="Q64" i="10" s="1"/>
  <c r="I64" i="10"/>
  <c r="Z63" i="10"/>
  <c r="V63" i="10"/>
  <c r="U63" i="10"/>
  <c r="T63" i="10"/>
  <c r="S63" i="10"/>
  <c r="R63" i="10"/>
  <c r="P63" i="10"/>
  <c r="Q63" i="10" s="1"/>
  <c r="I63" i="10"/>
  <c r="Z62" i="10"/>
  <c r="V62" i="10"/>
  <c r="U62" i="10"/>
  <c r="T62" i="10"/>
  <c r="S62" i="10"/>
  <c r="R62" i="10"/>
  <c r="P62" i="10"/>
  <c r="Q62" i="10" s="1"/>
  <c r="I62" i="10"/>
  <c r="Z61" i="10"/>
  <c r="V61" i="10"/>
  <c r="U61" i="10"/>
  <c r="T61" i="10"/>
  <c r="S61" i="10"/>
  <c r="R61" i="10"/>
  <c r="P61" i="10"/>
  <c r="Q61" i="10" s="1"/>
  <c r="I61" i="10"/>
  <c r="Z60" i="10"/>
  <c r="V60" i="10"/>
  <c r="U60" i="10"/>
  <c r="T60" i="10"/>
  <c r="S60" i="10"/>
  <c r="R60" i="10"/>
  <c r="P60" i="10"/>
  <c r="Q60" i="10" s="1"/>
  <c r="I60" i="10"/>
  <c r="Z59" i="10"/>
  <c r="V59" i="10"/>
  <c r="U59" i="10"/>
  <c r="T59" i="10"/>
  <c r="S59" i="10"/>
  <c r="R59" i="10"/>
  <c r="P59" i="10"/>
  <c r="Q59" i="10" s="1"/>
  <c r="I59" i="10"/>
  <c r="Z58" i="10"/>
  <c r="V58" i="10"/>
  <c r="U58" i="10"/>
  <c r="T58" i="10"/>
  <c r="S58" i="10"/>
  <c r="R58" i="10"/>
  <c r="P58" i="10"/>
  <c r="Q58" i="10" s="1"/>
  <c r="I58" i="10"/>
  <c r="Z57" i="10"/>
  <c r="V57" i="10"/>
  <c r="U57" i="10"/>
  <c r="T57" i="10"/>
  <c r="S57" i="10"/>
  <c r="R57" i="10"/>
  <c r="P57" i="10"/>
  <c r="Q57" i="10" s="1"/>
  <c r="I57" i="10"/>
  <c r="Z56" i="10"/>
  <c r="V56" i="10"/>
  <c r="U56" i="10"/>
  <c r="T56" i="10"/>
  <c r="S56" i="10"/>
  <c r="R56" i="10"/>
  <c r="P56" i="10"/>
  <c r="Q56" i="10" s="1"/>
  <c r="I56" i="10"/>
  <c r="Z55" i="10"/>
  <c r="V55" i="10"/>
  <c r="U55" i="10"/>
  <c r="T55" i="10"/>
  <c r="S55" i="10"/>
  <c r="R55" i="10"/>
  <c r="P55" i="10"/>
  <c r="Q55" i="10" s="1"/>
  <c r="I55" i="10"/>
  <c r="Z54" i="10"/>
  <c r="V54" i="10"/>
  <c r="U54" i="10"/>
  <c r="T54" i="10"/>
  <c r="S54" i="10"/>
  <c r="R54" i="10"/>
  <c r="P54" i="10"/>
  <c r="Q54" i="10" s="1"/>
  <c r="I54" i="10"/>
  <c r="Z53" i="10"/>
  <c r="V53" i="10"/>
  <c r="U53" i="10"/>
  <c r="T53" i="10"/>
  <c r="S53" i="10"/>
  <c r="R53" i="10"/>
  <c r="P53" i="10"/>
  <c r="Q53" i="10" s="1"/>
  <c r="I53" i="10"/>
  <c r="Z52" i="10"/>
  <c r="V52" i="10"/>
  <c r="U52" i="10"/>
  <c r="T52" i="10"/>
  <c r="S52" i="10"/>
  <c r="R52" i="10"/>
  <c r="P52" i="10"/>
  <c r="Q52" i="10" s="1"/>
  <c r="I52" i="10"/>
  <c r="Z51" i="10"/>
  <c r="V51" i="10"/>
  <c r="U51" i="10"/>
  <c r="T51" i="10"/>
  <c r="S51" i="10"/>
  <c r="R51" i="10"/>
  <c r="P51" i="10"/>
  <c r="Q51" i="10" s="1"/>
  <c r="I51" i="10"/>
  <c r="Z50" i="10"/>
  <c r="V50" i="10"/>
  <c r="U50" i="10"/>
  <c r="T50" i="10"/>
  <c r="S50" i="10"/>
  <c r="R50" i="10"/>
  <c r="P50" i="10"/>
  <c r="Q50" i="10" s="1"/>
  <c r="I50" i="10"/>
  <c r="Z49" i="10"/>
  <c r="V49" i="10"/>
  <c r="U49" i="10"/>
  <c r="T49" i="10"/>
  <c r="S49" i="10"/>
  <c r="R49" i="10"/>
  <c r="P49" i="10"/>
  <c r="Q49" i="10" s="1"/>
  <c r="I49" i="10"/>
  <c r="Z48" i="10"/>
  <c r="V48" i="10"/>
  <c r="U48" i="10"/>
  <c r="T48" i="10"/>
  <c r="S48" i="10"/>
  <c r="R48" i="10"/>
  <c r="P48" i="10"/>
  <c r="Q48" i="10" s="1"/>
  <c r="I48" i="10"/>
  <c r="Z47" i="10"/>
  <c r="V47" i="10"/>
  <c r="U47" i="10"/>
  <c r="T47" i="10"/>
  <c r="S47" i="10"/>
  <c r="R47" i="10"/>
  <c r="P47" i="10"/>
  <c r="Q47" i="10" s="1"/>
  <c r="I47" i="10"/>
  <c r="Z46" i="10"/>
  <c r="V46" i="10"/>
  <c r="U46" i="10"/>
  <c r="T46" i="10"/>
  <c r="S46" i="10"/>
  <c r="R46" i="10"/>
  <c r="P46" i="10"/>
  <c r="Q46" i="10" s="1"/>
  <c r="I46" i="10"/>
  <c r="Z45" i="10"/>
  <c r="V45" i="10"/>
  <c r="U45" i="10"/>
  <c r="T45" i="10"/>
  <c r="S45" i="10"/>
  <c r="R45" i="10"/>
  <c r="P45" i="10"/>
  <c r="Q45" i="10" s="1"/>
  <c r="I45" i="10"/>
  <c r="Z44" i="10"/>
  <c r="V44" i="10"/>
  <c r="U44" i="10"/>
  <c r="T44" i="10"/>
  <c r="S44" i="10"/>
  <c r="R44" i="10"/>
  <c r="P44" i="10"/>
  <c r="Q44" i="10" s="1"/>
  <c r="I44" i="10"/>
  <c r="Z43" i="10"/>
  <c r="V43" i="10"/>
  <c r="U43" i="10"/>
  <c r="T43" i="10"/>
  <c r="S43" i="10"/>
  <c r="R43" i="10"/>
  <c r="P43" i="10"/>
  <c r="Q43" i="10" s="1"/>
  <c r="I43" i="10"/>
  <c r="Z42" i="10"/>
  <c r="V42" i="10"/>
  <c r="U42" i="10"/>
  <c r="T42" i="10"/>
  <c r="S42" i="10"/>
  <c r="R42" i="10"/>
  <c r="P42" i="10"/>
  <c r="Q42" i="10" s="1"/>
  <c r="I42" i="10"/>
  <c r="Z41" i="10"/>
  <c r="V41" i="10"/>
  <c r="U41" i="10"/>
  <c r="T41" i="10"/>
  <c r="S41" i="10"/>
  <c r="R41" i="10"/>
  <c r="P41" i="10"/>
  <c r="Q41" i="10" s="1"/>
  <c r="I41" i="10"/>
  <c r="Z40" i="10"/>
  <c r="V40" i="10"/>
  <c r="U40" i="10"/>
  <c r="T40" i="10"/>
  <c r="S40" i="10"/>
  <c r="R40" i="10"/>
  <c r="P40" i="10"/>
  <c r="Q40" i="10" s="1"/>
  <c r="I40" i="10"/>
  <c r="Z39" i="10"/>
  <c r="V39" i="10"/>
  <c r="U39" i="10"/>
  <c r="T39" i="10"/>
  <c r="S39" i="10"/>
  <c r="R39" i="10"/>
  <c r="P39" i="10"/>
  <c r="Q39" i="10" s="1"/>
  <c r="I39" i="10"/>
  <c r="Z38" i="10"/>
  <c r="V38" i="10"/>
  <c r="U38" i="10"/>
  <c r="T38" i="10"/>
  <c r="S38" i="10"/>
  <c r="R38" i="10"/>
  <c r="P38" i="10"/>
  <c r="Q38" i="10" s="1"/>
  <c r="I38" i="10"/>
  <c r="Z37" i="10"/>
  <c r="V37" i="10"/>
  <c r="U37" i="10"/>
  <c r="T37" i="10"/>
  <c r="S37" i="10"/>
  <c r="R37" i="10"/>
  <c r="P37" i="10"/>
  <c r="Q37" i="10" s="1"/>
  <c r="I37" i="10"/>
  <c r="Z36" i="10"/>
  <c r="V36" i="10"/>
  <c r="U36" i="10"/>
  <c r="T36" i="10"/>
  <c r="S36" i="10"/>
  <c r="R36" i="10"/>
  <c r="P36" i="10"/>
  <c r="Q36" i="10" s="1"/>
  <c r="I36" i="10"/>
  <c r="Z35" i="10"/>
  <c r="V35" i="10"/>
  <c r="U35" i="10"/>
  <c r="T35" i="10"/>
  <c r="S35" i="10"/>
  <c r="R35" i="10"/>
  <c r="P35" i="10"/>
  <c r="Q35" i="10" s="1"/>
  <c r="I35" i="10"/>
  <c r="Z34" i="10"/>
  <c r="V34" i="10"/>
  <c r="U34" i="10"/>
  <c r="T34" i="10"/>
  <c r="S34" i="10"/>
  <c r="R34" i="10"/>
  <c r="P34" i="10"/>
  <c r="Q34" i="10" s="1"/>
  <c r="I34" i="10"/>
  <c r="Z33" i="10"/>
  <c r="V33" i="10"/>
  <c r="U33" i="10"/>
  <c r="T33" i="10"/>
  <c r="S33" i="10"/>
  <c r="R33" i="10"/>
  <c r="P33" i="10"/>
  <c r="Q33" i="10" s="1"/>
  <c r="I33" i="10"/>
  <c r="Z32" i="10"/>
  <c r="V32" i="10"/>
  <c r="U32" i="10"/>
  <c r="T32" i="10"/>
  <c r="S32" i="10"/>
  <c r="R32" i="10"/>
  <c r="P32" i="10"/>
  <c r="Q32" i="10" s="1"/>
  <c r="I32" i="10"/>
  <c r="Z31" i="10"/>
  <c r="V31" i="10"/>
  <c r="U31" i="10"/>
  <c r="T31" i="10"/>
  <c r="S31" i="10"/>
  <c r="R31" i="10"/>
  <c r="P31" i="10"/>
  <c r="Q31" i="10" s="1"/>
  <c r="I31" i="10"/>
  <c r="Z30" i="10"/>
  <c r="V30" i="10"/>
  <c r="U30" i="10"/>
  <c r="T30" i="10"/>
  <c r="S30" i="10"/>
  <c r="R30" i="10"/>
  <c r="P30" i="10"/>
  <c r="Q30" i="10" s="1"/>
  <c r="I30" i="10"/>
  <c r="Z29" i="10"/>
  <c r="V29" i="10"/>
  <c r="U29" i="10"/>
  <c r="T29" i="10"/>
  <c r="S29" i="10"/>
  <c r="R29" i="10"/>
  <c r="P29" i="10"/>
  <c r="Q29" i="10" s="1"/>
  <c r="I29" i="10"/>
  <c r="Z28" i="10"/>
  <c r="V28" i="10"/>
  <c r="U28" i="10"/>
  <c r="T28" i="10"/>
  <c r="S28" i="10"/>
  <c r="R28" i="10"/>
  <c r="P28" i="10"/>
  <c r="Q28" i="10" s="1"/>
  <c r="I28" i="10"/>
  <c r="Z27" i="10"/>
  <c r="V27" i="10"/>
  <c r="U27" i="10"/>
  <c r="T27" i="10"/>
  <c r="S27" i="10"/>
  <c r="R27" i="10"/>
  <c r="P27" i="10"/>
  <c r="Q27" i="10" s="1"/>
  <c r="I27" i="10"/>
  <c r="Z26" i="10"/>
  <c r="V26" i="10"/>
  <c r="U26" i="10"/>
  <c r="T26" i="10"/>
  <c r="S26" i="10"/>
  <c r="R26" i="10"/>
  <c r="P26" i="10"/>
  <c r="Q26" i="10" s="1"/>
  <c r="I26" i="10"/>
  <c r="Z25" i="10"/>
  <c r="V25" i="10"/>
  <c r="U25" i="10"/>
  <c r="T25" i="10"/>
  <c r="S25" i="10"/>
  <c r="R25" i="10"/>
  <c r="P25" i="10"/>
  <c r="Q25" i="10" s="1"/>
  <c r="I25" i="10"/>
  <c r="Z24" i="10"/>
  <c r="V24" i="10"/>
  <c r="U24" i="10"/>
  <c r="T24" i="10"/>
  <c r="S24" i="10"/>
  <c r="R24" i="10"/>
  <c r="P24" i="10"/>
  <c r="Q24" i="10" s="1"/>
  <c r="I24" i="10"/>
  <c r="Z23" i="10"/>
  <c r="V23" i="10"/>
  <c r="U23" i="10"/>
  <c r="T23" i="10"/>
  <c r="S23" i="10"/>
  <c r="R23" i="10"/>
  <c r="P23" i="10"/>
  <c r="Q23" i="10" s="1"/>
  <c r="I23" i="10"/>
  <c r="Z22" i="10"/>
  <c r="V22" i="10"/>
  <c r="U22" i="10"/>
  <c r="T22" i="10"/>
  <c r="S22" i="10"/>
  <c r="R22" i="10"/>
  <c r="P22" i="10"/>
  <c r="Q22" i="10" s="1"/>
  <c r="I22" i="10"/>
  <c r="Z21" i="10"/>
  <c r="V21" i="10"/>
  <c r="U21" i="10"/>
  <c r="T21" i="10"/>
  <c r="S21" i="10"/>
  <c r="R21" i="10"/>
  <c r="P21" i="10"/>
  <c r="Q21" i="10" s="1"/>
  <c r="I21" i="10"/>
  <c r="Z20" i="10"/>
  <c r="V20" i="10"/>
  <c r="U20" i="10"/>
  <c r="T20" i="10"/>
  <c r="S20" i="10"/>
  <c r="R20" i="10"/>
  <c r="P20" i="10"/>
  <c r="Q20" i="10" s="1"/>
  <c r="I20" i="10"/>
  <c r="Z19" i="10"/>
  <c r="V19" i="10"/>
  <c r="U19" i="10"/>
  <c r="T19" i="10"/>
  <c r="S19" i="10"/>
  <c r="R19" i="10"/>
  <c r="P19" i="10"/>
  <c r="Q19" i="10" s="1"/>
  <c r="I19" i="10"/>
  <c r="Z18" i="10"/>
  <c r="V18" i="10"/>
  <c r="U18" i="10"/>
  <c r="T18" i="10"/>
  <c r="S18" i="10"/>
  <c r="R18" i="10"/>
  <c r="P18" i="10"/>
  <c r="Q18" i="10" s="1"/>
  <c r="I18" i="10"/>
  <c r="Z17" i="10"/>
  <c r="V17" i="10"/>
  <c r="U17" i="10"/>
  <c r="T17" i="10"/>
  <c r="S17" i="10"/>
  <c r="R17" i="10"/>
  <c r="P17" i="10"/>
  <c r="Q17" i="10" s="1"/>
  <c r="I17" i="10"/>
  <c r="Z16" i="10"/>
  <c r="V16" i="10"/>
  <c r="U16" i="10"/>
  <c r="T16" i="10"/>
  <c r="S16" i="10"/>
  <c r="R16" i="10"/>
  <c r="P16" i="10"/>
  <c r="Q16" i="10" s="1"/>
  <c r="I16" i="10"/>
  <c r="Z15" i="10"/>
  <c r="V15" i="10"/>
  <c r="U15" i="10"/>
  <c r="T15" i="10"/>
  <c r="S15" i="10"/>
  <c r="R15" i="10"/>
  <c r="P15" i="10"/>
  <c r="Q15" i="10" s="1"/>
  <c r="I15" i="10"/>
  <c r="Z14" i="10"/>
  <c r="V14" i="10"/>
  <c r="U14" i="10"/>
  <c r="T14" i="10"/>
  <c r="S14" i="10"/>
  <c r="R14" i="10"/>
  <c r="P14" i="10"/>
  <c r="Q14" i="10" s="1"/>
  <c r="I14" i="10"/>
  <c r="Z13" i="10"/>
  <c r="V13" i="10"/>
  <c r="U13" i="10"/>
  <c r="T13" i="10"/>
  <c r="S13" i="10"/>
  <c r="R13" i="10"/>
  <c r="P13" i="10"/>
  <c r="Q13" i="10" s="1"/>
  <c r="I13" i="10"/>
  <c r="Z12" i="10"/>
  <c r="V12" i="10"/>
  <c r="U12" i="10"/>
  <c r="T12" i="10"/>
  <c r="S12" i="10"/>
  <c r="R12" i="10"/>
  <c r="P12" i="10"/>
  <c r="Q12" i="10" s="1"/>
  <c r="I12" i="10"/>
  <c r="Z11" i="10"/>
  <c r="V11" i="10"/>
  <c r="U11" i="10"/>
  <c r="T11" i="10"/>
  <c r="S11" i="10"/>
  <c r="R11" i="10"/>
  <c r="P11" i="10"/>
  <c r="Q11" i="10" s="1"/>
  <c r="I11" i="10"/>
  <c r="Z10" i="10"/>
  <c r="V10" i="10"/>
  <c r="U10" i="10"/>
  <c r="T10" i="10"/>
  <c r="S10" i="10"/>
  <c r="R10" i="10"/>
  <c r="P10" i="10"/>
  <c r="Q10" i="10" s="1"/>
  <c r="I10" i="10"/>
  <c r="Z9" i="10"/>
  <c r="V9" i="10"/>
  <c r="U9" i="10"/>
  <c r="T9" i="10"/>
  <c r="S9" i="10"/>
  <c r="R9" i="10"/>
  <c r="P9" i="10"/>
  <c r="Q9" i="10" s="1"/>
  <c r="I9" i="10"/>
  <c r="Z8" i="10"/>
  <c r="V8" i="10"/>
  <c r="U8" i="10"/>
  <c r="T8" i="10"/>
  <c r="S8" i="10"/>
  <c r="R8" i="10"/>
  <c r="P8" i="10"/>
  <c r="Q8" i="10" s="1"/>
  <c r="I8" i="10"/>
  <c r="Z7" i="10"/>
  <c r="V7" i="10"/>
  <c r="U7" i="10"/>
  <c r="T7" i="10"/>
  <c r="S7" i="10"/>
  <c r="R7" i="10"/>
  <c r="P7" i="10"/>
  <c r="Q7" i="10" s="1"/>
  <c r="I7" i="10"/>
  <c r="Y71" i="9"/>
  <c r="Y72" i="9" s="1"/>
  <c r="Y73" i="9" s="1"/>
  <c r="O71" i="9"/>
  <c r="N71" i="9"/>
  <c r="M71" i="9"/>
  <c r="M72" i="9" s="1"/>
  <c r="M73" i="9" s="1"/>
  <c r="L71" i="9"/>
  <c r="L72" i="9" s="1"/>
  <c r="L73" i="9" s="1"/>
  <c r="K71" i="9"/>
  <c r="H71" i="9"/>
  <c r="G71" i="9"/>
  <c r="G72" i="9" s="1"/>
  <c r="F71" i="9"/>
  <c r="E71" i="9"/>
  <c r="E72" i="9" s="1"/>
  <c r="E73" i="9" s="1"/>
  <c r="D71" i="9"/>
  <c r="D72" i="9" s="1"/>
  <c r="D73" i="9" s="1"/>
  <c r="Y70" i="9"/>
  <c r="W70" i="9"/>
  <c r="O70" i="9"/>
  <c r="N70" i="9"/>
  <c r="M70" i="9"/>
  <c r="L70" i="9"/>
  <c r="K70" i="9"/>
  <c r="H70" i="9"/>
  <c r="G70" i="9"/>
  <c r="F70" i="9"/>
  <c r="E70" i="9"/>
  <c r="D70" i="9"/>
  <c r="Z69" i="9"/>
  <c r="Z70" i="9" s="1"/>
  <c r="V69" i="9"/>
  <c r="V70" i="9" s="1"/>
  <c r="U69" i="9"/>
  <c r="U70" i="9" s="1"/>
  <c r="T69" i="9"/>
  <c r="T70" i="9" s="1"/>
  <c r="S69" i="9"/>
  <c r="S70" i="9" s="1"/>
  <c r="R69" i="9"/>
  <c r="R70" i="9" s="1"/>
  <c r="P69" i="9"/>
  <c r="P70" i="9" s="1"/>
  <c r="I69" i="9"/>
  <c r="J69" i="9" s="1"/>
  <c r="Y68" i="9"/>
  <c r="O68" i="9"/>
  <c r="N68" i="9"/>
  <c r="M68" i="9"/>
  <c r="L68" i="9"/>
  <c r="K68" i="9"/>
  <c r="H68" i="9"/>
  <c r="G68" i="9"/>
  <c r="F68" i="9"/>
  <c r="E68" i="9"/>
  <c r="D68" i="9"/>
  <c r="Z66" i="9"/>
  <c r="V66" i="9"/>
  <c r="U66" i="9"/>
  <c r="T66" i="9"/>
  <c r="S66" i="9"/>
  <c r="R66" i="9"/>
  <c r="P66" i="9"/>
  <c r="Q66" i="9" s="1"/>
  <c r="I66" i="9"/>
  <c r="Z65" i="9"/>
  <c r="V65" i="9"/>
  <c r="U65" i="9"/>
  <c r="T65" i="9"/>
  <c r="S65" i="9"/>
  <c r="R65" i="9"/>
  <c r="P65" i="9"/>
  <c r="Q65" i="9" s="1"/>
  <c r="I65" i="9"/>
  <c r="Z64" i="9"/>
  <c r="V64" i="9"/>
  <c r="U64" i="9"/>
  <c r="T64" i="9"/>
  <c r="S64" i="9"/>
  <c r="R64" i="9"/>
  <c r="P64" i="9"/>
  <c r="Q64" i="9" s="1"/>
  <c r="I64" i="9"/>
  <c r="Z63" i="9"/>
  <c r="V63" i="9"/>
  <c r="U63" i="9"/>
  <c r="T63" i="9"/>
  <c r="S63" i="9"/>
  <c r="R63" i="9"/>
  <c r="P63" i="9"/>
  <c r="Q63" i="9" s="1"/>
  <c r="I63" i="9"/>
  <c r="Z62" i="9"/>
  <c r="V62" i="9"/>
  <c r="U62" i="9"/>
  <c r="T62" i="9"/>
  <c r="S62" i="9"/>
  <c r="R62" i="9"/>
  <c r="P62" i="9"/>
  <c r="Q62" i="9" s="1"/>
  <c r="I62" i="9"/>
  <c r="Z61" i="9"/>
  <c r="V61" i="9"/>
  <c r="U61" i="9"/>
  <c r="T61" i="9"/>
  <c r="S61" i="9"/>
  <c r="R61" i="9"/>
  <c r="P61" i="9"/>
  <c r="Q61" i="9" s="1"/>
  <c r="I61" i="9"/>
  <c r="Z60" i="9"/>
  <c r="V60" i="9"/>
  <c r="U60" i="9"/>
  <c r="T60" i="9"/>
  <c r="S60" i="9"/>
  <c r="R60" i="9"/>
  <c r="P60" i="9"/>
  <c r="Q60" i="9" s="1"/>
  <c r="I60" i="9"/>
  <c r="Z59" i="9"/>
  <c r="V59" i="9"/>
  <c r="U59" i="9"/>
  <c r="T59" i="9"/>
  <c r="S59" i="9"/>
  <c r="R59" i="9"/>
  <c r="P59" i="9"/>
  <c r="Q59" i="9" s="1"/>
  <c r="I59" i="9"/>
  <c r="Z58" i="9"/>
  <c r="V58" i="9"/>
  <c r="U58" i="9"/>
  <c r="T58" i="9"/>
  <c r="S58" i="9"/>
  <c r="R58" i="9"/>
  <c r="P58" i="9"/>
  <c r="Q58" i="9" s="1"/>
  <c r="I58" i="9"/>
  <c r="Z57" i="9"/>
  <c r="V57" i="9"/>
  <c r="U57" i="9"/>
  <c r="T57" i="9"/>
  <c r="S57" i="9"/>
  <c r="R57" i="9"/>
  <c r="P57" i="9"/>
  <c r="Q57" i="9" s="1"/>
  <c r="I57" i="9"/>
  <c r="Z56" i="9"/>
  <c r="V56" i="9"/>
  <c r="U56" i="9"/>
  <c r="T56" i="9"/>
  <c r="S56" i="9"/>
  <c r="R56" i="9"/>
  <c r="P56" i="9"/>
  <c r="Q56" i="9" s="1"/>
  <c r="I56" i="9"/>
  <c r="Z55" i="9"/>
  <c r="V55" i="9"/>
  <c r="U55" i="9"/>
  <c r="T55" i="9"/>
  <c r="S55" i="9"/>
  <c r="R55" i="9"/>
  <c r="P55" i="9"/>
  <c r="Q55" i="9" s="1"/>
  <c r="I55" i="9"/>
  <c r="J55" i="9" s="1"/>
  <c r="Z54" i="9"/>
  <c r="V54" i="9"/>
  <c r="U54" i="9"/>
  <c r="T54" i="9"/>
  <c r="S54" i="9"/>
  <c r="R54" i="9"/>
  <c r="P54" i="9"/>
  <c r="Q54" i="9" s="1"/>
  <c r="I54" i="9"/>
  <c r="Z53" i="9"/>
  <c r="V53" i="9"/>
  <c r="U53" i="9"/>
  <c r="T53" i="9"/>
  <c r="S53" i="9"/>
  <c r="R53" i="9"/>
  <c r="P53" i="9"/>
  <c r="Q53" i="9" s="1"/>
  <c r="I53" i="9"/>
  <c r="Z52" i="9"/>
  <c r="V52" i="9"/>
  <c r="U52" i="9"/>
  <c r="T52" i="9"/>
  <c r="S52" i="9"/>
  <c r="R52" i="9"/>
  <c r="P52" i="9"/>
  <c r="Q52" i="9" s="1"/>
  <c r="I52" i="9"/>
  <c r="J52" i="9" s="1"/>
  <c r="Z51" i="9"/>
  <c r="V51" i="9"/>
  <c r="U51" i="9"/>
  <c r="T51" i="9"/>
  <c r="S51" i="9"/>
  <c r="R51" i="9"/>
  <c r="P51" i="9"/>
  <c r="Q51" i="9" s="1"/>
  <c r="I51" i="9"/>
  <c r="Z50" i="9"/>
  <c r="V50" i="9"/>
  <c r="U50" i="9"/>
  <c r="T50" i="9"/>
  <c r="S50" i="9"/>
  <c r="R50" i="9"/>
  <c r="P50" i="9"/>
  <c r="Q50" i="9" s="1"/>
  <c r="I50" i="9"/>
  <c r="Z49" i="9"/>
  <c r="V49" i="9"/>
  <c r="U49" i="9"/>
  <c r="T49" i="9"/>
  <c r="S49" i="9"/>
  <c r="R49" i="9"/>
  <c r="P49" i="9"/>
  <c r="Q49" i="9" s="1"/>
  <c r="I49" i="9"/>
  <c r="J49" i="9" s="1"/>
  <c r="Z48" i="9"/>
  <c r="V48" i="9"/>
  <c r="U48" i="9"/>
  <c r="T48" i="9"/>
  <c r="S48" i="9"/>
  <c r="R48" i="9"/>
  <c r="P48" i="9"/>
  <c r="Q48" i="9" s="1"/>
  <c r="I48" i="9"/>
  <c r="Z47" i="9"/>
  <c r="V47" i="9"/>
  <c r="U47" i="9"/>
  <c r="T47" i="9"/>
  <c r="S47" i="9"/>
  <c r="R47" i="9"/>
  <c r="P47" i="9"/>
  <c r="Q47" i="9" s="1"/>
  <c r="Z46" i="9"/>
  <c r="V46" i="9"/>
  <c r="U46" i="9"/>
  <c r="T46" i="9"/>
  <c r="S46" i="9"/>
  <c r="R46" i="9"/>
  <c r="P46" i="9"/>
  <c r="Q46" i="9" s="1"/>
  <c r="I46" i="9"/>
  <c r="Z45" i="9"/>
  <c r="V45" i="9"/>
  <c r="U45" i="9"/>
  <c r="T45" i="9"/>
  <c r="S45" i="9"/>
  <c r="R45" i="9"/>
  <c r="P45" i="9"/>
  <c r="Q45" i="9" s="1"/>
  <c r="I45" i="9"/>
  <c r="Z44" i="9"/>
  <c r="V44" i="9"/>
  <c r="U44" i="9"/>
  <c r="T44" i="9"/>
  <c r="S44" i="9"/>
  <c r="R44" i="9"/>
  <c r="P44" i="9"/>
  <c r="Q44" i="9" s="1"/>
  <c r="I44" i="9"/>
  <c r="J44" i="9" s="1"/>
  <c r="X44" i="9" s="1"/>
  <c r="Z43" i="9"/>
  <c r="V43" i="9"/>
  <c r="U43" i="9"/>
  <c r="T43" i="9"/>
  <c r="S43" i="9"/>
  <c r="R43" i="9"/>
  <c r="P43" i="9"/>
  <c r="Q43" i="9" s="1"/>
  <c r="I43" i="9"/>
  <c r="Z42" i="9"/>
  <c r="V42" i="9"/>
  <c r="U42" i="9"/>
  <c r="T42" i="9"/>
  <c r="S42" i="9"/>
  <c r="R42" i="9"/>
  <c r="P42" i="9"/>
  <c r="Q42" i="9" s="1"/>
  <c r="I42" i="9"/>
  <c r="Z41" i="9"/>
  <c r="V41" i="9"/>
  <c r="U41" i="9"/>
  <c r="T41" i="9"/>
  <c r="S41" i="9"/>
  <c r="R41" i="9"/>
  <c r="P41" i="9"/>
  <c r="Q41" i="9" s="1"/>
  <c r="I41" i="9"/>
  <c r="J41" i="9" s="1"/>
  <c r="X41" i="9" s="1"/>
  <c r="Z40" i="9"/>
  <c r="V40" i="9"/>
  <c r="U40" i="9"/>
  <c r="T40" i="9"/>
  <c r="S40" i="9"/>
  <c r="R40" i="9"/>
  <c r="P40" i="9"/>
  <c r="Q40" i="9" s="1"/>
  <c r="I40" i="9"/>
  <c r="Z39" i="9"/>
  <c r="V39" i="9"/>
  <c r="U39" i="9"/>
  <c r="T39" i="9"/>
  <c r="S39" i="9"/>
  <c r="R39" i="9"/>
  <c r="Q39" i="9"/>
  <c r="I39" i="9"/>
  <c r="Z38" i="9"/>
  <c r="V38" i="9"/>
  <c r="U38" i="9"/>
  <c r="T38" i="9"/>
  <c r="S38" i="9"/>
  <c r="R38" i="9"/>
  <c r="P38" i="9"/>
  <c r="Q38" i="9" s="1"/>
  <c r="I38" i="9"/>
  <c r="Z37" i="9"/>
  <c r="V37" i="9"/>
  <c r="U37" i="9"/>
  <c r="T37" i="9"/>
  <c r="S37" i="9"/>
  <c r="R37" i="9"/>
  <c r="P37" i="9"/>
  <c r="Q37" i="9" s="1"/>
  <c r="I37" i="9"/>
  <c r="Z36" i="9"/>
  <c r="V36" i="9"/>
  <c r="U36" i="9"/>
  <c r="T36" i="9"/>
  <c r="S36" i="9"/>
  <c r="R36" i="9"/>
  <c r="P36" i="9"/>
  <c r="Q36" i="9" s="1"/>
  <c r="I36" i="9"/>
  <c r="J36" i="9" s="1"/>
  <c r="Z35" i="9"/>
  <c r="V35" i="9"/>
  <c r="U35" i="9"/>
  <c r="T35" i="9"/>
  <c r="S35" i="9"/>
  <c r="R35" i="9"/>
  <c r="P35" i="9"/>
  <c r="Q35" i="9" s="1"/>
  <c r="I35" i="9"/>
  <c r="Z34" i="9"/>
  <c r="V34" i="9"/>
  <c r="U34" i="9"/>
  <c r="T34" i="9"/>
  <c r="S34" i="9"/>
  <c r="R34" i="9"/>
  <c r="P34" i="9"/>
  <c r="Q34" i="9" s="1"/>
  <c r="I34" i="9"/>
  <c r="Z33" i="9"/>
  <c r="V33" i="9"/>
  <c r="U33" i="9"/>
  <c r="T33" i="9"/>
  <c r="S33" i="9"/>
  <c r="R33" i="9"/>
  <c r="P33" i="9"/>
  <c r="Q33" i="9" s="1"/>
  <c r="I33" i="9"/>
  <c r="J33" i="9" s="1"/>
  <c r="Z32" i="9"/>
  <c r="V32" i="9"/>
  <c r="U32" i="9"/>
  <c r="T32" i="9"/>
  <c r="S32" i="9"/>
  <c r="R32" i="9"/>
  <c r="P32" i="9"/>
  <c r="Q32" i="9" s="1"/>
  <c r="I32" i="9"/>
  <c r="J32" i="9" s="1"/>
  <c r="Z31" i="9"/>
  <c r="V31" i="9"/>
  <c r="U31" i="9"/>
  <c r="T31" i="9"/>
  <c r="S31" i="9"/>
  <c r="R31" i="9"/>
  <c r="P31" i="9"/>
  <c r="Q31" i="9" s="1"/>
  <c r="I31" i="9"/>
  <c r="Z30" i="9"/>
  <c r="V30" i="9"/>
  <c r="U30" i="9"/>
  <c r="T30" i="9"/>
  <c r="S30" i="9"/>
  <c r="R30" i="9"/>
  <c r="P30" i="9"/>
  <c r="Q30" i="9" s="1"/>
  <c r="I30" i="9"/>
  <c r="Z29" i="9"/>
  <c r="V29" i="9"/>
  <c r="U29" i="9"/>
  <c r="T29" i="9"/>
  <c r="S29" i="9"/>
  <c r="R29" i="9"/>
  <c r="P29" i="9"/>
  <c r="Q29" i="9" s="1"/>
  <c r="I29" i="9"/>
  <c r="Z28" i="9"/>
  <c r="V28" i="9"/>
  <c r="U28" i="9"/>
  <c r="T28" i="9"/>
  <c r="S28" i="9"/>
  <c r="R28" i="9"/>
  <c r="P28" i="9"/>
  <c r="Q28" i="9" s="1"/>
  <c r="I28" i="9"/>
  <c r="J28" i="9" s="1"/>
  <c r="Z27" i="9"/>
  <c r="V27" i="9"/>
  <c r="U27" i="9"/>
  <c r="T27" i="9"/>
  <c r="S27" i="9"/>
  <c r="R27" i="9"/>
  <c r="P27" i="9"/>
  <c r="Q27" i="9" s="1"/>
  <c r="I27" i="9"/>
  <c r="Z26" i="9"/>
  <c r="V26" i="9"/>
  <c r="U26" i="9"/>
  <c r="T26" i="9"/>
  <c r="S26" i="9"/>
  <c r="R26" i="9"/>
  <c r="P26" i="9"/>
  <c r="Q26" i="9" s="1"/>
  <c r="I26" i="9"/>
  <c r="Z25" i="9"/>
  <c r="V25" i="9"/>
  <c r="U25" i="9"/>
  <c r="T25" i="9"/>
  <c r="S25" i="9"/>
  <c r="R25" i="9"/>
  <c r="P25" i="9"/>
  <c r="Q25" i="9" s="1"/>
  <c r="I25" i="9"/>
  <c r="J25" i="9" s="1"/>
  <c r="Z24" i="9"/>
  <c r="V24" i="9"/>
  <c r="U24" i="9"/>
  <c r="T24" i="9"/>
  <c r="S24" i="9"/>
  <c r="R24" i="9"/>
  <c r="P24" i="9"/>
  <c r="Q24" i="9" s="1"/>
  <c r="I24" i="9"/>
  <c r="Z23" i="9"/>
  <c r="V23" i="9"/>
  <c r="U23" i="9"/>
  <c r="T23" i="9"/>
  <c r="S23" i="9"/>
  <c r="R23" i="9"/>
  <c r="P23" i="9"/>
  <c r="Q23" i="9" s="1"/>
  <c r="I23" i="9"/>
  <c r="J23" i="9" s="1"/>
  <c r="Z22" i="9"/>
  <c r="V22" i="9"/>
  <c r="U22" i="9"/>
  <c r="T22" i="9"/>
  <c r="S22" i="9"/>
  <c r="R22" i="9"/>
  <c r="P22" i="9"/>
  <c r="Q22" i="9" s="1"/>
  <c r="I22" i="9"/>
  <c r="Z21" i="9"/>
  <c r="V21" i="9"/>
  <c r="U21" i="9"/>
  <c r="T21" i="9"/>
  <c r="S21" i="9"/>
  <c r="R21" i="9"/>
  <c r="P21" i="9"/>
  <c r="Q21" i="9" s="1"/>
  <c r="I21" i="9"/>
  <c r="Z20" i="9"/>
  <c r="V20" i="9"/>
  <c r="U20" i="9"/>
  <c r="T20" i="9"/>
  <c r="S20" i="9"/>
  <c r="R20" i="9"/>
  <c r="P20" i="9"/>
  <c r="Q20" i="9" s="1"/>
  <c r="I20" i="9"/>
  <c r="J20" i="9" s="1"/>
  <c r="Z19" i="9"/>
  <c r="V19" i="9"/>
  <c r="U19" i="9"/>
  <c r="T19" i="9"/>
  <c r="S19" i="9"/>
  <c r="R19" i="9"/>
  <c r="P19" i="9"/>
  <c r="Q19" i="9" s="1"/>
  <c r="I19" i="9"/>
  <c r="Z18" i="9"/>
  <c r="V18" i="9"/>
  <c r="U18" i="9"/>
  <c r="T18" i="9"/>
  <c r="S18" i="9"/>
  <c r="R18" i="9"/>
  <c r="P18" i="9"/>
  <c r="Q18" i="9" s="1"/>
  <c r="I18" i="9"/>
  <c r="Z17" i="9"/>
  <c r="V17" i="9"/>
  <c r="U17" i="9"/>
  <c r="T17" i="9"/>
  <c r="S17" i="9"/>
  <c r="R17" i="9"/>
  <c r="P17" i="9"/>
  <c r="Q17" i="9" s="1"/>
  <c r="I17" i="9"/>
  <c r="J17" i="9" s="1"/>
  <c r="Z16" i="9"/>
  <c r="V16" i="9"/>
  <c r="U16" i="9"/>
  <c r="T16" i="9"/>
  <c r="S16" i="9"/>
  <c r="R16" i="9"/>
  <c r="P16" i="9"/>
  <c r="Q16" i="9" s="1"/>
  <c r="I16" i="9"/>
  <c r="Z15" i="9"/>
  <c r="V15" i="9"/>
  <c r="U15" i="9"/>
  <c r="T15" i="9"/>
  <c r="S15" i="9"/>
  <c r="R15" i="9"/>
  <c r="P15" i="9"/>
  <c r="Q15" i="9" s="1"/>
  <c r="I15" i="9"/>
  <c r="Z14" i="9"/>
  <c r="V14" i="9"/>
  <c r="U14" i="9"/>
  <c r="T14" i="9"/>
  <c r="S14" i="9"/>
  <c r="R14" i="9"/>
  <c r="P14" i="9"/>
  <c r="Q14" i="9" s="1"/>
  <c r="I14" i="9"/>
  <c r="J14" i="9" s="1"/>
  <c r="Z13" i="9"/>
  <c r="V13" i="9"/>
  <c r="U13" i="9"/>
  <c r="T13" i="9"/>
  <c r="S13" i="9"/>
  <c r="R13" i="9"/>
  <c r="P13" i="9"/>
  <c r="Q13" i="9" s="1"/>
  <c r="I13" i="9"/>
  <c r="Z12" i="9"/>
  <c r="V12" i="9"/>
  <c r="U12" i="9"/>
  <c r="T12" i="9"/>
  <c r="S12" i="9"/>
  <c r="R12" i="9"/>
  <c r="P12" i="9"/>
  <c r="Q12" i="9" s="1"/>
  <c r="I12" i="9"/>
  <c r="Z11" i="9"/>
  <c r="V11" i="9"/>
  <c r="U11" i="9"/>
  <c r="T11" i="9"/>
  <c r="S11" i="9"/>
  <c r="R11" i="9"/>
  <c r="P11" i="9"/>
  <c r="Q11" i="9" s="1"/>
  <c r="I11" i="9"/>
  <c r="J11" i="9" s="1"/>
  <c r="Z10" i="9"/>
  <c r="V10" i="9"/>
  <c r="U10" i="9"/>
  <c r="T10" i="9"/>
  <c r="S10" i="9"/>
  <c r="R10" i="9"/>
  <c r="P10" i="9"/>
  <c r="Q10" i="9" s="1"/>
  <c r="I10" i="9"/>
  <c r="Z9" i="9"/>
  <c r="V9" i="9"/>
  <c r="U9" i="9"/>
  <c r="T9" i="9"/>
  <c r="S9" i="9"/>
  <c r="R9" i="9"/>
  <c r="P9" i="9"/>
  <c r="Q9" i="9" s="1"/>
  <c r="I9" i="9"/>
  <c r="Z8" i="9"/>
  <c r="V8" i="9"/>
  <c r="U8" i="9"/>
  <c r="T8" i="9"/>
  <c r="S8" i="9"/>
  <c r="R8" i="9"/>
  <c r="P8" i="9"/>
  <c r="Q8" i="9" s="1"/>
  <c r="I8" i="9"/>
  <c r="Z7" i="9"/>
  <c r="V7" i="9"/>
  <c r="U7" i="9"/>
  <c r="T7" i="9"/>
  <c r="S7" i="9"/>
  <c r="R7" i="9"/>
  <c r="P7" i="9"/>
  <c r="Q7" i="9" s="1"/>
  <c r="I7" i="9"/>
  <c r="D8" i="5"/>
  <c r="D6" i="5"/>
  <c r="Y71" i="8"/>
  <c r="Y72" i="8" s="1"/>
  <c r="Y73" i="8" s="1"/>
  <c r="O71" i="8"/>
  <c r="N71" i="8"/>
  <c r="M71" i="8"/>
  <c r="M72" i="8" s="1"/>
  <c r="M73" i="8" s="1"/>
  <c r="L71" i="8"/>
  <c r="K71" i="8"/>
  <c r="H71" i="8"/>
  <c r="G71" i="8"/>
  <c r="G72" i="8" s="1"/>
  <c r="F71" i="8"/>
  <c r="E71" i="8"/>
  <c r="E72" i="8" s="1"/>
  <c r="E73" i="8" s="1"/>
  <c r="D71" i="8"/>
  <c r="D72" i="8" s="1"/>
  <c r="Y70" i="8"/>
  <c r="W70" i="8"/>
  <c r="O70" i="8"/>
  <c r="N70" i="8"/>
  <c r="M70" i="8"/>
  <c r="L70" i="8"/>
  <c r="K70" i="8"/>
  <c r="H70" i="8"/>
  <c r="G70" i="8"/>
  <c r="F70" i="8"/>
  <c r="E70" i="8"/>
  <c r="D70" i="8"/>
  <c r="Z69" i="8"/>
  <c r="Z70" i="8" s="1"/>
  <c r="V69" i="8"/>
  <c r="V70" i="8" s="1"/>
  <c r="U69" i="8"/>
  <c r="U70" i="8" s="1"/>
  <c r="T69" i="8"/>
  <c r="T70" i="8" s="1"/>
  <c r="S69" i="8"/>
  <c r="S70" i="8" s="1"/>
  <c r="R69" i="8"/>
  <c r="R70" i="8" s="1"/>
  <c r="P69" i="8"/>
  <c r="P70" i="8" s="1"/>
  <c r="I69" i="8"/>
  <c r="J69" i="8" s="1"/>
  <c r="Y68" i="8"/>
  <c r="O68" i="8"/>
  <c r="N68" i="8"/>
  <c r="M68" i="8"/>
  <c r="L68" i="8"/>
  <c r="K68" i="8"/>
  <c r="H68" i="8"/>
  <c r="G68" i="8"/>
  <c r="F68" i="8"/>
  <c r="E68" i="8"/>
  <c r="D68" i="8"/>
  <c r="Z66" i="8"/>
  <c r="V66" i="8"/>
  <c r="U66" i="8"/>
  <c r="T66" i="8"/>
  <c r="S66" i="8"/>
  <c r="R66" i="8"/>
  <c r="P66" i="8"/>
  <c r="Q66" i="8" s="1"/>
  <c r="I66" i="8"/>
  <c r="Z65" i="8"/>
  <c r="V65" i="8"/>
  <c r="U65" i="8"/>
  <c r="T65" i="8"/>
  <c r="S65" i="8"/>
  <c r="R65" i="8"/>
  <c r="P65" i="8"/>
  <c r="Q65" i="8" s="1"/>
  <c r="I65" i="8"/>
  <c r="Z64" i="8"/>
  <c r="V64" i="8"/>
  <c r="U64" i="8"/>
  <c r="T64" i="8"/>
  <c r="S64" i="8"/>
  <c r="R64" i="8"/>
  <c r="P64" i="8"/>
  <c r="Q64" i="8" s="1"/>
  <c r="I64" i="8"/>
  <c r="Z63" i="8"/>
  <c r="V63" i="8"/>
  <c r="U63" i="8"/>
  <c r="T63" i="8"/>
  <c r="S63" i="8"/>
  <c r="R63" i="8"/>
  <c r="P63" i="8"/>
  <c r="Q63" i="8" s="1"/>
  <c r="I63" i="8"/>
  <c r="Z62" i="8"/>
  <c r="V62" i="8"/>
  <c r="U62" i="8"/>
  <c r="T62" i="8"/>
  <c r="S62" i="8"/>
  <c r="R62" i="8"/>
  <c r="P62" i="8"/>
  <c r="Q62" i="8" s="1"/>
  <c r="I62" i="8"/>
  <c r="Z61" i="8"/>
  <c r="V61" i="8"/>
  <c r="U61" i="8"/>
  <c r="T61" i="8"/>
  <c r="S61" i="8"/>
  <c r="R61" i="8"/>
  <c r="P61" i="8"/>
  <c r="Q61" i="8" s="1"/>
  <c r="I61" i="8"/>
  <c r="Z60" i="8"/>
  <c r="V60" i="8"/>
  <c r="U60" i="8"/>
  <c r="T60" i="8"/>
  <c r="S60" i="8"/>
  <c r="R60" i="8"/>
  <c r="P60" i="8"/>
  <c r="Q60" i="8" s="1"/>
  <c r="I60" i="8"/>
  <c r="Z59" i="8"/>
  <c r="V59" i="8"/>
  <c r="U59" i="8"/>
  <c r="T59" i="8"/>
  <c r="S59" i="8"/>
  <c r="R59" i="8"/>
  <c r="P59" i="8"/>
  <c r="Q59" i="8" s="1"/>
  <c r="I59" i="8"/>
  <c r="J59" i="8" s="1"/>
  <c r="Z58" i="8"/>
  <c r="V58" i="8"/>
  <c r="U58" i="8"/>
  <c r="T58" i="8"/>
  <c r="S58" i="8"/>
  <c r="R58" i="8"/>
  <c r="P58" i="8"/>
  <c r="Q58" i="8" s="1"/>
  <c r="I58" i="8"/>
  <c r="J58" i="8" s="1"/>
  <c r="Z57" i="8"/>
  <c r="V57" i="8"/>
  <c r="U57" i="8"/>
  <c r="T57" i="8"/>
  <c r="S57" i="8"/>
  <c r="R57" i="8"/>
  <c r="P57" i="8"/>
  <c r="Q57" i="8" s="1"/>
  <c r="I57" i="8"/>
  <c r="Z56" i="8"/>
  <c r="V56" i="8"/>
  <c r="U56" i="8"/>
  <c r="T56" i="8"/>
  <c r="S56" i="8"/>
  <c r="R56" i="8"/>
  <c r="P56" i="8"/>
  <c r="Q56" i="8" s="1"/>
  <c r="I56" i="8"/>
  <c r="J56" i="8" s="1"/>
  <c r="Z55" i="8"/>
  <c r="V55" i="8"/>
  <c r="U55" i="8"/>
  <c r="T55" i="8"/>
  <c r="S55" i="8"/>
  <c r="R55" i="8"/>
  <c r="P55" i="8"/>
  <c r="Q55" i="8" s="1"/>
  <c r="I55" i="8"/>
  <c r="J55" i="8" s="1"/>
  <c r="Z54" i="8"/>
  <c r="V54" i="8"/>
  <c r="U54" i="8"/>
  <c r="T54" i="8"/>
  <c r="S54" i="8"/>
  <c r="R54" i="8"/>
  <c r="P54" i="8"/>
  <c r="Q54" i="8" s="1"/>
  <c r="I54" i="8"/>
  <c r="J54" i="8" s="1"/>
  <c r="Z53" i="8"/>
  <c r="V53" i="8"/>
  <c r="U53" i="8"/>
  <c r="T53" i="8"/>
  <c r="S53" i="8"/>
  <c r="R53" i="8"/>
  <c r="P53" i="8"/>
  <c r="Q53" i="8" s="1"/>
  <c r="I53" i="8"/>
  <c r="Z52" i="8"/>
  <c r="V52" i="8"/>
  <c r="U52" i="8"/>
  <c r="T52" i="8"/>
  <c r="S52" i="8"/>
  <c r="R52" i="8"/>
  <c r="P52" i="8"/>
  <c r="Q52" i="8" s="1"/>
  <c r="I52" i="8"/>
  <c r="J52" i="8" s="1"/>
  <c r="Z51" i="8"/>
  <c r="V51" i="8"/>
  <c r="U51" i="8"/>
  <c r="T51" i="8"/>
  <c r="S51" i="8"/>
  <c r="R51" i="8"/>
  <c r="P51" i="8"/>
  <c r="Q51" i="8" s="1"/>
  <c r="I51" i="8"/>
  <c r="Z50" i="8"/>
  <c r="V50" i="8"/>
  <c r="U50" i="8"/>
  <c r="T50" i="8"/>
  <c r="S50" i="8"/>
  <c r="R50" i="8"/>
  <c r="P50" i="8"/>
  <c r="Q50" i="8" s="1"/>
  <c r="I50" i="8"/>
  <c r="J50" i="8" s="1"/>
  <c r="Z49" i="8"/>
  <c r="V49" i="8"/>
  <c r="U49" i="8"/>
  <c r="T49" i="8"/>
  <c r="S49" i="8"/>
  <c r="R49" i="8"/>
  <c r="P49" i="8"/>
  <c r="Q49" i="8" s="1"/>
  <c r="I49" i="8"/>
  <c r="Z48" i="8"/>
  <c r="V48" i="8"/>
  <c r="U48" i="8"/>
  <c r="T48" i="8"/>
  <c r="S48" i="8"/>
  <c r="R48" i="8"/>
  <c r="P48" i="8"/>
  <c r="Q48" i="8" s="1"/>
  <c r="I48" i="8"/>
  <c r="J48" i="8" s="1"/>
  <c r="Z47" i="8"/>
  <c r="V47" i="8"/>
  <c r="U47" i="8"/>
  <c r="T47" i="8"/>
  <c r="S47" i="8"/>
  <c r="R47" i="8"/>
  <c r="P47" i="8"/>
  <c r="Q47" i="8" s="1"/>
  <c r="I47" i="8"/>
  <c r="J47" i="8" s="1"/>
  <c r="Z46" i="8"/>
  <c r="V46" i="8"/>
  <c r="U46" i="8"/>
  <c r="T46" i="8"/>
  <c r="S46" i="8"/>
  <c r="R46" i="8"/>
  <c r="P46" i="8"/>
  <c r="Q46" i="8" s="1"/>
  <c r="I46" i="8"/>
  <c r="J46" i="8" s="1"/>
  <c r="Z45" i="8"/>
  <c r="V45" i="8"/>
  <c r="U45" i="8"/>
  <c r="T45" i="8"/>
  <c r="S45" i="8"/>
  <c r="R45" i="8"/>
  <c r="P45" i="8"/>
  <c r="Q45" i="8" s="1"/>
  <c r="I45" i="8"/>
  <c r="Z44" i="8"/>
  <c r="V44" i="8"/>
  <c r="U44" i="8"/>
  <c r="T44" i="8"/>
  <c r="S44" i="8"/>
  <c r="R44" i="8"/>
  <c r="P44" i="8"/>
  <c r="Q44" i="8" s="1"/>
  <c r="I44" i="8"/>
  <c r="J44" i="8" s="1"/>
  <c r="Z43" i="8"/>
  <c r="V43" i="8"/>
  <c r="U43" i="8"/>
  <c r="T43" i="8"/>
  <c r="S43" i="8"/>
  <c r="R43" i="8"/>
  <c r="P43" i="8"/>
  <c r="Q43" i="8" s="1"/>
  <c r="I43" i="8"/>
  <c r="J43" i="8" s="1"/>
  <c r="Z42" i="8"/>
  <c r="V42" i="8"/>
  <c r="U42" i="8"/>
  <c r="T42" i="8"/>
  <c r="S42" i="8"/>
  <c r="R42" i="8"/>
  <c r="P42" i="8"/>
  <c r="Q42" i="8" s="1"/>
  <c r="I42" i="8"/>
  <c r="J42" i="8" s="1"/>
  <c r="Z41" i="8"/>
  <c r="V41" i="8"/>
  <c r="U41" i="8"/>
  <c r="T41" i="8"/>
  <c r="S41" i="8"/>
  <c r="R41" i="8"/>
  <c r="P41" i="8"/>
  <c r="Q41" i="8" s="1"/>
  <c r="I41" i="8"/>
  <c r="Z40" i="8"/>
  <c r="V40" i="8"/>
  <c r="U40" i="8"/>
  <c r="T40" i="8"/>
  <c r="S40" i="8"/>
  <c r="R40" i="8"/>
  <c r="P40" i="8"/>
  <c r="Q40" i="8" s="1"/>
  <c r="I40" i="8"/>
  <c r="J40" i="8" s="1"/>
  <c r="Z39" i="8"/>
  <c r="V39" i="8"/>
  <c r="U39" i="8"/>
  <c r="T39" i="8"/>
  <c r="S39" i="8"/>
  <c r="R39" i="8"/>
  <c r="P39" i="8"/>
  <c r="Q39" i="8" s="1"/>
  <c r="I39" i="8"/>
  <c r="J39" i="8" s="1"/>
  <c r="Z38" i="8"/>
  <c r="V38" i="8"/>
  <c r="U38" i="8"/>
  <c r="T38" i="8"/>
  <c r="S38" i="8"/>
  <c r="R38" i="8"/>
  <c r="P38" i="8"/>
  <c r="Q38" i="8" s="1"/>
  <c r="I38" i="8"/>
  <c r="J38" i="8" s="1"/>
  <c r="Z37" i="8"/>
  <c r="V37" i="8"/>
  <c r="U37" i="8"/>
  <c r="T37" i="8"/>
  <c r="S37" i="8"/>
  <c r="R37" i="8"/>
  <c r="P37" i="8"/>
  <c r="Q37" i="8" s="1"/>
  <c r="I37" i="8"/>
  <c r="Z36" i="8"/>
  <c r="V36" i="8"/>
  <c r="U36" i="8"/>
  <c r="T36" i="8"/>
  <c r="S36" i="8"/>
  <c r="R36" i="8"/>
  <c r="P36" i="8"/>
  <c r="Q36" i="8" s="1"/>
  <c r="I36" i="8"/>
  <c r="J36" i="8" s="1"/>
  <c r="Z35" i="8"/>
  <c r="V35" i="8"/>
  <c r="U35" i="8"/>
  <c r="T35" i="8"/>
  <c r="S35" i="8"/>
  <c r="R35" i="8"/>
  <c r="P35" i="8"/>
  <c r="Q35" i="8" s="1"/>
  <c r="I35" i="8"/>
  <c r="J35" i="8" s="1"/>
  <c r="Z34" i="8"/>
  <c r="V34" i="8"/>
  <c r="U34" i="8"/>
  <c r="T34" i="8"/>
  <c r="S34" i="8"/>
  <c r="R34" i="8"/>
  <c r="P34" i="8"/>
  <c r="Q34" i="8" s="1"/>
  <c r="I34" i="8"/>
  <c r="J34" i="8" s="1"/>
  <c r="Z33" i="8"/>
  <c r="V33" i="8"/>
  <c r="U33" i="8"/>
  <c r="T33" i="8"/>
  <c r="S33" i="8"/>
  <c r="R33" i="8"/>
  <c r="P33" i="8"/>
  <c r="Q33" i="8" s="1"/>
  <c r="I33" i="8"/>
  <c r="Z32" i="8"/>
  <c r="V32" i="8"/>
  <c r="U32" i="8"/>
  <c r="T32" i="8"/>
  <c r="S32" i="8"/>
  <c r="R32" i="8"/>
  <c r="P32" i="8"/>
  <c r="Q32" i="8" s="1"/>
  <c r="I32" i="8"/>
  <c r="J32" i="8" s="1"/>
  <c r="Z31" i="8"/>
  <c r="V31" i="8"/>
  <c r="U31" i="8"/>
  <c r="T31" i="8"/>
  <c r="S31" i="8"/>
  <c r="R31" i="8"/>
  <c r="P31" i="8"/>
  <c r="Q31" i="8" s="1"/>
  <c r="I31" i="8"/>
  <c r="Z30" i="8"/>
  <c r="V30" i="8"/>
  <c r="U30" i="8"/>
  <c r="T30" i="8"/>
  <c r="S30" i="8"/>
  <c r="R30" i="8"/>
  <c r="P30" i="8"/>
  <c r="Q30" i="8" s="1"/>
  <c r="I30" i="8"/>
  <c r="J30" i="8" s="1"/>
  <c r="Z29" i="8"/>
  <c r="V29" i="8"/>
  <c r="U29" i="8"/>
  <c r="T29" i="8"/>
  <c r="S29" i="8"/>
  <c r="R29" i="8"/>
  <c r="P29" i="8"/>
  <c r="Q29" i="8" s="1"/>
  <c r="I29" i="8"/>
  <c r="Z28" i="8"/>
  <c r="V28" i="8"/>
  <c r="U28" i="8"/>
  <c r="T28" i="8"/>
  <c r="S28" i="8"/>
  <c r="R28" i="8"/>
  <c r="P28" i="8"/>
  <c r="Q28" i="8" s="1"/>
  <c r="I28" i="8"/>
  <c r="J28" i="8" s="1"/>
  <c r="Z27" i="8"/>
  <c r="V27" i="8"/>
  <c r="U27" i="8"/>
  <c r="T27" i="8"/>
  <c r="S27" i="8"/>
  <c r="R27" i="8"/>
  <c r="P27" i="8"/>
  <c r="Q27" i="8" s="1"/>
  <c r="I27" i="8"/>
  <c r="Z26" i="8"/>
  <c r="V26" i="8"/>
  <c r="U26" i="8"/>
  <c r="T26" i="8"/>
  <c r="S26" i="8"/>
  <c r="R26" i="8"/>
  <c r="P26" i="8"/>
  <c r="Q26" i="8" s="1"/>
  <c r="I26" i="8"/>
  <c r="J26" i="8" s="1"/>
  <c r="Z25" i="8"/>
  <c r="V25" i="8"/>
  <c r="U25" i="8"/>
  <c r="T25" i="8"/>
  <c r="S25" i="8"/>
  <c r="R25" i="8"/>
  <c r="P25" i="8"/>
  <c r="Q25" i="8" s="1"/>
  <c r="I25" i="8"/>
  <c r="Z24" i="8"/>
  <c r="V24" i="8"/>
  <c r="U24" i="8"/>
  <c r="T24" i="8"/>
  <c r="S24" i="8"/>
  <c r="R24" i="8"/>
  <c r="P24" i="8"/>
  <c r="Q24" i="8" s="1"/>
  <c r="I24" i="8"/>
  <c r="J24" i="8" s="1"/>
  <c r="Z23" i="8"/>
  <c r="V23" i="8"/>
  <c r="U23" i="8"/>
  <c r="T23" i="8"/>
  <c r="S23" i="8"/>
  <c r="R23" i="8"/>
  <c r="P23" i="8"/>
  <c r="Q23" i="8" s="1"/>
  <c r="I23" i="8"/>
  <c r="J23" i="8" s="1"/>
  <c r="Z22" i="8"/>
  <c r="V22" i="8"/>
  <c r="U22" i="8"/>
  <c r="T22" i="8"/>
  <c r="S22" i="8"/>
  <c r="R22" i="8"/>
  <c r="P22" i="8"/>
  <c r="Q22" i="8" s="1"/>
  <c r="I22" i="8"/>
  <c r="J22" i="8" s="1"/>
  <c r="Z21" i="8"/>
  <c r="V21" i="8"/>
  <c r="U21" i="8"/>
  <c r="T21" i="8"/>
  <c r="S21" i="8"/>
  <c r="R21" i="8"/>
  <c r="P21" i="8"/>
  <c r="Q21" i="8" s="1"/>
  <c r="I21" i="8"/>
  <c r="Z20" i="8"/>
  <c r="V20" i="8"/>
  <c r="U20" i="8"/>
  <c r="T20" i="8"/>
  <c r="S20" i="8"/>
  <c r="R20" i="8"/>
  <c r="P20" i="8"/>
  <c r="Q20" i="8" s="1"/>
  <c r="I20" i="8"/>
  <c r="J20" i="8" s="1"/>
  <c r="Z19" i="8"/>
  <c r="V19" i="8"/>
  <c r="U19" i="8"/>
  <c r="T19" i="8"/>
  <c r="S19" i="8"/>
  <c r="R19" i="8"/>
  <c r="P19" i="8"/>
  <c r="Q19" i="8" s="1"/>
  <c r="I19" i="8"/>
  <c r="Z18" i="8"/>
  <c r="V18" i="8"/>
  <c r="U18" i="8"/>
  <c r="T18" i="8"/>
  <c r="S18" i="8"/>
  <c r="R18" i="8"/>
  <c r="P18" i="8"/>
  <c r="Q18" i="8" s="1"/>
  <c r="I18" i="8"/>
  <c r="J18" i="8" s="1"/>
  <c r="Z17" i="8"/>
  <c r="V17" i="8"/>
  <c r="U17" i="8"/>
  <c r="T17" i="8"/>
  <c r="S17" i="8"/>
  <c r="R17" i="8"/>
  <c r="P17" i="8"/>
  <c r="Q17" i="8" s="1"/>
  <c r="I17" i="8"/>
  <c r="Z16" i="8"/>
  <c r="V16" i="8"/>
  <c r="U16" i="8"/>
  <c r="T16" i="8"/>
  <c r="S16" i="8"/>
  <c r="R16" i="8"/>
  <c r="P16" i="8"/>
  <c r="Q16" i="8" s="1"/>
  <c r="I16" i="8"/>
  <c r="J16" i="8" s="1"/>
  <c r="Z15" i="8"/>
  <c r="V15" i="8"/>
  <c r="U15" i="8"/>
  <c r="T15" i="8"/>
  <c r="S15" i="8"/>
  <c r="R15" i="8"/>
  <c r="P15" i="8"/>
  <c r="Q15" i="8" s="1"/>
  <c r="I15" i="8"/>
  <c r="J15" i="8" s="1"/>
  <c r="Z14" i="8"/>
  <c r="V14" i="8"/>
  <c r="U14" i="8"/>
  <c r="T14" i="8"/>
  <c r="S14" i="8"/>
  <c r="R14" i="8"/>
  <c r="P14" i="8"/>
  <c r="Q14" i="8" s="1"/>
  <c r="I14" i="8"/>
  <c r="J14" i="8" s="1"/>
  <c r="Z13" i="8"/>
  <c r="V13" i="8"/>
  <c r="U13" i="8"/>
  <c r="T13" i="8"/>
  <c r="S13" i="8"/>
  <c r="R13" i="8"/>
  <c r="P13" i="8"/>
  <c r="Q13" i="8" s="1"/>
  <c r="I13" i="8"/>
  <c r="Z12" i="8"/>
  <c r="V12" i="8"/>
  <c r="U12" i="8"/>
  <c r="T12" i="8"/>
  <c r="S12" i="8"/>
  <c r="R12" i="8"/>
  <c r="P12" i="8"/>
  <c r="Q12" i="8" s="1"/>
  <c r="I12" i="8"/>
  <c r="J12" i="8" s="1"/>
  <c r="Z11" i="8"/>
  <c r="V11" i="8"/>
  <c r="U11" i="8"/>
  <c r="T11" i="8"/>
  <c r="S11" i="8"/>
  <c r="R11" i="8"/>
  <c r="P11" i="8"/>
  <c r="Q11" i="8" s="1"/>
  <c r="I11" i="8"/>
  <c r="J11" i="8" s="1"/>
  <c r="Z10" i="8"/>
  <c r="V10" i="8"/>
  <c r="U10" i="8"/>
  <c r="T10" i="8"/>
  <c r="S10" i="8"/>
  <c r="R10" i="8"/>
  <c r="P10" i="8"/>
  <c r="Q10" i="8" s="1"/>
  <c r="J10" i="8"/>
  <c r="Z9" i="8"/>
  <c r="V9" i="8"/>
  <c r="U9" i="8"/>
  <c r="T9" i="8"/>
  <c r="S9" i="8"/>
  <c r="R9" i="8"/>
  <c r="P9" i="8"/>
  <c r="Q9" i="8" s="1"/>
  <c r="I9" i="8"/>
  <c r="Z8" i="8"/>
  <c r="V8" i="8"/>
  <c r="U8" i="8"/>
  <c r="T8" i="8"/>
  <c r="S8" i="8"/>
  <c r="R8" i="8"/>
  <c r="P8" i="8"/>
  <c r="Q8" i="8" s="1"/>
  <c r="I8" i="8"/>
  <c r="J8" i="8" s="1"/>
  <c r="Z7" i="8"/>
  <c r="V7" i="8"/>
  <c r="U7" i="8"/>
  <c r="T7" i="8"/>
  <c r="S7" i="8"/>
  <c r="R7" i="8"/>
  <c r="I7" i="8"/>
  <c r="J7" i="8" s="1"/>
  <c r="D7" i="5"/>
  <c r="Y71" i="7"/>
  <c r="Y72" i="7" s="1"/>
  <c r="Y73" i="7" s="1"/>
  <c r="O71" i="7"/>
  <c r="N71" i="7"/>
  <c r="M71" i="7"/>
  <c r="M72" i="7" s="1"/>
  <c r="M73" i="7" s="1"/>
  <c r="L71" i="7"/>
  <c r="L72" i="7" s="1"/>
  <c r="L73" i="7" s="1"/>
  <c r="K71" i="7"/>
  <c r="K72" i="7" s="1"/>
  <c r="H71" i="7"/>
  <c r="G71" i="7"/>
  <c r="G72" i="7" s="1"/>
  <c r="F71" i="7"/>
  <c r="E71" i="7"/>
  <c r="D71" i="7"/>
  <c r="D72" i="7" s="1"/>
  <c r="D73" i="7" s="1"/>
  <c r="Y70" i="7"/>
  <c r="W70" i="7"/>
  <c r="O70" i="7"/>
  <c r="N70" i="7"/>
  <c r="M70" i="7"/>
  <c r="L70" i="7"/>
  <c r="K70" i="7"/>
  <c r="H70" i="7"/>
  <c r="G70" i="7"/>
  <c r="F70" i="7"/>
  <c r="E70" i="7"/>
  <c r="D70" i="7"/>
  <c r="Z69" i="7"/>
  <c r="Z70" i="7" s="1"/>
  <c r="V69" i="7"/>
  <c r="V70" i="7" s="1"/>
  <c r="U69" i="7"/>
  <c r="U70" i="7" s="1"/>
  <c r="T69" i="7"/>
  <c r="T70" i="7" s="1"/>
  <c r="S69" i="7"/>
  <c r="S70" i="7" s="1"/>
  <c r="R69" i="7"/>
  <c r="R70" i="7" s="1"/>
  <c r="P69" i="7"/>
  <c r="P70" i="7" s="1"/>
  <c r="I69" i="7"/>
  <c r="I70" i="7" s="1"/>
  <c r="Y68" i="7"/>
  <c r="O68" i="7"/>
  <c r="N68" i="7"/>
  <c r="M68" i="7"/>
  <c r="L68" i="7"/>
  <c r="K68" i="7"/>
  <c r="H68" i="7"/>
  <c r="G68" i="7"/>
  <c r="F68" i="7"/>
  <c r="E68" i="7"/>
  <c r="D68" i="7"/>
  <c r="Z66" i="7"/>
  <c r="V66" i="7"/>
  <c r="U66" i="7"/>
  <c r="T66" i="7"/>
  <c r="S66" i="7"/>
  <c r="R66" i="7"/>
  <c r="P66" i="7"/>
  <c r="Q66" i="7" s="1"/>
  <c r="I66" i="7"/>
  <c r="Z65" i="7"/>
  <c r="V65" i="7"/>
  <c r="U65" i="7"/>
  <c r="T65" i="7"/>
  <c r="S65" i="7"/>
  <c r="R65" i="7"/>
  <c r="P65" i="7"/>
  <c r="Q65" i="7" s="1"/>
  <c r="I65" i="7"/>
  <c r="Z64" i="7"/>
  <c r="V64" i="7"/>
  <c r="U64" i="7"/>
  <c r="T64" i="7"/>
  <c r="S64" i="7"/>
  <c r="R64" i="7"/>
  <c r="P64" i="7"/>
  <c r="Q64" i="7" s="1"/>
  <c r="I64" i="7"/>
  <c r="Z63" i="7"/>
  <c r="V63" i="7"/>
  <c r="U63" i="7"/>
  <c r="T63" i="7"/>
  <c r="S63" i="7"/>
  <c r="R63" i="7"/>
  <c r="P63" i="7"/>
  <c r="Q63" i="7" s="1"/>
  <c r="I63" i="7"/>
  <c r="Z62" i="7"/>
  <c r="V62" i="7"/>
  <c r="U62" i="7"/>
  <c r="T62" i="7"/>
  <c r="S62" i="7"/>
  <c r="R62" i="7"/>
  <c r="P62" i="7"/>
  <c r="Q62" i="7" s="1"/>
  <c r="I62" i="7"/>
  <c r="Z61" i="7"/>
  <c r="V61" i="7"/>
  <c r="U61" i="7"/>
  <c r="T61" i="7"/>
  <c r="S61" i="7"/>
  <c r="R61" i="7"/>
  <c r="P61" i="7"/>
  <c r="Q61" i="7" s="1"/>
  <c r="Z60" i="7"/>
  <c r="V60" i="7"/>
  <c r="U60" i="7"/>
  <c r="T60" i="7"/>
  <c r="S60" i="7"/>
  <c r="R60" i="7"/>
  <c r="P60" i="7"/>
  <c r="Q60" i="7" s="1"/>
  <c r="Z59" i="7"/>
  <c r="V59" i="7"/>
  <c r="U59" i="7"/>
  <c r="T59" i="7"/>
  <c r="S59" i="7"/>
  <c r="R59" i="7"/>
  <c r="P59" i="7"/>
  <c r="Q59" i="7" s="1"/>
  <c r="I59" i="7"/>
  <c r="Z58" i="7"/>
  <c r="V58" i="7"/>
  <c r="U58" i="7"/>
  <c r="T58" i="7"/>
  <c r="S58" i="7"/>
  <c r="R58" i="7"/>
  <c r="P58" i="7"/>
  <c r="Q58" i="7" s="1"/>
  <c r="I58" i="7"/>
  <c r="Z57" i="7"/>
  <c r="V57" i="7"/>
  <c r="U57" i="7"/>
  <c r="T57" i="7"/>
  <c r="S57" i="7"/>
  <c r="R57" i="7"/>
  <c r="P57" i="7"/>
  <c r="Q57" i="7" s="1"/>
  <c r="I57" i="7"/>
  <c r="Z56" i="7"/>
  <c r="V56" i="7"/>
  <c r="U56" i="7"/>
  <c r="T56" i="7"/>
  <c r="S56" i="7"/>
  <c r="R56" i="7"/>
  <c r="P56" i="7"/>
  <c r="Q56" i="7" s="1"/>
  <c r="I56" i="7"/>
  <c r="Z55" i="7"/>
  <c r="V55" i="7"/>
  <c r="U55" i="7"/>
  <c r="T55" i="7"/>
  <c r="S55" i="7"/>
  <c r="R55" i="7"/>
  <c r="P55" i="7"/>
  <c r="Q55" i="7" s="1"/>
  <c r="I55" i="7"/>
  <c r="Z54" i="7"/>
  <c r="V54" i="7"/>
  <c r="U54" i="7"/>
  <c r="T54" i="7"/>
  <c r="S54" i="7"/>
  <c r="R54" i="7"/>
  <c r="P54" i="7"/>
  <c r="Q54" i="7" s="1"/>
  <c r="I54" i="7"/>
  <c r="Z53" i="7"/>
  <c r="V53" i="7"/>
  <c r="U53" i="7"/>
  <c r="T53" i="7"/>
  <c r="S53" i="7"/>
  <c r="R53" i="7"/>
  <c r="P53" i="7"/>
  <c r="Q53" i="7" s="1"/>
  <c r="I53" i="7"/>
  <c r="Z52" i="7"/>
  <c r="V52" i="7"/>
  <c r="U52" i="7"/>
  <c r="T52" i="7"/>
  <c r="S52" i="7"/>
  <c r="R52" i="7"/>
  <c r="P52" i="7"/>
  <c r="Q52" i="7" s="1"/>
  <c r="I52" i="7"/>
  <c r="Z51" i="7"/>
  <c r="V51" i="7"/>
  <c r="U51" i="7"/>
  <c r="T51" i="7"/>
  <c r="S51" i="7"/>
  <c r="R51" i="7"/>
  <c r="P51" i="7"/>
  <c r="Q51" i="7" s="1"/>
  <c r="I51" i="7"/>
  <c r="Z50" i="7"/>
  <c r="V50" i="7"/>
  <c r="U50" i="7"/>
  <c r="T50" i="7"/>
  <c r="S50" i="7"/>
  <c r="R50" i="7"/>
  <c r="P50" i="7"/>
  <c r="Q50" i="7" s="1"/>
  <c r="I50" i="7"/>
  <c r="Z49" i="7"/>
  <c r="V49" i="7"/>
  <c r="U49" i="7"/>
  <c r="T49" i="7"/>
  <c r="S49" i="7"/>
  <c r="R49" i="7"/>
  <c r="P49" i="7"/>
  <c r="Q49" i="7" s="1"/>
  <c r="I49" i="7"/>
  <c r="Z48" i="7"/>
  <c r="V48" i="7"/>
  <c r="U48" i="7"/>
  <c r="T48" i="7"/>
  <c r="S48" i="7"/>
  <c r="R48" i="7"/>
  <c r="P48" i="7"/>
  <c r="Q48" i="7" s="1"/>
  <c r="I48" i="7"/>
  <c r="Z47" i="7"/>
  <c r="V47" i="7"/>
  <c r="U47" i="7"/>
  <c r="T47" i="7"/>
  <c r="S47" i="7"/>
  <c r="R47" i="7"/>
  <c r="P47" i="7"/>
  <c r="Q47" i="7" s="1"/>
  <c r="I47" i="7"/>
  <c r="Z46" i="7"/>
  <c r="V46" i="7"/>
  <c r="U46" i="7"/>
  <c r="T46" i="7"/>
  <c r="S46" i="7"/>
  <c r="R46" i="7"/>
  <c r="P46" i="7"/>
  <c r="Q46" i="7" s="1"/>
  <c r="I46" i="7"/>
  <c r="Z45" i="7"/>
  <c r="V45" i="7"/>
  <c r="U45" i="7"/>
  <c r="T45" i="7"/>
  <c r="S45" i="7"/>
  <c r="R45" i="7"/>
  <c r="P45" i="7"/>
  <c r="Q45" i="7" s="1"/>
  <c r="I45" i="7"/>
  <c r="Z44" i="7"/>
  <c r="V44" i="7"/>
  <c r="U44" i="7"/>
  <c r="T44" i="7"/>
  <c r="S44" i="7"/>
  <c r="R44" i="7"/>
  <c r="P44" i="7"/>
  <c r="Q44" i="7" s="1"/>
  <c r="I44" i="7"/>
  <c r="Z43" i="7"/>
  <c r="V43" i="7"/>
  <c r="U43" i="7"/>
  <c r="T43" i="7"/>
  <c r="S43" i="7"/>
  <c r="R43" i="7"/>
  <c r="P43" i="7"/>
  <c r="Q43" i="7" s="1"/>
  <c r="I43" i="7"/>
  <c r="Z42" i="7"/>
  <c r="V42" i="7"/>
  <c r="U42" i="7"/>
  <c r="T42" i="7"/>
  <c r="S42" i="7"/>
  <c r="R42" i="7"/>
  <c r="P42" i="7"/>
  <c r="Q42" i="7" s="1"/>
  <c r="I42" i="7"/>
  <c r="Z41" i="7"/>
  <c r="V41" i="7"/>
  <c r="U41" i="7"/>
  <c r="T41" i="7"/>
  <c r="S41" i="7"/>
  <c r="R41" i="7"/>
  <c r="P41" i="7"/>
  <c r="Q41" i="7" s="1"/>
  <c r="I41" i="7"/>
  <c r="Z40" i="7"/>
  <c r="V40" i="7"/>
  <c r="U40" i="7"/>
  <c r="T40" i="7"/>
  <c r="S40" i="7"/>
  <c r="R40" i="7"/>
  <c r="P40" i="7"/>
  <c r="Q40" i="7" s="1"/>
  <c r="I40" i="7"/>
  <c r="Z39" i="7"/>
  <c r="V39" i="7"/>
  <c r="U39" i="7"/>
  <c r="T39" i="7"/>
  <c r="S39" i="7"/>
  <c r="R39" i="7"/>
  <c r="P39" i="7"/>
  <c r="Q39" i="7" s="1"/>
  <c r="I39" i="7"/>
  <c r="Z38" i="7"/>
  <c r="V38" i="7"/>
  <c r="U38" i="7"/>
  <c r="T38" i="7"/>
  <c r="S38" i="7"/>
  <c r="R38" i="7"/>
  <c r="P38" i="7"/>
  <c r="Q38" i="7" s="1"/>
  <c r="I38" i="7"/>
  <c r="Z37" i="7"/>
  <c r="V37" i="7"/>
  <c r="U37" i="7"/>
  <c r="T37" i="7"/>
  <c r="S37" i="7"/>
  <c r="R37" i="7"/>
  <c r="P37" i="7"/>
  <c r="Q37" i="7" s="1"/>
  <c r="Z36" i="7"/>
  <c r="V36" i="7"/>
  <c r="U36" i="7"/>
  <c r="T36" i="7"/>
  <c r="S36" i="7"/>
  <c r="R36" i="7"/>
  <c r="P36" i="7"/>
  <c r="Q36" i="7" s="1"/>
  <c r="I36" i="7"/>
  <c r="Z35" i="7"/>
  <c r="V35" i="7"/>
  <c r="U35" i="7"/>
  <c r="T35" i="7"/>
  <c r="S35" i="7"/>
  <c r="R35" i="7"/>
  <c r="P35" i="7"/>
  <c r="Q35" i="7" s="1"/>
  <c r="I35" i="7"/>
  <c r="Z34" i="7"/>
  <c r="V34" i="7"/>
  <c r="U34" i="7"/>
  <c r="T34" i="7"/>
  <c r="S34" i="7"/>
  <c r="R34" i="7"/>
  <c r="P34" i="7"/>
  <c r="Q34" i="7" s="1"/>
  <c r="I34" i="7"/>
  <c r="Z33" i="7"/>
  <c r="V33" i="7"/>
  <c r="U33" i="7"/>
  <c r="T33" i="7"/>
  <c r="S33" i="7"/>
  <c r="R33" i="7"/>
  <c r="P33" i="7"/>
  <c r="Q33" i="7" s="1"/>
  <c r="I33" i="7"/>
  <c r="Z32" i="7"/>
  <c r="V32" i="7"/>
  <c r="U32" i="7"/>
  <c r="T32" i="7"/>
  <c r="S32" i="7"/>
  <c r="R32" i="7"/>
  <c r="Q32" i="7"/>
  <c r="I32" i="7"/>
  <c r="Z31" i="7"/>
  <c r="V31" i="7"/>
  <c r="U31" i="7"/>
  <c r="T31" i="7"/>
  <c r="S31" i="7"/>
  <c r="R31" i="7"/>
  <c r="P31" i="7"/>
  <c r="Q31" i="7" s="1"/>
  <c r="I31" i="7"/>
  <c r="Z30" i="7"/>
  <c r="V30" i="7"/>
  <c r="U30" i="7"/>
  <c r="T30" i="7"/>
  <c r="S30" i="7"/>
  <c r="R30" i="7"/>
  <c r="P30" i="7"/>
  <c r="Q30" i="7" s="1"/>
  <c r="I30" i="7"/>
  <c r="Z29" i="7"/>
  <c r="V29" i="7"/>
  <c r="U29" i="7"/>
  <c r="T29" i="7"/>
  <c r="S29" i="7"/>
  <c r="R29" i="7"/>
  <c r="P29" i="7"/>
  <c r="Q29" i="7" s="1"/>
  <c r="I29" i="7"/>
  <c r="Z28" i="7"/>
  <c r="V28" i="7"/>
  <c r="U28" i="7"/>
  <c r="T28" i="7"/>
  <c r="S28" i="7"/>
  <c r="R28" i="7"/>
  <c r="P28" i="7"/>
  <c r="Q28" i="7" s="1"/>
  <c r="I28" i="7"/>
  <c r="Z27" i="7"/>
  <c r="V27" i="7"/>
  <c r="U27" i="7"/>
  <c r="T27" i="7"/>
  <c r="S27" i="7"/>
  <c r="R27" i="7"/>
  <c r="P27" i="7"/>
  <c r="Q27" i="7" s="1"/>
  <c r="I27" i="7"/>
  <c r="Z26" i="7"/>
  <c r="V26" i="7"/>
  <c r="U26" i="7"/>
  <c r="T26" i="7"/>
  <c r="S26" i="7"/>
  <c r="R26" i="7"/>
  <c r="P26" i="7"/>
  <c r="Q26" i="7" s="1"/>
  <c r="I26" i="7"/>
  <c r="Z25" i="7"/>
  <c r="V25" i="7"/>
  <c r="U25" i="7"/>
  <c r="T25" i="7"/>
  <c r="S25" i="7"/>
  <c r="R25" i="7"/>
  <c r="P25" i="7"/>
  <c r="Q25" i="7" s="1"/>
  <c r="I25" i="7"/>
  <c r="Z24" i="7"/>
  <c r="V24" i="7"/>
  <c r="U24" i="7"/>
  <c r="T24" i="7"/>
  <c r="S24" i="7"/>
  <c r="R24" i="7"/>
  <c r="P24" i="7"/>
  <c r="Q24" i="7" s="1"/>
  <c r="Z23" i="7"/>
  <c r="V23" i="7"/>
  <c r="U23" i="7"/>
  <c r="T23" i="7"/>
  <c r="S23" i="7"/>
  <c r="R23" i="7"/>
  <c r="P23" i="7"/>
  <c r="Q23" i="7" s="1"/>
  <c r="I23" i="7"/>
  <c r="Z22" i="7"/>
  <c r="V22" i="7"/>
  <c r="U22" i="7"/>
  <c r="T22" i="7"/>
  <c r="S22" i="7"/>
  <c r="R22" i="7"/>
  <c r="P22" i="7"/>
  <c r="Q22" i="7" s="1"/>
  <c r="I22" i="7"/>
  <c r="Z21" i="7"/>
  <c r="V21" i="7"/>
  <c r="U21" i="7"/>
  <c r="T21" i="7"/>
  <c r="S21" i="7"/>
  <c r="R21" i="7"/>
  <c r="P21" i="7"/>
  <c r="Q21" i="7" s="1"/>
  <c r="I21" i="7"/>
  <c r="Z20" i="7"/>
  <c r="V20" i="7"/>
  <c r="U20" i="7"/>
  <c r="T20" i="7"/>
  <c r="S20" i="7"/>
  <c r="R20" i="7"/>
  <c r="P20" i="7"/>
  <c r="Q20" i="7" s="1"/>
  <c r="I20" i="7"/>
  <c r="Z19" i="7"/>
  <c r="V19" i="7"/>
  <c r="U19" i="7"/>
  <c r="T19" i="7"/>
  <c r="S19" i="7"/>
  <c r="R19" i="7"/>
  <c r="P19" i="7"/>
  <c r="Q19" i="7" s="1"/>
  <c r="I19" i="7"/>
  <c r="Z18" i="7"/>
  <c r="V18" i="7"/>
  <c r="U18" i="7"/>
  <c r="T18" i="7"/>
  <c r="S18" i="7"/>
  <c r="R18" i="7"/>
  <c r="P18" i="7"/>
  <c r="Q18" i="7" s="1"/>
  <c r="I18" i="7"/>
  <c r="Z17" i="7"/>
  <c r="V17" i="7"/>
  <c r="U17" i="7"/>
  <c r="T17" i="7"/>
  <c r="S17" i="7"/>
  <c r="R17" i="7"/>
  <c r="P17" i="7"/>
  <c r="Q17" i="7" s="1"/>
  <c r="I17" i="7"/>
  <c r="Z16" i="7"/>
  <c r="V16" i="7"/>
  <c r="U16" i="7"/>
  <c r="T16" i="7"/>
  <c r="S16" i="7"/>
  <c r="R16" i="7"/>
  <c r="P16" i="7"/>
  <c r="Q16" i="7" s="1"/>
  <c r="I16" i="7"/>
  <c r="Z15" i="7"/>
  <c r="V15" i="7"/>
  <c r="U15" i="7"/>
  <c r="T15" i="7"/>
  <c r="S15" i="7"/>
  <c r="R15" i="7"/>
  <c r="P15" i="7"/>
  <c r="Q15" i="7" s="1"/>
  <c r="I15" i="7"/>
  <c r="Z14" i="7"/>
  <c r="V14" i="7"/>
  <c r="U14" i="7"/>
  <c r="T14" i="7"/>
  <c r="S14" i="7"/>
  <c r="R14" i="7"/>
  <c r="P14" i="7"/>
  <c r="Q14" i="7" s="1"/>
  <c r="I14" i="7"/>
  <c r="Z13" i="7"/>
  <c r="V13" i="7"/>
  <c r="U13" i="7"/>
  <c r="T13" i="7"/>
  <c r="S13" i="7"/>
  <c r="R13" i="7"/>
  <c r="Q13" i="7"/>
  <c r="I13" i="7"/>
  <c r="Z12" i="7"/>
  <c r="V12" i="7"/>
  <c r="U12" i="7"/>
  <c r="T12" i="7"/>
  <c r="S12" i="7"/>
  <c r="R12" i="7"/>
  <c r="P12" i="7"/>
  <c r="Q12" i="7" s="1"/>
  <c r="I12" i="7"/>
  <c r="Z11" i="7"/>
  <c r="V11" i="7"/>
  <c r="U11" i="7"/>
  <c r="T11" i="7"/>
  <c r="S11" i="7"/>
  <c r="R11" i="7"/>
  <c r="P11" i="7"/>
  <c r="Q11" i="7" s="1"/>
  <c r="I11" i="7"/>
  <c r="Z10" i="7"/>
  <c r="V10" i="7"/>
  <c r="U10" i="7"/>
  <c r="T10" i="7"/>
  <c r="S10" i="7"/>
  <c r="R10" i="7"/>
  <c r="P10" i="7"/>
  <c r="Q10" i="7" s="1"/>
  <c r="I10" i="7"/>
  <c r="Z9" i="7"/>
  <c r="V9" i="7"/>
  <c r="U9" i="7"/>
  <c r="T9" i="7"/>
  <c r="S9" i="7"/>
  <c r="R9" i="7"/>
  <c r="P9" i="7"/>
  <c r="Q9" i="7" s="1"/>
  <c r="I9" i="7"/>
  <c r="Z8" i="7"/>
  <c r="V8" i="7"/>
  <c r="U8" i="7"/>
  <c r="T8" i="7"/>
  <c r="S8" i="7"/>
  <c r="R8" i="7"/>
  <c r="P8" i="7"/>
  <c r="Q8" i="7" s="1"/>
  <c r="I8" i="7"/>
  <c r="Y82" i="6"/>
  <c r="Y83" i="6" s="1"/>
  <c r="Y84" i="6" s="1"/>
  <c r="O82" i="6"/>
  <c r="O83" i="6" s="1"/>
  <c r="N82" i="6"/>
  <c r="M82" i="6"/>
  <c r="M83" i="6" s="1"/>
  <c r="M84" i="6" s="1"/>
  <c r="L82" i="6"/>
  <c r="K82" i="6"/>
  <c r="H82" i="6"/>
  <c r="H83" i="6" s="1"/>
  <c r="H84" i="6" s="1"/>
  <c r="G82" i="6"/>
  <c r="F82" i="6"/>
  <c r="E82" i="6"/>
  <c r="E83" i="6" s="1"/>
  <c r="E84" i="6" s="1"/>
  <c r="Y81" i="6"/>
  <c r="W81" i="6"/>
  <c r="O81" i="6"/>
  <c r="N81" i="6"/>
  <c r="M81" i="6"/>
  <c r="L81" i="6"/>
  <c r="K81" i="6"/>
  <c r="H81" i="6"/>
  <c r="G81" i="6"/>
  <c r="F81" i="6"/>
  <c r="E81" i="6"/>
  <c r="D81" i="6"/>
  <c r="Z80" i="6"/>
  <c r="Z81" i="6" s="1"/>
  <c r="V80" i="6"/>
  <c r="V81" i="6" s="1"/>
  <c r="U80" i="6"/>
  <c r="U81" i="6" s="1"/>
  <c r="T80" i="6"/>
  <c r="T81" i="6" s="1"/>
  <c r="S80" i="6"/>
  <c r="S81" i="6" s="1"/>
  <c r="R80" i="6"/>
  <c r="R81" i="6" s="1"/>
  <c r="P80" i="6"/>
  <c r="P81" i="6" s="1"/>
  <c r="I80" i="6"/>
  <c r="J80" i="6" s="1"/>
  <c r="Y79" i="6"/>
  <c r="O79" i="6"/>
  <c r="N79" i="6"/>
  <c r="M79" i="6"/>
  <c r="L79" i="6"/>
  <c r="K79" i="6"/>
  <c r="H79" i="6"/>
  <c r="G79" i="6"/>
  <c r="F79" i="6"/>
  <c r="E79" i="6"/>
  <c r="D79" i="6"/>
  <c r="Z66" i="6"/>
  <c r="V66" i="6"/>
  <c r="U66" i="6"/>
  <c r="T66" i="6"/>
  <c r="S66" i="6"/>
  <c r="R66" i="6"/>
  <c r="P66" i="6"/>
  <c r="Q66" i="6" s="1"/>
  <c r="I66" i="6"/>
  <c r="Z65" i="6"/>
  <c r="V65" i="6"/>
  <c r="U65" i="6"/>
  <c r="T65" i="6"/>
  <c r="S65" i="6"/>
  <c r="R65" i="6"/>
  <c r="P65" i="6"/>
  <c r="Q65" i="6" s="1"/>
  <c r="I65" i="6"/>
  <c r="Z64" i="6"/>
  <c r="V64" i="6"/>
  <c r="U64" i="6"/>
  <c r="T64" i="6"/>
  <c r="S64" i="6"/>
  <c r="R64" i="6"/>
  <c r="P64" i="6"/>
  <c r="Q64" i="6" s="1"/>
  <c r="I64" i="6"/>
  <c r="Z63" i="6"/>
  <c r="V63" i="6"/>
  <c r="U63" i="6"/>
  <c r="T63" i="6"/>
  <c r="S63" i="6"/>
  <c r="R63" i="6"/>
  <c r="P63" i="6"/>
  <c r="Q63" i="6" s="1"/>
  <c r="I63" i="6"/>
  <c r="Z62" i="6"/>
  <c r="V62" i="6"/>
  <c r="U62" i="6"/>
  <c r="T62" i="6"/>
  <c r="S62" i="6"/>
  <c r="R62" i="6"/>
  <c r="P62" i="6"/>
  <c r="Q62" i="6" s="1"/>
  <c r="I62" i="6"/>
  <c r="Z61" i="6"/>
  <c r="V61" i="6"/>
  <c r="U61" i="6"/>
  <c r="T61" i="6"/>
  <c r="S61" i="6"/>
  <c r="R61" i="6"/>
  <c r="P61" i="6"/>
  <c r="Q61" i="6" s="1"/>
  <c r="I61" i="6"/>
  <c r="Z60" i="6"/>
  <c r="V60" i="6"/>
  <c r="U60" i="6"/>
  <c r="T60" i="6"/>
  <c r="S60" i="6"/>
  <c r="R60" i="6"/>
  <c r="P60" i="6"/>
  <c r="Q60" i="6" s="1"/>
  <c r="I60" i="6"/>
  <c r="Z59" i="6"/>
  <c r="V59" i="6"/>
  <c r="U59" i="6"/>
  <c r="T59" i="6"/>
  <c r="S59" i="6"/>
  <c r="R59" i="6"/>
  <c r="P59" i="6"/>
  <c r="Q59" i="6" s="1"/>
  <c r="I59" i="6"/>
  <c r="Z58" i="6"/>
  <c r="V58" i="6"/>
  <c r="U58" i="6"/>
  <c r="T58" i="6"/>
  <c r="S58" i="6"/>
  <c r="R58" i="6"/>
  <c r="P58" i="6"/>
  <c r="Q58" i="6" s="1"/>
  <c r="I58" i="6"/>
  <c r="Z57" i="6"/>
  <c r="V57" i="6"/>
  <c r="U57" i="6"/>
  <c r="T57" i="6"/>
  <c r="S57" i="6"/>
  <c r="R57" i="6"/>
  <c r="P57" i="6"/>
  <c r="Q57" i="6" s="1"/>
  <c r="I57" i="6"/>
  <c r="Z56" i="6"/>
  <c r="V56" i="6"/>
  <c r="U56" i="6"/>
  <c r="T56" i="6"/>
  <c r="S56" i="6"/>
  <c r="R56" i="6"/>
  <c r="P56" i="6"/>
  <c r="Q56" i="6" s="1"/>
  <c r="I56" i="6"/>
  <c r="Z55" i="6"/>
  <c r="V55" i="6"/>
  <c r="U55" i="6"/>
  <c r="T55" i="6"/>
  <c r="S55" i="6"/>
  <c r="R55" i="6"/>
  <c r="P55" i="6"/>
  <c r="Q55" i="6" s="1"/>
  <c r="I55" i="6"/>
  <c r="Z54" i="6"/>
  <c r="V54" i="6"/>
  <c r="U54" i="6"/>
  <c r="T54" i="6"/>
  <c r="S54" i="6"/>
  <c r="R54" i="6"/>
  <c r="P54" i="6"/>
  <c r="Q54" i="6" s="1"/>
  <c r="I54" i="6"/>
  <c r="Z53" i="6"/>
  <c r="V53" i="6"/>
  <c r="U53" i="6"/>
  <c r="T53" i="6"/>
  <c r="S53" i="6"/>
  <c r="R53" i="6"/>
  <c r="P53" i="6"/>
  <c r="Q53" i="6" s="1"/>
  <c r="I53" i="6"/>
  <c r="Z52" i="6"/>
  <c r="V52" i="6"/>
  <c r="U52" i="6"/>
  <c r="T52" i="6"/>
  <c r="S52" i="6"/>
  <c r="R52" i="6"/>
  <c r="P52" i="6"/>
  <c r="Q52" i="6" s="1"/>
  <c r="I52" i="6"/>
  <c r="Z51" i="6"/>
  <c r="V51" i="6"/>
  <c r="U51" i="6"/>
  <c r="T51" i="6"/>
  <c r="S51" i="6"/>
  <c r="R51" i="6"/>
  <c r="P51" i="6"/>
  <c r="Q51" i="6" s="1"/>
  <c r="I51" i="6"/>
  <c r="Z50" i="6"/>
  <c r="V50" i="6"/>
  <c r="U50" i="6"/>
  <c r="T50" i="6"/>
  <c r="S50" i="6"/>
  <c r="R50" i="6"/>
  <c r="P50" i="6"/>
  <c r="Q50" i="6" s="1"/>
  <c r="I50" i="6"/>
  <c r="Z49" i="6"/>
  <c r="V49" i="6"/>
  <c r="U49" i="6"/>
  <c r="T49" i="6"/>
  <c r="S49" i="6"/>
  <c r="R49" i="6"/>
  <c r="P49" i="6"/>
  <c r="Q49" i="6" s="1"/>
  <c r="I49" i="6"/>
  <c r="Z48" i="6"/>
  <c r="V48" i="6"/>
  <c r="U48" i="6"/>
  <c r="T48" i="6"/>
  <c r="S48" i="6"/>
  <c r="R48" i="6"/>
  <c r="P48" i="6"/>
  <c r="Q48" i="6" s="1"/>
  <c r="I48" i="6"/>
  <c r="Z47" i="6"/>
  <c r="V47" i="6"/>
  <c r="U47" i="6"/>
  <c r="T47" i="6"/>
  <c r="S47" i="6"/>
  <c r="R47" i="6"/>
  <c r="P47" i="6"/>
  <c r="Q47" i="6" s="1"/>
  <c r="I47" i="6"/>
  <c r="Z46" i="6"/>
  <c r="V46" i="6"/>
  <c r="U46" i="6"/>
  <c r="T46" i="6"/>
  <c r="S46" i="6"/>
  <c r="R46" i="6"/>
  <c r="P46" i="6"/>
  <c r="Q46" i="6" s="1"/>
  <c r="I46" i="6"/>
  <c r="Z45" i="6"/>
  <c r="V45" i="6"/>
  <c r="U45" i="6"/>
  <c r="T45" i="6"/>
  <c r="S45" i="6"/>
  <c r="R45" i="6"/>
  <c r="P45" i="6"/>
  <c r="Q45" i="6" s="1"/>
  <c r="Z44" i="6"/>
  <c r="V44" i="6"/>
  <c r="U44" i="6"/>
  <c r="T44" i="6"/>
  <c r="S44" i="6"/>
  <c r="R44" i="6"/>
  <c r="P44" i="6"/>
  <c r="Q44" i="6" s="1"/>
  <c r="Z43" i="6"/>
  <c r="V43" i="6"/>
  <c r="U43" i="6"/>
  <c r="T43" i="6"/>
  <c r="S43" i="6"/>
  <c r="R43" i="6"/>
  <c r="P43" i="6"/>
  <c r="Q43" i="6" s="1"/>
  <c r="Z42" i="6"/>
  <c r="V42" i="6"/>
  <c r="U42" i="6"/>
  <c r="T42" i="6"/>
  <c r="S42" i="6"/>
  <c r="R42" i="6"/>
  <c r="P42" i="6"/>
  <c r="Q42" i="6" s="1"/>
  <c r="Z41" i="6"/>
  <c r="V41" i="6"/>
  <c r="U41" i="6"/>
  <c r="T41" i="6"/>
  <c r="S41" i="6"/>
  <c r="R41" i="6"/>
  <c r="P41" i="6"/>
  <c r="Q41" i="6" s="1"/>
  <c r="Z40" i="6"/>
  <c r="V40" i="6"/>
  <c r="U40" i="6"/>
  <c r="T40" i="6"/>
  <c r="S40" i="6"/>
  <c r="R40" i="6"/>
  <c r="P40" i="6"/>
  <c r="Q40" i="6" s="1"/>
  <c r="Z39" i="6"/>
  <c r="V39" i="6"/>
  <c r="U39" i="6"/>
  <c r="T39" i="6"/>
  <c r="S39" i="6"/>
  <c r="R39" i="6"/>
  <c r="P39" i="6"/>
  <c r="Q39" i="6" s="1"/>
  <c r="Z38" i="6"/>
  <c r="V38" i="6"/>
  <c r="U38" i="6"/>
  <c r="T38" i="6"/>
  <c r="S38" i="6"/>
  <c r="R38" i="6"/>
  <c r="P38" i="6"/>
  <c r="Q38" i="6" s="1"/>
  <c r="I38" i="6"/>
  <c r="Z37" i="6"/>
  <c r="V37" i="6"/>
  <c r="U37" i="6"/>
  <c r="T37" i="6"/>
  <c r="S37" i="6"/>
  <c r="R37" i="6"/>
  <c r="P37" i="6"/>
  <c r="Q37" i="6" s="1"/>
  <c r="I37" i="6"/>
  <c r="Z36" i="6"/>
  <c r="V36" i="6"/>
  <c r="U36" i="6"/>
  <c r="T36" i="6"/>
  <c r="S36" i="6"/>
  <c r="R36" i="6"/>
  <c r="P36" i="6"/>
  <c r="Q36" i="6" s="1"/>
  <c r="I36" i="6"/>
  <c r="Z35" i="6"/>
  <c r="V35" i="6"/>
  <c r="U35" i="6"/>
  <c r="T35" i="6"/>
  <c r="S35" i="6"/>
  <c r="R35" i="6"/>
  <c r="P35" i="6"/>
  <c r="Q35" i="6" s="1"/>
  <c r="I35" i="6"/>
  <c r="Z34" i="6"/>
  <c r="V34" i="6"/>
  <c r="U34" i="6"/>
  <c r="T34" i="6"/>
  <c r="S34" i="6"/>
  <c r="R34" i="6"/>
  <c r="P34" i="6"/>
  <c r="Q34" i="6" s="1"/>
  <c r="I34" i="6"/>
  <c r="Z33" i="6"/>
  <c r="V33" i="6"/>
  <c r="U33" i="6"/>
  <c r="T33" i="6"/>
  <c r="S33" i="6"/>
  <c r="R33" i="6"/>
  <c r="P33" i="6"/>
  <c r="Q33" i="6" s="1"/>
  <c r="I33" i="6"/>
  <c r="Z32" i="6"/>
  <c r="V32" i="6"/>
  <c r="U32" i="6"/>
  <c r="T32" i="6"/>
  <c r="S32" i="6"/>
  <c r="R32" i="6"/>
  <c r="P32" i="6"/>
  <c r="Q32" i="6" s="1"/>
  <c r="I32" i="6"/>
  <c r="Z31" i="6"/>
  <c r="V31" i="6"/>
  <c r="U31" i="6"/>
  <c r="T31" i="6"/>
  <c r="S31" i="6"/>
  <c r="R31" i="6"/>
  <c r="P31" i="6"/>
  <c r="Q31" i="6" s="1"/>
  <c r="I31" i="6"/>
  <c r="Z30" i="6"/>
  <c r="V30" i="6"/>
  <c r="U30" i="6"/>
  <c r="T30" i="6"/>
  <c r="S30" i="6"/>
  <c r="R30" i="6"/>
  <c r="P30" i="6"/>
  <c r="Q30" i="6" s="1"/>
  <c r="I30" i="6"/>
  <c r="Z29" i="6"/>
  <c r="V29" i="6"/>
  <c r="U29" i="6"/>
  <c r="T29" i="6"/>
  <c r="S29" i="6"/>
  <c r="R29" i="6"/>
  <c r="P29" i="6"/>
  <c r="Q29" i="6" s="1"/>
  <c r="I29" i="6"/>
  <c r="Z28" i="6"/>
  <c r="V28" i="6"/>
  <c r="U28" i="6"/>
  <c r="T28" i="6"/>
  <c r="S28" i="6"/>
  <c r="R28" i="6"/>
  <c r="P28" i="6"/>
  <c r="Q28" i="6" s="1"/>
  <c r="I28" i="6"/>
  <c r="Z27" i="6"/>
  <c r="V27" i="6"/>
  <c r="U27" i="6"/>
  <c r="T27" i="6"/>
  <c r="S27" i="6"/>
  <c r="R27" i="6"/>
  <c r="P27" i="6"/>
  <c r="Q27" i="6" s="1"/>
  <c r="I27" i="6"/>
  <c r="Z26" i="6"/>
  <c r="V26" i="6"/>
  <c r="U26" i="6"/>
  <c r="T26" i="6"/>
  <c r="S26" i="6"/>
  <c r="R26" i="6"/>
  <c r="Q26" i="6"/>
  <c r="I26" i="6"/>
  <c r="Z25" i="6"/>
  <c r="V25" i="6"/>
  <c r="U25" i="6"/>
  <c r="T25" i="6"/>
  <c r="S25" i="6"/>
  <c r="R25" i="6"/>
  <c r="Q25" i="6"/>
  <c r="I25" i="6"/>
  <c r="Z24" i="6"/>
  <c r="V24" i="6"/>
  <c r="U24" i="6"/>
  <c r="T24" i="6"/>
  <c r="S24" i="6"/>
  <c r="R24" i="6"/>
  <c r="P24" i="6"/>
  <c r="Q24" i="6" s="1"/>
  <c r="I24" i="6"/>
  <c r="Z23" i="6"/>
  <c r="V23" i="6"/>
  <c r="U23" i="6"/>
  <c r="T23" i="6"/>
  <c r="S23" i="6"/>
  <c r="R23" i="6"/>
  <c r="Q23" i="6"/>
  <c r="I23" i="6"/>
  <c r="Z22" i="6"/>
  <c r="V22" i="6"/>
  <c r="U22" i="6"/>
  <c r="T22" i="6"/>
  <c r="S22" i="6"/>
  <c r="R22" i="6"/>
  <c r="P22" i="6"/>
  <c r="Q22" i="6" s="1"/>
  <c r="I22" i="6"/>
  <c r="Z21" i="6"/>
  <c r="V21" i="6"/>
  <c r="U21" i="6"/>
  <c r="T21" i="6"/>
  <c r="S21" i="6"/>
  <c r="R21" i="6"/>
  <c r="P21" i="6"/>
  <c r="Q21" i="6" s="1"/>
  <c r="I21" i="6"/>
  <c r="Z20" i="6"/>
  <c r="V20" i="6"/>
  <c r="U20" i="6"/>
  <c r="T20" i="6"/>
  <c r="S20" i="6"/>
  <c r="R20" i="6"/>
  <c r="P20" i="6"/>
  <c r="Q20" i="6" s="1"/>
  <c r="I20" i="6"/>
  <c r="Z19" i="6"/>
  <c r="V19" i="6"/>
  <c r="U19" i="6"/>
  <c r="T19" i="6"/>
  <c r="S19" i="6"/>
  <c r="R19" i="6"/>
  <c r="P19" i="6"/>
  <c r="Q19" i="6" s="1"/>
  <c r="I19" i="6"/>
  <c r="Z18" i="6"/>
  <c r="V18" i="6"/>
  <c r="U18" i="6"/>
  <c r="T18" i="6"/>
  <c r="S18" i="6"/>
  <c r="R18" i="6"/>
  <c r="P18" i="6"/>
  <c r="Q18" i="6" s="1"/>
  <c r="I18" i="6"/>
  <c r="Z17" i="6"/>
  <c r="V17" i="6"/>
  <c r="U17" i="6"/>
  <c r="T17" i="6"/>
  <c r="S17" i="6"/>
  <c r="R17" i="6"/>
  <c r="P17" i="6"/>
  <c r="Q17" i="6" s="1"/>
  <c r="I17" i="6"/>
  <c r="Z16" i="6"/>
  <c r="V16" i="6"/>
  <c r="U16" i="6"/>
  <c r="T16" i="6"/>
  <c r="S16" i="6"/>
  <c r="R16" i="6"/>
  <c r="P16" i="6"/>
  <c r="Q16" i="6" s="1"/>
  <c r="I16" i="6"/>
  <c r="Z15" i="6"/>
  <c r="V15" i="6"/>
  <c r="U15" i="6"/>
  <c r="T15" i="6"/>
  <c r="S15" i="6"/>
  <c r="R15" i="6"/>
  <c r="P15" i="6"/>
  <c r="Q15" i="6" s="1"/>
  <c r="I15" i="6"/>
  <c r="Z14" i="6"/>
  <c r="V14" i="6"/>
  <c r="U14" i="6"/>
  <c r="T14" i="6"/>
  <c r="S14" i="6"/>
  <c r="R14" i="6"/>
  <c r="P14" i="6"/>
  <c r="Q14" i="6" s="1"/>
  <c r="I14" i="6"/>
  <c r="Z13" i="6"/>
  <c r="V13" i="6"/>
  <c r="U13" i="6"/>
  <c r="T13" i="6"/>
  <c r="S13" i="6"/>
  <c r="R13" i="6"/>
  <c r="P13" i="6"/>
  <c r="Q13" i="6" s="1"/>
  <c r="I13" i="6"/>
  <c r="Z12" i="6"/>
  <c r="V12" i="6"/>
  <c r="U12" i="6"/>
  <c r="T12" i="6"/>
  <c r="S12" i="6"/>
  <c r="R12" i="6"/>
  <c r="Q12" i="6"/>
  <c r="I12" i="6"/>
  <c r="J12" i="6" s="1"/>
  <c r="Z11" i="6"/>
  <c r="V11" i="6"/>
  <c r="U11" i="6"/>
  <c r="T11" i="6"/>
  <c r="S11" i="6"/>
  <c r="R11" i="6"/>
  <c r="P11" i="6"/>
  <c r="Q11" i="6" s="1"/>
  <c r="I11" i="6"/>
  <c r="J11" i="6" s="1"/>
  <c r="Z10" i="6"/>
  <c r="V10" i="6"/>
  <c r="U10" i="6"/>
  <c r="T10" i="6"/>
  <c r="S10" i="6"/>
  <c r="R10" i="6"/>
  <c r="P10" i="6"/>
  <c r="Q10" i="6" s="1"/>
  <c r="I10" i="6"/>
  <c r="J10" i="6" s="1"/>
  <c r="Z9" i="6"/>
  <c r="V9" i="6"/>
  <c r="U9" i="6"/>
  <c r="T9" i="6"/>
  <c r="S9" i="6"/>
  <c r="R9" i="6"/>
  <c r="P9" i="6"/>
  <c r="Q9" i="6" s="1"/>
  <c r="I9" i="6"/>
  <c r="J9" i="6" s="1"/>
  <c r="Z8" i="6"/>
  <c r="V8" i="6"/>
  <c r="U8" i="6"/>
  <c r="T8" i="6"/>
  <c r="S8" i="6"/>
  <c r="R8" i="6"/>
  <c r="Q8" i="6"/>
  <c r="I8" i="6"/>
  <c r="Z7" i="6"/>
  <c r="V7" i="6"/>
  <c r="U7" i="6"/>
  <c r="T7" i="6"/>
  <c r="S7" i="6"/>
  <c r="R7" i="6"/>
  <c r="P7" i="6"/>
  <c r="I7" i="6"/>
  <c r="W59" i="10" l="1"/>
  <c r="W27" i="10"/>
  <c r="W28" i="10"/>
  <c r="W23" i="10"/>
  <c r="W24" i="10"/>
  <c r="J70" i="10"/>
  <c r="W29" i="10"/>
  <c r="X53" i="11"/>
  <c r="W54" i="11"/>
  <c r="W56" i="11"/>
  <c r="W58" i="11"/>
  <c r="W33" i="11"/>
  <c r="W42" i="11"/>
  <c r="W44" i="11"/>
  <c r="W45" i="11"/>
  <c r="W46" i="11"/>
  <c r="W49" i="11"/>
  <c r="W65" i="11"/>
  <c r="W53" i="11"/>
  <c r="J70" i="9"/>
  <c r="D9" i="5"/>
  <c r="X17" i="9"/>
  <c r="X20" i="9"/>
  <c r="W22" i="9"/>
  <c r="X23" i="9"/>
  <c r="X25" i="9"/>
  <c r="W26" i="9"/>
  <c r="W8" i="10"/>
  <c r="W39" i="10"/>
  <c r="W40" i="10"/>
  <c r="W43" i="10"/>
  <c r="W44" i="10"/>
  <c r="W45" i="10"/>
  <c r="X36" i="9"/>
  <c r="X49" i="9"/>
  <c r="X52" i="9"/>
  <c r="X55" i="9"/>
  <c r="W58" i="9"/>
  <c r="X11" i="9"/>
  <c r="X14" i="9"/>
  <c r="X28" i="9"/>
  <c r="X32" i="9"/>
  <c r="X33" i="9"/>
  <c r="J70" i="8"/>
  <c r="X8" i="8"/>
  <c r="X10" i="8"/>
  <c r="X11" i="8"/>
  <c r="X12" i="8"/>
  <c r="X14" i="8"/>
  <c r="X15" i="8"/>
  <c r="X16" i="8"/>
  <c r="X18" i="8"/>
  <c r="X20" i="8"/>
  <c r="X22" i="8"/>
  <c r="X23" i="8"/>
  <c r="X24" i="8"/>
  <c r="W25" i="8"/>
  <c r="X26" i="8"/>
  <c r="W27" i="8"/>
  <c r="X28" i="8"/>
  <c r="W29" i="8"/>
  <c r="X30" i="8"/>
  <c r="X32" i="8"/>
  <c r="X34" i="8"/>
  <c r="X35" i="8"/>
  <c r="X36" i="8"/>
  <c r="X38" i="8"/>
  <c r="X39" i="8"/>
  <c r="X40" i="8"/>
  <c r="X42" i="8"/>
  <c r="X43" i="8"/>
  <c r="X44" i="8"/>
  <c r="X46" i="8"/>
  <c r="X47" i="8"/>
  <c r="X48" i="8"/>
  <c r="X50" i="8"/>
  <c r="X52" i="8"/>
  <c r="X54" i="8"/>
  <c r="X55" i="8"/>
  <c r="X56" i="8"/>
  <c r="X58" i="8"/>
  <c r="X59" i="8"/>
  <c r="S71" i="8"/>
  <c r="S72" i="8" s="1"/>
  <c r="S73" i="8" s="1"/>
  <c r="Q69" i="7"/>
  <c r="Q70" i="7" s="1"/>
  <c r="J81" i="6"/>
  <c r="W8" i="6"/>
  <c r="X9" i="6"/>
  <c r="X10" i="6"/>
  <c r="X11" i="6"/>
  <c r="X12" i="6"/>
  <c r="J69" i="7"/>
  <c r="J33" i="11"/>
  <c r="X33" i="11" s="1"/>
  <c r="J65" i="11"/>
  <c r="X65" i="11" s="1"/>
  <c r="J69" i="11"/>
  <c r="W19" i="8"/>
  <c r="W23" i="8"/>
  <c r="W51" i="8"/>
  <c r="W55" i="8"/>
  <c r="D72" i="10"/>
  <c r="D73" i="10" s="1"/>
  <c r="W41" i="11"/>
  <c r="W57" i="8"/>
  <c r="W42" i="9"/>
  <c r="W15" i="10"/>
  <c r="W16" i="10"/>
  <c r="W32" i="11"/>
  <c r="W34" i="11"/>
  <c r="W37" i="11"/>
  <c r="W40" i="11"/>
  <c r="J45" i="11"/>
  <c r="X45" i="11" s="1"/>
  <c r="W57" i="11"/>
  <c r="W61" i="11"/>
  <c r="W62" i="11"/>
  <c r="W64" i="11"/>
  <c r="W66" i="11"/>
  <c r="W27" i="7"/>
  <c r="W26" i="7"/>
  <c r="W25" i="7"/>
  <c r="W19" i="7"/>
  <c r="W18" i="7"/>
  <c r="W17" i="7"/>
  <c r="W16" i="7"/>
  <c r="W15" i="7"/>
  <c r="W13" i="7"/>
  <c r="W57" i="7"/>
  <c r="W58" i="7"/>
  <c r="W59" i="7"/>
  <c r="W37" i="7"/>
  <c r="W39" i="7"/>
  <c r="W47" i="7"/>
  <c r="E72" i="7"/>
  <c r="E73" i="7" s="1"/>
  <c r="W18" i="9"/>
  <c r="W50" i="9"/>
  <c r="W38" i="9"/>
  <c r="W39" i="9"/>
  <c r="W54" i="9"/>
  <c r="W10" i="9"/>
  <c r="W12" i="9"/>
  <c r="W15" i="9"/>
  <c r="W30" i="9"/>
  <c r="W31" i="9"/>
  <c r="W46" i="9"/>
  <c r="W47" i="9"/>
  <c r="I70" i="9"/>
  <c r="J37" i="11"/>
  <c r="X37" i="11" s="1"/>
  <c r="W50" i="11"/>
  <c r="W38" i="11"/>
  <c r="Q57" i="11"/>
  <c r="X57" i="11" s="1"/>
  <c r="W60" i="11"/>
  <c r="W48" i="11"/>
  <c r="J61" i="11"/>
  <c r="X61" i="11" s="1"/>
  <c r="J49" i="11"/>
  <c r="X49" i="11" s="1"/>
  <c r="Q41" i="11"/>
  <c r="X41" i="11" s="1"/>
  <c r="W8" i="11"/>
  <c r="W9" i="11"/>
  <c r="P68" i="11"/>
  <c r="W36" i="11"/>
  <c r="W52" i="11"/>
  <c r="I68" i="11"/>
  <c r="J34" i="11"/>
  <c r="X34" i="11" s="1"/>
  <c r="J38" i="11"/>
  <c r="X38" i="11" s="1"/>
  <c r="J42" i="11"/>
  <c r="X42" i="11" s="1"/>
  <c r="J46" i="11"/>
  <c r="X46" i="11" s="1"/>
  <c r="J50" i="11"/>
  <c r="X50" i="11" s="1"/>
  <c r="J54" i="11"/>
  <c r="X54" i="11" s="1"/>
  <c r="J58" i="11"/>
  <c r="X58" i="11" s="1"/>
  <c r="J62" i="11"/>
  <c r="X62" i="11" s="1"/>
  <c r="J66" i="11"/>
  <c r="X66" i="11" s="1"/>
  <c r="H72" i="11"/>
  <c r="H73" i="11" s="1"/>
  <c r="S68" i="11"/>
  <c r="R71" i="11"/>
  <c r="R72" i="11" s="1"/>
  <c r="R73" i="11" s="1"/>
  <c r="Z71" i="9"/>
  <c r="Z72" i="9" s="1"/>
  <c r="W8" i="9"/>
  <c r="W16" i="9"/>
  <c r="W24" i="9"/>
  <c r="W40" i="9"/>
  <c r="W48" i="9"/>
  <c r="W56" i="9"/>
  <c r="W9" i="9"/>
  <c r="W57" i="9"/>
  <c r="W34" i="9"/>
  <c r="W19" i="9"/>
  <c r="W27" i="9"/>
  <c r="W35" i="9"/>
  <c r="W43" i="9"/>
  <c r="W51" i="9"/>
  <c r="W59" i="9"/>
  <c r="W13" i="9"/>
  <c r="W21" i="9"/>
  <c r="W29" i="9"/>
  <c r="W37" i="9"/>
  <c r="W45" i="9"/>
  <c r="W53" i="9"/>
  <c r="T68" i="9"/>
  <c r="R68" i="9"/>
  <c r="S71" i="9"/>
  <c r="S72" i="9" s="1"/>
  <c r="S73" i="9" s="1"/>
  <c r="H72" i="9"/>
  <c r="H73" i="9" s="1"/>
  <c r="S68" i="9"/>
  <c r="V68" i="9"/>
  <c r="J19" i="8"/>
  <c r="X19" i="8" s="1"/>
  <c r="W21" i="8"/>
  <c r="J51" i="8"/>
  <c r="X51" i="8" s="1"/>
  <c r="W53" i="8"/>
  <c r="J27" i="8"/>
  <c r="X27" i="8" s="1"/>
  <c r="W31" i="8"/>
  <c r="J31" i="8"/>
  <c r="X31" i="8" s="1"/>
  <c r="W33" i="8"/>
  <c r="I70" i="8"/>
  <c r="W7" i="8"/>
  <c r="W37" i="8"/>
  <c r="W39" i="8"/>
  <c r="L72" i="8"/>
  <c r="L73" i="8" s="1"/>
  <c r="W9" i="8"/>
  <c r="W11" i="8"/>
  <c r="W41" i="8"/>
  <c r="W43" i="8"/>
  <c r="P71" i="8"/>
  <c r="P72" i="8" s="1"/>
  <c r="P73" i="8" s="1"/>
  <c r="W13" i="8"/>
  <c r="W15" i="8"/>
  <c r="W45" i="8"/>
  <c r="W47" i="8"/>
  <c r="W17" i="8"/>
  <c r="W49" i="8"/>
  <c r="W35" i="8"/>
  <c r="T71" i="8"/>
  <c r="T72" i="8" s="1"/>
  <c r="J9" i="8"/>
  <c r="X9" i="8" s="1"/>
  <c r="J13" i="8"/>
  <c r="X13" i="8" s="1"/>
  <c r="J17" i="8"/>
  <c r="X17" i="8" s="1"/>
  <c r="J21" i="8"/>
  <c r="X21" i="8" s="1"/>
  <c r="J25" i="8"/>
  <c r="X25" i="8" s="1"/>
  <c r="J29" i="8"/>
  <c r="X29" i="8" s="1"/>
  <c r="J33" i="8"/>
  <c r="X33" i="8" s="1"/>
  <c r="J37" i="8"/>
  <c r="X37" i="8" s="1"/>
  <c r="J41" i="8"/>
  <c r="X41" i="8" s="1"/>
  <c r="J45" i="8"/>
  <c r="X45" i="8" s="1"/>
  <c r="J49" i="8"/>
  <c r="X49" i="8" s="1"/>
  <c r="J53" i="8"/>
  <c r="X53" i="8" s="1"/>
  <c r="J57" i="8"/>
  <c r="X57" i="8" s="1"/>
  <c r="H72" i="8"/>
  <c r="H73" i="8" s="1"/>
  <c r="W10" i="8"/>
  <c r="W14" i="8"/>
  <c r="W18" i="8"/>
  <c r="W22" i="8"/>
  <c r="W26" i="8"/>
  <c r="W30" i="8"/>
  <c r="W34" i="8"/>
  <c r="W38" i="8"/>
  <c r="W42" i="8"/>
  <c r="W46" i="8"/>
  <c r="W50" i="8"/>
  <c r="W54" i="8"/>
  <c r="W58" i="8"/>
  <c r="D73" i="8"/>
  <c r="W8" i="8"/>
  <c r="W12" i="8"/>
  <c r="W16" i="8"/>
  <c r="W20" i="8"/>
  <c r="W24" i="8"/>
  <c r="W28" i="8"/>
  <c r="W32" i="8"/>
  <c r="W36" i="8"/>
  <c r="W40" i="8"/>
  <c r="W44" i="8"/>
  <c r="W48" i="8"/>
  <c r="W52" i="8"/>
  <c r="W56" i="8"/>
  <c r="R71" i="8"/>
  <c r="R72" i="8" s="1"/>
  <c r="R73" i="8" s="1"/>
  <c r="W21" i="7"/>
  <c r="W41" i="7"/>
  <c r="W43" i="7"/>
  <c r="W23" i="7"/>
  <c r="W45" i="7"/>
  <c r="W29" i="7"/>
  <c r="W49" i="7"/>
  <c r="W50" i="7"/>
  <c r="W51" i="7"/>
  <c r="W31" i="7"/>
  <c r="W53" i="7"/>
  <c r="D21" i="3"/>
  <c r="W8" i="7"/>
  <c r="W9" i="7"/>
  <c r="W10" i="7"/>
  <c r="W11" i="7"/>
  <c r="W33" i="7"/>
  <c r="W34" i="7"/>
  <c r="W35" i="7"/>
  <c r="W55" i="7"/>
  <c r="Z68" i="7"/>
  <c r="W12" i="7"/>
  <c r="W20" i="7"/>
  <c r="W28" i="7"/>
  <c r="W36" i="7"/>
  <c r="W44" i="7"/>
  <c r="W52" i="7"/>
  <c r="W14" i="7"/>
  <c r="W22" i="7"/>
  <c r="W30" i="7"/>
  <c r="W38" i="7"/>
  <c r="W46" i="7"/>
  <c r="W54" i="7"/>
  <c r="W24" i="7"/>
  <c r="W32" i="7"/>
  <c r="W40" i="7"/>
  <c r="W48" i="7"/>
  <c r="W56" i="7"/>
  <c r="W42" i="7"/>
  <c r="S71" i="7"/>
  <c r="S72" i="7" s="1"/>
  <c r="S73" i="7" s="1"/>
  <c r="H72" i="7"/>
  <c r="H73" i="7" s="1"/>
  <c r="W31" i="10"/>
  <c r="W32" i="10"/>
  <c r="W51" i="10"/>
  <c r="W52" i="10"/>
  <c r="W53" i="10"/>
  <c r="W11" i="10"/>
  <c r="W12" i="10"/>
  <c r="W13" i="10"/>
  <c r="W55" i="10"/>
  <c r="W56" i="10"/>
  <c r="W35" i="10"/>
  <c r="W36" i="10"/>
  <c r="W37" i="10"/>
  <c r="I70" i="10"/>
  <c r="D10" i="5"/>
  <c r="W19" i="10"/>
  <c r="W20" i="10"/>
  <c r="W21" i="10"/>
  <c r="W47" i="10"/>
  <c r="W48" i="10"/>
  <c r="Z68" i="10"/>
  <c r="W9" i="10"/>
  <c r="W17" i="10"/>
  <c r="W25" i="10"/>
  <c r="W33" i="10"/>
  <c r="W41" i="10"/>
  <c r="W49" i="10"/>
  <c r="W57" i="10"/>
  <c r="W10" i="10"/>
  <c r="W18" i="10"/>
  <c r="W26" i="10"/>
  <c r="W34" i="10"/>
  <c r="W42" i="10"/>
  <c r="W50" i="10"/>
  <c r="W58" i="10"/>
  <c r="W14" i="10"/>
  <c r="W22" i="10"/>
  <c r="W30" i="10"/>
  <c r="W38" i="10"/>
  <c r="W46" i="10"/>
  <c r="W54" i="10"/>
  <c r="S71" i="10"/>
  <c r="S72" i="10" s="1"/>
  <c r="S73" i="10" s="1"/>
  <c r="H72" i="10"/>
  <c r="H73" i="10" s="1"/>
  <c r="S68" i="10"/>
  <c r="T68" i="10"/>
  <c r="J8" i="6"/>
  <c r="X8" i="6" s="1"/>
  <c r="W12" i="6"/>
  <c r="I81" i="6"/>
  <c r="D6" i="3"/>
  <c r="W10" i="6"/>
  <c r="T71" i="11"/>
  <c r="T68" i="11"/>
  <c r="W24" i="11"/>
  <c r="J24" i="11"/>
  <c r="X24" i="11" s="1"/>
  <c r="W28" i="11"/>
  <c r="J28" i="11"/>
  <c r="X28" i="11" s="1"/>
  <c r="L72" i="11"/>
  <c r="L73" i="11" s="1"/>
  <c r="U71" i="11"/>
  <c r="U68" i="11"/>
  <c r="W21" i="11"/>
  <c r="J21" i="11"/>
  <c r="X21" i="11" s="1"/>
  <c r="W29" i="11"/>
  <c r="J29" i="11"/>
  <c r="X29" i="11" s="1"/>
  <c r="J40" i="11"/>
  <c r="X40" i="11" s="1"/>
  <c r="J48" i="11"/>
  <c r="X48" i="11" s="1"/>
  <c r="G73" i="11"/>
  <c r="I71" i="11"/>
  <c r="R68" i="11"/>
  <c r="V68" i="11"/>
  <c r="V71" i="11"/>
  <c r="W10" i="11"/>
  <c r="W22" i="11"/>
  <c r="J22" i="11"/>
  <c r="X22" i="11" s="1"/>
  <c r="W26" i="11"/>
  <c r="J26" i="11"/>
  <c r="X26" i="11" s="1"/>
  <c r="W30" i="11"/>
  <c r="J30" i="11"/>
  <c r="X30" i="11" s="1"/>
  <c r="P70" i="11"/>
  <c r="Q69" i="11"/>
  <c r="Q70" i="11" s="1"/>
  <c r="D72" i="11"/>
  <c r="D73" i="11" s="1"/>
  <c r="P71" i="11"/>
  <c r="Q7" i="11"/>
  <c r="X7" i="11" s="1"/>
  <c r="Z68" i="11"/>
  <c r="Z71" i="11"/>
  <c r="W11" i="11"/>
  <c r="J11" i="11"/>
  <c r="X11" i="11" s="1"/>
  <c r="W13" i="11"/>
  <c r="J13" i="11"/>
  <c r="X13" i="11" s="1"/>
  <c r="W15" i="11"/>
  <c r="J15" i="11"/>
  <c r="X15" i="11" s="1"/>
  <c r="W17" i="11"/>
  <c r="J17" i="11"/>
  <c r="X17" i="11" s="1"/>
  <c r="W19" i="11"/>
  <c r="J19" i="11"/>
  <c r="X19" i="11" s="1"/>
  <c r="W25" i="11"/>
  <c r="J25" i="11"/>
  <c r="X25" i="11" s="1"/>
  <c r="J32" i="11"/>
  <c r="X32" i="11" s="1"/>
  <c r="W35" i="11"/>
  <c r="J35" i="11"/>
  <c r="X35" i="11" s="1"/>
  <c r="W43" i="11"/>
  <c r="J43" i="11"/>
  <c r="X43" i="11" s="1"/>
  <c r="W51" i="11"/>
  <c r="J51" i="11"/>
  <c r="X51" i="11" s="1"/>
  <c r="J56" i="11"/>
  <c r="X56" i="11" s="1"/>
  <c r="W59" i="11"/>
  <c r="J59" i="11"/>
  <c r="X59" i="11" s="1"/>
  <c r="J64" i="11"/>
  <c r="X64" i="11" s="1"/>
  <c r="S71" i="11"/>
  <c r="W7" i="11"/>
  <c r="J8" i="11"/>
  <c r="X8" i="11" s="1"/>
  <c r="J9" i="11"/>
  <c r="X9" i="11" s="1"/>
  <c r="J10" i="11"/>
  <c r="X10" i="11" s="1"/>
  <c r="W12" i="11"/>
  <c r="J12" i="11"/>
  <c r="X12" i="11" s="1"/>
  <c r="W14" i="11"/>
  <c r="J14" i="11"/>
  <c r="X14" i="11" s="1"/>
  <c r="W16" i="11"/>
  <c r="J16" i="11"/>
  <c r="X16" i="11" s="1"/>
  <c r="W18" i="11"/>
  <c r="J18" i="11"/>
  <c r="X18" i="11" s="1"/>
  <c r="W20" i="11"/>
  <c r="J20" i="11"/>
  <c r="X20" i="11" s="1"/>
  <c r="W23" i="11"/>
  <c r="J23" i="11"/>
  <c r="X23" i="11" s="1"/>
  <c r="W27" i="11"/>
  <c r="J27" i="11"/>
  <c r="X27" i="11" s="1"/>
  <c r="W31" i="11"/>
  <c r="J31" i="11"/>
  <c r="X31" i="11" s="1"/>
  <c r="J36" i="11"/>
  <c r="X36" i="11" s="1"/>
  <c r="W39" i="11"/>
  <c r="J39" i="11"/>
  <c r="X39" i="11" s="1"/>
  <c r="J44" i="11"/>
  <c r="X44" i="11" s="1"/>
  <c r="W47" i="11"/>
  <c r="J47" i="11"/>
  <c r="X47" i="11" s="1"/>
  <c r="J52" i="11"/>
  <c r="X52" i="11" s="1"/>
  <c r="W55" i="11"/>
  <c r="J55" i="11"/>
  <c r="X55" i="11" s="1"/>
  <c r="J60" i="11"/>
  <c r="X60" i="11" s="1"/>
  <c r="W63" i="11"/>
  <c r="J63" i="11"/>
  <c r="X63" i="11" s="1"/>
  <c r="N72" i="11"/>
  <c r="N73" i="11" s="1"/>
  <c r="F72" i="11"/>
  <c r="F73" i="11" s="1"/>
  <c r="K73" i="11"/>
  <c r="O73" i="11"/>
  <c r="O72" i="10"/>
  <c r="O73" i="10" s="1"/>
  <c r="I71" i="10"/>
  <c r="I68" i="10"/>
  <c r="R68" i="10"/>
  <c r="V68" i="10"/>
  <c r="W64" i="10"/>
  <c r="J64" i="10"/>
  <c r="X64" i="10" s="1"/>
  <c r="G73" i="10"/>
  <c r="J7" i="10"/>
  <c r="X7" i="10" s="1"/>
  <c r="W7" i="10"/>
  <c r="J8" i="10"/>
  <c r="X8" i="10" s="1"/>
  <c r="J9" i="10"/>
  <c r="X9" i="10" s="1"/>
  <c r="J10" i="10"/>
  <c r="X10" i="10" s="1"/>
  <c r="J11" i="10"/>
  <c r="X11" i="10" s="1"/>
  <c r="J12" i="10"/>
  <c r="X12" i="10" s="1"/>
  <c r="J13" i="10"/>
  <c r="X13" i="10" s="1"/>
  <c r="J14" i="10"/>
  <c r="X14" i="10" s="1"/>
  <c r="J15" i="10"/>
  <c r="X15" i="10" s="1"/>
  <c r="J16" i="10"/>
  <c r="X16" i="10" s="1"/>
  <c r="J17" i="10"/>
  <c r="X17" i="10" s="1"/>
  <c r="J18" i="10"/>
  <c r="X18" i="10" s="1"/>
  <c r="J19" i="10"/>
  <c r="X19" i="10" s="1"/>
  <c r="J20" i="10"/>
  <c r="X20" i="10" s="1"/>
  <c r="J21" i="10"/>
  <c r="X21" i="10" s="1"/>
  <c r="J22" i="10"/>
  <c r="X22" i="10" s="1"/>
  <c r="J23" i="10"/>
  <c r="X23" i="10" s="1"/>
  <c r="J24" i="10"/>
  <c r="X24" i="10" s="1"/>
  <c r="J25" i="10"/>
  <c r="X25" i="10" s="1"/>
  <c r="J26" i="10"/>
  <c r="X26" i="10" s="1"/>
  <c r="J27" i="10"/>
  <c r="X27" i="10" s="1"/>
  <c r="J28" i="10"/>
  <c r="X28" i="10" s="1"/>
  <c r="J29" i="10"/>
  <c r="X29" i="10" s="1"/>
  <c r="J30" i="10"/>
  <c r="X30" i="10" s="1"/>
  <c r="J31" i="10"/>
  <c r="X31" i="10" s="1"/>
  <c r="J32" i="10"/>
  <c r="X32" i="10" s="1"/>
  <c r="J33" i="10"/>
  <c r="X33" i="10" s="1"/>
  <c r="J34" i="10"/>
  <c r="X34" i="10" s="1"/>
  <c r="J35" i="10"/>
  <c r="X35" i="10" s="1"/>
  <c r="J36" i="10"/>
  <c r="X36" i="10" s="1"/>
  <c r="J37" i="10"/>
  <c r="X37" i="10" s="1"/>
  <c r="J38" i="10"/>
  <c r="X38" i="10" s="1"/>
  <c r="J39" i="10"/>
  <c r="X39" i="10" s="1"/>
  <c r="J40" i="10"/>
  <c r="X40" i="10" s="1"/>
  <c r="J41" i="10"/>
  <c r="X41" i="10" s="1"/>
  <c r="J42" i="10"/>
  <c r="X42" i="10" s="1"/>
  <c r="J43" i="10"/>
  <c r="X43" i="10" s="1"/>
  <c r="J44" i="10"/>
  <c r="X44" i="10" s="1"/>
  <c r="J45" i="10"/>
  <c r="X45" i="10" s="1"/>
  <c r="J46" i="10"/>
  <c r="X46" i="10" s="1"/>
  <c r="J47" i="10"/>
  <c r="X47" i="10" s="1"/>
  <c r="J48" i="10"/>
  <c r="X48" i="10" s="1"/>
  <c r="J49" i="10"/>
  <c r="X49" i="10" s="1"/>
  <c r="J50" i="10"/>
  <c r="X50" i="10" s="1"/>
  <c r="J51" i="10"/>
  <c r="X51" i="10" s="1"/>
  <c r="J52" i="10"/>
  <c r="X52" i="10" s="1"/>
  <c r="J53" i="10"/>
  <c r="X53" i="10" s="1"/>
  <c r="J54" i="10"/>
  <c r="X54" i="10" s="1"/>
  <c r="J55" i="10"/>
  <c r="X55" i="10" s="1"/>
  <c r="J56" i="10"/>
  <c r="X56" i="10" s="1"/>
  <c r="J57" i="10"/>
  <c r="X57" i="10" s="1"/>
  <c r="J58" i="10"/>
  <c r="X58" i="10" s="1"/>
  <c r="J59" i="10"/>
  <c r="X59" i="10" s="1"/>
  <c r="W61" i="10"/>
  <c r="J61" i="10"/>
  <c r="X61" i="10" s="1"/>
  <c r="W65" i="10"/>
  <c r="J65" i="10"/>
  <c r="X65" i="10" s="1"/>
  <c r="Z71" i="10"/>
  <c r="Q71" i="10"/>
  <c r="Q68" i="10"/>
  <c r="U71" i="10"/>
  <c r="U68" i="10"/>
  <c r="W60" i="10"/>
  <c r="J60" i="10"/>
  <c r="X60" i="10" s="1"/>
  <c r="W63" i="10"/>
  <c r="J63" i="10"/>
  <c r="X63" i="10" s="1"/>
  <c r="F72" i="10"/>
  <c r="F73" i="10" s="1"/>
  <c r="K73" i="10"/>
  <c r="R71" i="10"/>
  <c r="P71" i="10"/>
  <c r="T71" i="10"/>
  <c r="W62" i="10"/>
  <c r="J62" i="10"/>
  <c r="X62" i="10" s="1"/>
  <c r="W66" i="10"/>
  <c r="J66" i="10"/>
  <c r="X66" i="10" s="1"/>
  <c r="P68" i="10"/>
  <c r="N72" i="10"/>
  <c r="N73" i="10" s="1"/>
  <c r="V71" i="10"/>
  <c r="Q69" i="10"/>
  <c r="Q70" i="10" s="1"/>
  <c r="F72" i="9"/>
  <c r="F73" i="9" s="1"/>
  <c r="W11" i="9"/>
  <c r="J12" i="9"/>
  <c r="X12" i="9" s="1"/>
  <c r="J13" i="9"/>
  <c r="X13" i="9" s="1"/>
  <c r="W14" i="9"/>
  <c r="J15" i="9"/>
  <c r="X15" i="9" s="1"/>
  <c r="J16" i="9"/>
  <c r="X16" i="9" s="1"/>
  <c r="W17" i="9"/>
  <c r="J18" i="9"/>
  <c r="X18" i="9" s="1"/>
  <c r="J19" i="9"/>
  <c r="X19" i="9" s="1"/>
  <c r="W20" i="9"/>
  <c r="J21" i="9"/>
  <c r="X21" i="9" s="1"/>
  <c r="J22" i="9"/>
  <c r="X22" i="9" s="1"/>
  <c r="W23" i="9"/>
  <c r="J24" i="9"/>
  <c r="X24" i="9" s="1"/>
  <c r="W25" i="9"/>
  <c r="J26" i="9"/>
  <c r="X26" i="9" s="1"/>
  <c r="J27" i="9"/>
  <c r="X27" i="9" s="1"/>
  <c r="W28" i="9"/>
  <c r="J29" i="9"/>
  <c r="X29" i="9" s="1"/>
  <c r="J30" i="9"/>
  <c r="X30" i="9" s="1"/>
  <c r="J31" i="9"/>
  <c r="X31" i="9" s="1"/>
  <c r="W32" i="9"/>
  <c r="W33" i="9"/>
  <c r="J34" i="9"/>
  <c r="X34" i="9" s="1"/>
  <c r="J35" i="9"/>
  <c r="X35" i="9" s="1"/>
  <c r="W36" i="9"/>
  <c r="J37" i="9"/>
  <c r="X37" i="9" s="1"/>
  <c r="J38" i="9"/>
  <c r="X38" i="9" s="1"/>
  <c r="W41" i="9"/>
  <c r="J42" i="9"/>
  <c r="X42" i="9" s="1"/>
  <c r="J43" i="9"/>
  <c r="X43" i="9" s="1"/>
  <c r="W44" i="9"/>
  <c r="J45" i="9"/>
  <c r="X45" i="9" s="1"/>
  <c r="J46" i="9"/>
  <c r="X46" i="9" s="1"/>
  <c r="J48" i="9"/>
  <c r="X48" i="9" s="1"/>
  <c r="W49" i="9"/>
  <c r="J50" i="9"/>
  <c r="X50" i="9" s="1"/>
  <c r="J51" i="9"/>
  <c r="X51" i="9" s="1"/>
  <c r="W52" i="9"/>
  <c r="J53" i="9"/>
  <c r="X53" i="9" s="1"/>
  <c r="W55" i="9"/>
  <c r="J56" i="9"/>
  <c r="X56" i="9" s="1"/>
  <c r="J57" i="9"/>
  <c r="X57" i="9" s="1"/>
  <c r="J58" i="9"/>
  <c r="X58" i="9" s="1"/>
  <c r="J59" i="9"/>
  <c r="X59" i="9" s="1"/>
  <c r="W61" i="9"/>
  <c r="J61" i="9"/>
  <c r="X61" i="9" s="1"/>
  <c r="W64" i="9"/>
  <c r="J64" i="9"/>
  <c r="X64" i="9" s="1"/>
  <c r="G73" i="9"/>
  <c r="P71" i="9"/>
  <c r="T71" i="9"/>
  <c r="W65" i="9"/>
  <c r="J65" i="9"/>
  <c r="X65" i="9" s="1"/>
  <c r="K72" i="9"/>
  <c r="K73" i="9" s="1"/>
  <c r="I71" i="9"/>
  <c r="I68" i="9"/>
  <c r="W63" i="9"/>
  <c r="J63" i="9"/>
  <c r="X63" i="9" s="1"/>
  <c r="O72" i="9"/>
  <c r="O73" i="9" s="1"/>
  <c r="J7" i="9"/>
  <c r="X7" i="9" s="1"/>
  <c r="W7" i="9"/>
  <c r="J8" i="9"/>
  <c r="X8" i="9" s="1"/>
  <c r="J9" i="9"/>
  <c r="X9" i="9" s="1"/>
  <c r="J10" i="9"/>
  <c r="X10" i="9" s="1"/>
  <c r="J39" i="9"/>
  <c r="X39" i="9" s="1"/>
  <c r="J40" i="9"/>
  <c r="X40" i="9" s="1"/>
  <c r="J47" i="9"/>
  <c r="X47" i="9" s="1"/>
  <c r="J54" i="9"/>
  <c r="X54" i="9" s="1"/>
  <c r="R71" i="9"/>
  <c r="Q71" i="9"/>
  <c r="Q68" i="9"/>
  <c r="U71" i="9"/>
  <c r="U68" i="9"/>
  <c r="Z68" i="9"/>
  <c r="W60" i="9"/>
  <c r="J60" i="9"/>
  <c r="X60" i="9" s="1"/>
  <c r="W62" i="9"/>
  <c r="J62" i="9"/>
  <c r="X62" i="9" s="1"/>
  <c r="W66" i="9"/>
  <c r="J66" i="9"/>
  <c r="X66" i="9" s="1"/>
  <c r="P68" i="9"/>
  <c r="N72" i="9"/>
  <c r="N73" i="9" s="1"/>
  <c r="V71" i="9"/>
  <c r="Q69" i="9"/>
  <c r="Q70" i="9" s="1"/>
  <c r="W61" i="8"/>
  <c r="J61" i="8"/>
  <c r="X61" i="8" s="1"/>
  <c r="W65" i="8"/>
  <c r="J65" i="8"/>
  <c r="X65" i="8" s="1"/>
  <c r="S68" i="8"/>
  <c r="Q7" i="8"/>
  <c r="X7" i="8" s="1"/>
  <c r="Z68" i="8"/>
  <c r="W60" i="8"/>
  <c r="J60" i="8"/>
  <c r="X60" i="8" s="1"/>
  <c r="W62" i="8"/>
  <c r="J62" i="8"/>
  <c r="X62" i="8" s="1"/>
  <c r="W64" i="8"/>
  <c r="J64" i="8"/>
  <c r="X64" i="8" s="1"/>
  <c r="W66" i="8"/>
  <c r="J66" i="8"/>
  <c r="X66" i="8" s="1"/>
  <c r="Z71" i="8"/>
  <c r="K72" i="8"/>
  <c r="K73" i="8" s="1"/>
  <c r="W63" i="8"/>
  <c r="J63" i="8"/>
  <c r="X63" i="8" s="1"/>
  <c r="F72" i="8"/>
  <c r="F73" i="8" s="1"/>
  <c r="O72" i="8"/>
  <c r="O73" i="8" s="1"/>
  <c r="T68" i="8"/>
  <c r="G73" i="8"/>
  <c r="U71" i="8"/>
  <c r="U68" i="8"/>
  <c r="I71" i="8"/>
  <c r="I68" i="8"/>
  <c r="R68" i="8"/>
  <c r="V68" i="8"/>
  <c r="W59" i="8"/>
  <c r="P68" i="8"/>
  <c r="N72" i="8"/>
  <c r="N73" i="8" s="1"/>
  <c r="V71" i="8"/>
  <c r="Q69" i="8"/>
  <c r="Q70" i="8" s="1"/>
  <c r="Q71" i="7"/>
  <c r="Q68" i="7"/>
  <c r="U71" i="7"/>
  <c r="U68" i="7"/>
  <c r="W60" i="7"/>
  <c r="J60" i="7"/>
  <c r="X60" i="7" s="1"/>
  <c r="F72" i="7"/>
  <c r="F73" i="7" s="1"/>
  <c r="O72" i="7"/>
  <c r="O73" i="7" s="1"/>
  <c r="R68" i="7"/>
  <c r="W66" i="7"/>
  <c r="J66" i="7"/>
  <c r="X66" i="7" s="1"/>
  <c r="P68" i="7"/>
  <c r="G73" i="7"/>
  <c r="R71" i="7"/>
  <c r="J8" i="7"/>
  <c r="X8" i="7" s="1"/>
  <c r="J9" i="7"/>
  <c r="X9" i="7" s="1"/>
  <c r="J10" i="7"/>
  <c r="X10" i="7" s="1"/>
  <c r="J11" i="7"/>
  <c r="X11" i="7" s="1"/>
  <c r="J12" i="7"/>
  <c r="X12" i="7" s="1"/>
  <c r="J13" i="7"/>
  <c r="X13" i="7" s="1"/>
  <c r="J14" i="7"/>
  <c r="X14" i="7" s="1"/>
  <c r="J15" i="7"/>
  <c r="X15" i="7" s="1"/>
  <c r="J16" i="7"/>
  <c r="X16" i="7" s="1"/>
  <c r="J17" i="7"/>
  <c r="X17" i="7" s="1"/>
  <c r="J18" i="7"/>
  <c r="X18" i="7" s="1"/>
  <c r="J19" i="7"/>
  <c r="X19" i="7" s="1"/>
  <c r="J20" i="7"/>
  <c r="X20" i="7" s="1"/>
  <c r="J21" i="7"/>
  <c r="X21" i="7" s="1"/>
  <c r="J22" i="7"/>
  <c r="X22" i="7" s="1"/>
  <c r="J23" i="7"/>
  <c r="X23" i="7" s="1"/>
  <c r="J24" i="7"/>
  <c r="X24" i="7" s="1"/>
  <c r="J25" i="7"/>
  <c r="X25" i="7" s="1"/>
  <c r="J26" i="7"/>
  <c r="X26" i="7" s="1"/>
  <c r="J27" i="7"/>
  <c r="X27" i="7" s="1"/>
  <c r="J28" i="7"/>
  <c r="X28" i="7" s="1"/>
  <c r="J29" i="7"/>
  <c r="X29" i="7" s="1"/>
  <c r="J30" i="7"/>
  <c r="X30" i="7" s="1"/>
  <c r="J31" i="7"/>
  <c r="X31" i="7" s="1"/>
  <c r="J32" i="7"/>
  <c r="X32" i="7" s="1"/>
  <c r="J33" i="7"/>
  <c r="X33" i="7" s="1"/>
  <c r="J34" i="7"/>
  <c r="X34" i="7" s="1"/>
  <c r="J35" i="7"/>
  <c r="X35" i="7" s="1"/>
  <c r="J36" i="7"/>
  <c r="X36" i="7" s="1"/>
  <c r="J37" i="7"/>
  <c r="X37" i="7" s="1"/>
  <c r="J38" i="7"/>
  <c r="X38" i="7" s="1"/>
  <c r="J39" i="7"/>
  <c r="X39" i="7" s="1"/>
  <c r="J40" i="7"/>
  <c r="X40" i="7" s="1"/>
  <c r="J41" i="7"/>
  <c r="X41" i="7" s="1"/>
  <c r="J42" i="7"/>
  <c r="X42" i="7" s="1"/>
  <c r="J43" i="7"/>
  <c r="X43" i="7" s="1"/>
  <c r="J44" i="7"/>
  <c r="X44" i="7" s="1"/>
  <c r="J45" i="7"/>
  <c r="X45" i="7" s="1"/>
  <c r="J46" i="7"/>
  <c r="X46" i="7" s="1"/>
  <c r="J47" i="7"/>
  <c r="X47" i="7" s="1"/>
  <c r="J48" i="7"/>
  <c r="X48" i="7" s="1"/>
  <c r="J49" i="7"/>
  <c r="X49" i="7" s="1"/>
  <c r="J50" i="7"/>
  <c r="X50" i="7" s="1"/>
  <c r="J51" i="7"/>
  <c r="X51" i="7" s="1"/>
  <c r="J52" i="7"/>
  <c r="X52" i="7" s="1"/>
  <c r="J53" i="7"/>
  <c r="X53" i="7" s="1"/>
  <c r="J54" i="7"/>
  <c r="X54" i="7" s="1"/>
  <c r="J55" i="7"/>
  <c r="X55" i="7" s="1"/>
  <c r="J56" i="7"/>
  <c r="X56" i="7" s="1"/>
  <c r="J57" i="7"/>
  <c r="X57" i="7" s="1"/>
  <c r="J58" i="7"/>
  <c r="X58" i="7" s="1"/>
  <c r="J59" i="7"/>
  <c r="X59" i="7" s="1"/>
  <c r="W61" i="7"/>
  <c r="J61" i="7"/>
  <c r="X61" i="7" s="1"/>
  <c r="W63" i="7"/>
  <c r="J63" i="7"/>
  <c r="X63" i="7" s="1"/>
  <c r="S68" i="7"/>
  <c r="Z71" i="7"/>
  <c r="W62" i="7"/>
  <c r="J62" i="7"/>
  <c r="X62" i="7" s="1"/>
  <c r="W65" i="7"/>
  <c r="J65" i="7"/>
  <c r="X65" i="7" s="1"/>
  <c r="K73" i="7"/>
  <c r="I71" i="7"/>
  <c r="I68" i="7"/>
  <c r="V68" i="7"/>
  <c r="P71" i="7"/>
  <c r="T71" i="7"/>
  <c r="W64" i="7"/>
  <c r="J64" i="7"/>
  <c r="X64" i="7" s="1"/>
  <c r="T68" i="7"/>
  <c r="N72" i="7"/>
  <c r="N73" i="7" s="1"/>
  <c r="V71" i="7"/>
  <c r="L83" i="6"/>
  <c r="L84" i="6" s="1"/>
  <c r="S79" i="6"/>
  <c r="D83" i="6"/>
  <c r="D84" i="6" s="1"/>
  <c r="R79" i="6"/>
  <c r="R82" i="6"/>
  <c r="I82" i="6"/>
  <c r="I79" i="6"/>
  <c r="W9" i="6"/>
  <c r="W13" i="6"/>
  <c r="J13" i="6"/>
  <c r="X13" i="6" s="1"/>
  <c r="W14" i="6"/>
  <c r="J14" i="6"/>
  <c r="X14" i="6" s="1"/>
  <c r="W16" i="6"/>
  <c r="J16" i="6"/>
  <c r="X16" i="6" s="1"/>
  <c r="W19" i="6"/>
  <c r="J19" i="6"/>
  <c r="X19" i="6" s="1"/>
  <c r="W21" i="6"/>
  <c r="J21" i="6"/>
  <c r="X21" i="6" s="1"/>
  <c r="W23" i="6"/>
  <c r="J23" i="6"/>
  <c r="X23" i="6" s="1"/>
  <c r="W60" i="6"/>
  <c r="J60" i="6"/>
  <c r="X60" i="6" s="1"/>
  <c r="W61" i="6"/>
  <c r="J61" i="6"/>
  <c r="X61" i="6" s="1"/>
  <c r="W65" i="6"/>
  <c r="J65" i="6"/>
  <c r="X65" i="6" s="1"/>
  <c r="S82" i="6"/>
  <c r="V79" i="6"/>
  <c r="V82" i="6"/>
  <c r="W7" i="6"/>
  <c r="W11" i="6"/>
  <c r="W15" i="6"/>
  <c r="J15" i="6"/>
  <c r="X15" i="6" s="1"/>
  <c r="W17" i="6"/>
  <c r="J17" i="6"/>
  <c r="X17" i="6" s="1"/>
  <c r="W18" i="6"/>
  <c r="J18" i="6"/>
  <c r="X18" i="6" s="1"/>
  <c r="W20" i="6"/>
  <c r="J20" i="6"/>
  <c r="X20" i="6" s="1"/>
  <c r="W22" i="6"/>
  <c r="J22" i="6"/>
  <c r="X22" i="6" s="1"/>
  <c r="W24" i="6"/>
  <c r="J24" i="6"/>
  <c r="X24" i="6" s="1"/>
  <c r="J7" i="6"/>
  <c r="G83" i="6"/>
  <c r="G84" i="6" s="1"/>
  <c r="W26" i="6"/>
  <c r="J26" i="6"/>
  <c r="X26" i="6" s="1"/>
  <c r="W28" i="6"/>
  <c r="J28" i="6"/>
  <c r="X28" i="6" s="1"/>
  <c r="W30" i="6"/>
  <c r="J30" i="6"/>
  <c r="X30" i="6" s="1"/>
  <c r="W32" i="6"/>
  <c r="J32" i="6"/>
  <c r="X32" i="6" s="1"/>
  <c r="W34" i="6"/>
  <c r="J34" i="6"/>
  <c r="X34" i="6" s="1"/>
  <c r="W36" i="6"/>
  <c r="J36" i="6"/>
  <c r="X36" i="6" s="1"/>
  <c r="W38" i="6"/>
  <c r="J38" i="6"/>
  <c r="X38" i="6" s="1"/>
  <c r="W40" i="6"/>
  <c r="J40" i="6"/>
  <c r="X40" i="6" s="1"/>
  <c r="W42" i="6"/>
  <c r="J42" i="6"/>
  <c r="X42" i="6" s="1"/>
  <c r="W44" i="6"/>
  <c r="J44" i="6"/>
  <c r="X44" i="6" s="1"/>
  <c r="W46" i="6"/>
  <c r="J46" i="6"/>
  <c r="X46" i="6" s="1"/>
  <c r="W48" i="6"/>
  <c r="J48" i="6"/>
  <c r="X48" i="6" s="1"/>
  <c r="W50" i="6"/>
  <c r="J50" i="6"/>
  <c r="X50" i="6" s="1"/>
  <c r="W52" i="6"/>
  <c r="J52" i="6"/>
  <c r="X52" i="6" s="1"/>
  <c r="W54" i="6"/>
  <c r="J54" i="6"/>
  <c r="X54" i="6" s="1"/>
  <c r="W56" i="6"/>
  <c r="J56" i="6"/>
  <c r="X56" i="6" s="1"/>
  <c r="W58" i="6"/>
  <c r="J58" i="6"/>
  <c r="X58" i="6" s="1"/>
  <c r="P82" i="6"/>
  <c r="P79" i="6"/>
  <c r="T82" i="6"/>
  <c r="W63" i="6"/>
  <c r="J63" i="6"/>
  <c r="X63" i="6" s="1"/>
  <c r="T79" i="6"/>
  <c r="O84" i="6"/>
  <c r="Q7" i="6"/>
  <c r="U82" i="6"/>
  <c r="U79" i="6"/>
  <c r="Z79" i="6"/>
  <c r="W25" i="6"/>
  <c r="J25" i="6"/>
  <c r="X25" i="6" s="1"/>
  <c r="W27" i="6"/>
  <c r="J27" i="6"/>
  <c r="X27" i="6" s="1"/>
  <c r="W29" i="6"/>
  <c r="J29" i="6"/>
  <c r="X29" i="6" s="1"/>
  <c r="W31" i="6"/>
  <c r="J31" i="6"/>
  <c r="X31" i="6" s="1"/>
  <c r="W33" i="6"/>
  <c r="J33" i="6"/>
  <c r="X33" i="6" s="1"/>
  <c r="W35" i="6"/>
  <c r="J35" i="6"/>
  <c r="X35" i="6" s="1"/>
  <c r="W37" i="6"/>
  <c r="J37" i="6"/>
  <c r="X37" i="6" s="1"/>
  <c r="W39" i="6"/>
  <c r="J39" i="6"/>
  <c r="X39" i="6" s="1"/>
  <c r="W41" i="6"/>
  <c r="J41" i="6"/>
  <c r="X41" i="6" s="1"/>
  <c r="W43" i="6"/>
  <c r="J43" i="6"/>
  <c r="X43" i="6" s="1"/>
  <c r="W45" i="6"/>
  <c r="J45" i="6"/>
  <c r="X45" i="6" s="1"/>
  <c r="W47" i="6"/>
  <c r="J47" i="6"/>
  <c r="X47" i="6" s="1"/>
  <c r="W49" i="6"/>
  <c r="J49" i="6"/>
  <c r="X49" i="6" s="1"/>
  <c r="W51" i="6"/>
  <c r="J51" i="6"/>
  <c r="X51" i="6" s="1"/>
  <c r="W53" i="6"/>
  <c r="J53" i="6"/>
  <c r="X53" i="6" s="1"/>
  <c r="W55" i="6"/>
  <c r="J55" i="6"/>
  <c r="X55" i="6" s="1"/>
  <c r="W57" i="6"/>
  <c r="J57" i="6"/>
  <c r="X57" i="6" s="1"/>
  <c r="W59" i="6"/>
  <c r="J59" i="6"/>
  <c r="X59" i="6" s="1"/>
  <c r="W64" i="6"/>
  <c r="J64" i="6"/>
  <c r="X64" i="6" s="1"/>
  <c r="F83" i="6"/>
  <c r="F84" i="6" s="1"/>
  <c r="Z82" i="6"/>
  <c r="K83" i="6"/>
  <c r="K84" i="6" s="1"/>
  <c r="W62" i="6"/>
  <c r="J62" i="6"/>
  <c r="X62" i="6" s="1"/>
  <c r="W66" i="6"/>
  <c r="J66" i="6"/>
  <c r="X66" i="6" s="1"/>
  <c r="N83" i="6"/>
  <c r="N84" i="6" s="1"/>
  <c r="Q80" i="6"/>
  <c r="Q81" i="6" s="1"/>
  <c r="AA14" i="5"/>
  <c r="Y14" i="5"/>
  <c r="W14" i="5"/>
  <c r="U14" i="5"/>
  <c r="S14" i="5"/>
  <c r="Q14" i="5"/>
  <c r="O14" i="5"/>
  <c r="M14" i="5"/>
  <c r="K14" i="5"/>
  <c r="I14" i="5"/>
  <c r="G14" i="5"/>
  <c r="E14" i="5"/>
  <c r="J70" i="11" l="1"/>
  <c r="X69" i="11"/>
  <c r="X70" i="11" s="1"/>
  <c r="X69" i="10"/>
  <c r="X70" i="10" s="1"/>
  <c r="X71" i="11"/>
  <c r="X69" i="9"/>
  <c r="X70" i="9" s="1"/>
  <c r="X71" i="10"/>
  <c r="X71" i="9"/>
  <c r="X69" i="8"/>
  <c r="X70" i="8" s="1"/>
  <c r="X71" i="8"/>
  <c r="J70" i="7"/>
  <c r="X69" i="7"/>
  <c r="X70" i="7" s="1"/>
  <c r="X71" i="7"/>
  <c r="X80" i="6"/>
  <c r="X81" i="6" s="1"/>
  <c r="X7" i="6"/>
  <c r="X82" i="6" s="1"/>
  <c r="J68" i="11"/>
  <c r="Z73" i="9"/>
  <c r="P76" i="9" s="1"/>
  <c r="F7" i="2" s="1"/>
  <c r="T73" i="8"/>
  <c r="J68" i="8"/>
  <c r="S72" i="11"/>
  <c r="S73" i="11" s="1"/>
  <c r="V72" i="11"/>
  <c r="V73" i="11" s="1"/>
  <c r="T72" i="11"/>
  <c r="T73" i="11" s="1"/>
  <c r="J71" i="11"/>
  <c r="Z72" i="11"/>
  <c r="Z73" i="11" s="1"/>
  <c r="O76" i="11" s="1"/>
  <c r="E9" i="2" s="1"/>
  <c r="W68" i="11"/>
  <c r="W71" i="11"/>
  <c r="Q71" i="11"/>
  <c r="Q68" i="11"/>
  <c r="I72" i="11"/>
  <c r="I73" i="11" s="1"/>
  <c r="P72" i="11"/>
  <c r="P73" i="11" s="1"/>
  <c r="U72" i="11"/>
  <c r="U73" i="11" s="1"/>
  <c r="Z72" i="10"/>
  <c r="Z73" i="10" s="1"/>
  <c r="P76" i="10" s="1"/>
  <c r="F8" i="2" s="1"/>
  <c r="U72" i="10"/>
  <c r="U73" i="10" s="1"/>
  <c r="I72" i="10"/>
  <c r="I73" i="10" s="1"/>
  <c r="V72" i="10"/>
  <c r="V73" i="10" s="1"/>
  <c r="T72" i="10"/>
  <c r="T73" i="10" s="1"/>
  <c r="J68" i="10"/>
  <c r="J71" i="10"/>
  <c r="R72" i="10"/>
  <c r="R73" i="10" s="1"/>
  <c r="W71" i="10"/>
  <c r="W68" i="10"/>
  <c r="P72" i="10"/>
  <c r="P73" i="10" s="1"/>
  <c r="Q72" i="10"/>
  <c r="Q73" i="10" s="1"/>
  <c r="V72" i="9"/>
  <c r="V73" i="9" s="1"/>
  <c r="I72" i="9"/>
  <c r="I73" i="9" s="1"/>
  <c r="T72" i="9"/>
  <c r="T73" i="9" s="1"/>
  <c r="P72" i="9"/>
  <c r="P73" i="9" s="1"/>
  <c r="R72" i="9"/>
  <c r="R73" i="9" s="1"/>
  <c r="W68" i="9"/>
  <c r="W71" i="9"/>
  <c r="U72" i="9"/>
  <c r="U73" i="9" s="1"/>
  <c r="J68" i="9"/>
  <c r="J71" i="9"/>
  <c r="Q72" i="9"/>
  <c r="Q73" i="9" s="1"/>
  <c r="Q71" i="8"/>
  <c r="Q68" i="8"/>
  <c r="X68" i="8"/>
  <c r="W68" i="8"/>
  <c r="U72" i="8"/>
  <c r="U73" i="8" s="1"/>
  <c r="Z72" i="8"/>
  <c r="Z73" i="8" s="1"/>
  <c r="O76" i="8" s="1"/>
  <c r="E6" i="2" s="1"/>
  <c r="W71" i="8"/>
  <c r="I72" i="8"/>
  <c r="I73" i="8" s="1"/>
  <c r="J71" i="8"/>
  <c r="V72" i="8"/>
  <c r="V73" i="8" s="1"/>
  <c r="W68" i="7"/>
  <c r="V72" i="7"/>
  <c r="V73" i="7" s="1"/>
  <c r="I72" i="7"/>
  <c r="I73" i="7" s="1"/>
  <c r="Z72" i="7"/>
  <c r="Z73" i="7" s="1"/>
  <c r="P76" i="7" s="1"/>
  <c r="F5" i="2" s="1"/>
  <c r="J68" i="7"/>
  <c r="J71" i="7"/>
  <c r="Q72" i="7"/>
  <c r="Q73" i="7" s="1"/>
  <c r="W71" i="7"/>
  <c r="T72" i="7"/>
  <c r="T73" i="7" s="1"/>
  <c r="U72" i="7"/>
  <c r="U73" i="7" s="1"/>
  <c r="P72" i="7"/>
  <c r="P73" i="7" s="1"/>
  <c r="R72" i="7"/>
  <c r="R73" i="7" s="1"/>
  <c r="X68" i="7"/>
  <c r="I83" i="6"/>
  <c r="I84" i="6" s="1"/>
  <c r="P83" i="6"/>
  <c r="P84" i="6" s="1"/>
  <c r="V83" i="6"/>
  <c r="V84" i="6" s="1"/>
  <c r="R83" i="6"/>
  <c r="R84" i="6" s="1"/>
  <c r="Z83" i="6"/>
  <c r="Z84" i="6" s="1"/>
  <c r="Q82" i="6"/>
  <c r="Q79" i="6"/>
  <c r="T83" i="6"/>
  <c r="T84" i="6" s="1"/>
  <c r="S83" i="6"/>
  <c r="S84" i="6" s="1"/>
  <c r="W79" i="6"/>
  <c r="W82" i="6"/>
  <c r="U83" i="6"/>
  <c r="U84" i="6" s="1"/>
  <c r="J79" i="6"/>
  <c r="J82" i="6"/>
  <c r="R76" i="9" l="1"/>
  <c r="H7" i="2" s="1"/>
  <c r="O87" i="6"/>
  <c r="R76" i="11"/>
  <c r="H9" i="2" s="1"/>
  <c r="S76" i="9"/>
  <c r="I7" i="2" s="1"/>
  <c r="O76" i="9"/>
  <c r="E7" i="2" s="1"/>
  <c r="Q76" i="9"/>
  <c r="G7" i="2" s="1"/>
  <c r="R76" i="8"/>
  <c r="H6" i="2" s="1"/>
  <c r="S76" i="8"/>
  <c r="I6" i="2" s="1"/>
  <c r="O76" i="7"/>
  <c r="E5" i="2" s="1"/>
  <c r="R76" i="7"/>
  <c r="H5" i="2" s="1"/>
  <c r="S76" i="7"/>
  <c r="I5" i="2" s="1"/>
  <c r="Q76" i="10"/>
  <c r="G8" i="2" s="1"/>
  <c r="O76" i="10"/>
  <c r="E8" i="2" s="1"/>
  <c r="R76" i="10"/>
  <c r="H8" i="2" s="1"/>
  <c r="S76" i="10"/>
  <c r="I8" i="2" s="1"/>
  <c r="R87" i="6"/>
  <c r="P87" i="6"/>
  <c r="S76" i="11"/>
  <c r="I9" i="2" s="1"/>
  <c r="P76" i="11"/>
  <c r="F9" i="2" s="1"/>
  <c r="W72" i="11"/>
  <c r="W73" i="11" s="1"/>
  <c r="J72" i="11"/>
  <c r="J73" i="11" s="1"/>
  <c r="Q72" i="11"/>
  <c r="Q73" i="11" s="1"/>
  <c r="Q76" i="11"/>
  <c r="G9" i="2" s="1"/>
  <c r="X68" i="11"/>
  <c r="X68" i="10"/>
  <c r="W72" i="10"/>
  <c r="W73" i="10" s="1"/>
  <c r="J72" i="10"/>
  <c r="J73" i="10" s="1"/>
  <c r="X68" i="9"/>
  <c r="J72" i="9"/>
  <c r="J73" i="9" s="1"/>
  <c r="W72" i="9"/>
  <c r="W73" i="9" s="1"/>
  <c r="J72" i="8"/>
  <c r="J73" i="8" s="1"/>
  <c r="Q76" i="8"/>
  <c r="G6" i="2" s="1"/>
  <c r="X72" i="8"/>
  <c r="X73" i="8" s="1"/>
  <c r="P76" i="8"/>
  <c r="F6" i="2" s="1"/>
  <c r="Q72" i="8"/>
  <c r="Q73" i="8" s="1"/>
  <c r="W72" i="8"/>
  <c r="W73" i="8" s="1"/>
  <c r="J72" i="7"/>
  <c r="J73" i="7" s="1"/>
  <c r="Q76" i="7"/>
  <c r="G5" i="2" s="1"/>
  <c r="X72" i="7"/>
  <c r="X73" i="7" s="1"/>
  <c r="W72" i="7"/>
  <c r="W73" i="7" s="1"/>
  <c r="S87" i="6"/>
  <c r="Q87" i="6"/>
  <c r="W83" i="6"/>
  <c r="W84" i="6" s="1"/>
  <c r="J83" i="6"/>
  <c r="J84" i="6" s="1"/>
  <c r="Q83" i="6"/>
  <c r="Q84" i="6" s="1"/>
  <c r="X79" i="6"/>
  <c r="J8" i="2" l="1"/>
  <c r="J7" i="2"/>
  <c r="J9" i="2"/>
  <c r="J6" i="2"/>
  <c r="J5" i="2"/>
  <c r="X72" i="11"/>
  <c r="X73" i="11" s="1"/>
  <c r="X72" i="10"/>
  <c r="X73" i="10" s="1"/>
  <c r="X72" i="9"/>
  <c r="X73" i="9" s="1"/>
  <c r="X83" i="6"/>
  <c r="X84" i="6" s="1"/>
  <c r="F10" i="2"/>
  <c r="U4" i="3" s="1"/>
  <c r="G10" i="2"/>
  <c r="U5" i="3" s="1"/>
  <c r="I10" i="2"/>
  <c r="U7" i="3" s="1"/>
  <c r="H10" i="2"/>
  <c r="U6" i="3" s="1"/>
  <c r="J4" i="2" l="1"/>
  <c r="J10" i="2" s="1"/>
  <c r="E10" i="2"/>
  <c r="U3" i="3" s="1"/>
  <c r="N94" i="3" l="1"/>
  <c r="F94" i="3"/>
  <c r="J94" i="3"/>
  <c r="I94" i="3"/>
  <c r="H94" i="3"/>
  <c r="M94" i="3"/>
  <c r="E94" i="3"/>
  <c r="C94" i="3"/>
  <c r="G94" i="3"/>
  <c r="L94" i="3"/>
  <c r="D94" i="3"/>
  <c r="K94" i="3"/>
  <c r="K79" i="3"/>
  <c r="C79" i="3"/>
  <c r="H46" i="3"/>
  <c r="P10" i="5" s="1"/>
  <c r="G46" i="3"/>
  <c r="N10" i="5" s="1"/>
  <c r="N79" i="3"/>
  <c r="K46" i="3"/>
  <c r="V10" i="5" s="1"/>
  <c r="J46" i="3"/>
  <c r="T10" i="5" s="1"/>
  <c r="L79" i="3"/>
  <c r="J79" i="3"/>
  <c r="M79" i="3"/>
  <c r="I79" i="3"/>
  <c r="N46" i="3"/>
  <c r="AB10" i="5" s="1"/>
  <c r="F46" i="3"/>
  <c r="M46" i="3"/>
  <c r="Z10" i="5" s="1"/>
  <c r="C46" i="3"/>
  <c r="F10" i="5" s="1"/>
  <c r="H79" i="3"/>
  <c r="E46" i="3"/>
  <c r="J10" i="5" s="1"/>
  <c r="G79" i="3"/>
  <c r="L46" i="3"/>
  <c r="X10" i="5" s="1"/>
  <c r="D46" i="3"/>
  <c r="H10" i="5" s="1"/>
  <c r="F79" i="3"/>
  <c r="L9" i="5" s="1"/>
  <c r="E79" i="3"/>
  <c r="D79" i="3"/>
  <c r="I46" i="3"/>
  <c r="R10" i="5" s="1"/>
  <c r="I31" i="3"/>
  <c r="R7" i="5" s="1"/>
  <c r="N31" i="3"/>
  <c r="AB7" i="5" s="1"/>
  <c r="H31" i="3"/>
  <c r="P7" i="5" s="1"/>
  <c r="M31" i="3"/>
  <c r="Z7" i="5" s="1"/>
  <c r="G31" i="3"/>
  <c r="N7" i="5" s="1"/>
  <c r="F31" i="3"/>
  <c r="L7" i="5" s="1"/>
  <c r="E31" i="3"/>
  <c r="J7" i="5" s="1"/>
  <c r="L31" i="3"/>
  <c r="X7" i="5" s="1"/>
  <c r="D31" i="3"/>
  <c r="H7" i="5" s="1"/>
  <c r="K31" i="3"/>
  <c r="V7" i="5" s="1"/>
  <c r="C31" i="3"/>
  <c r="F7" i="5" s="1"/>
  <c r="J31" i="3"/>
  <c r="T7" i="5" s="1"/>
  <c r="D16" i="3"/>
  <c r="H6" i="5" s="1"/>
  <c r="H16" i="3"/>
  <c r="P6" i="5" s="1"/>
  <c r="J16" i="3"/>
  <c r="T6" i="5" s="1"/>
  <c r="I16" i="3"/>
  <c r="R6" i="5" s="1"/>
  <c r="M16" i="3"/>
  <c r="Z6" i="5" s="1"/>
  <c r="K16" i="3"/>
  <c r="V6" i="5" s="1"/>
  <c r="E16" i="3"/>
  <c r="J6" i="5" s="1"/>
  <c r="N16" i="3"/>
  <c r="AB6" i="5" s="1"/>
  <c r="L16" i="3"/>
  <c r="X6" i="5" s="1"/>
  <c r="C16" i="3"/>
  <c r="F6" i="5" s="1"/>
  <c r="G16" i="3"/>
  <c r="N6" i="5" s="1"/>
  <c r="F16" i="3"/>
  <c r="L6" i="5" s="1"/>
  <c r="R16" i="5" l="1"/>
  <c r="R20" i="5" s="1"/>
  <c r="Q23" i="5" s="1"/>
  <c r="L16" i="5"/>
  <c r="L20" i="5" s="1"/>
  <c r="K23" i="5" s="1"/>
  <c r="N16" i="5"/>
  <c r="N20" i="5" s="1"/>
  <c r="M23" i="5" s="1"/>
  <c r="P16" i="5"/>
  <c r="P20" i="5" s="1"/>
  <c r="O23" i="5" s="1"/>
  <c r="F16" i="5"/>
  <c r="F20" i="5" s="1"/>
  <c r="E23" i="5" s="1"/>
  <c r="J16" i="5"/>
  <c r="J20" i="5" s="1"/>
  <c r="I23" i="5" s="1"/>
  <c r="V16" i="5"/>
  <c r="V20" i="5" s="1"/>
  <c r="U23" i="5" s="1"/>
  <c r="X16" i="5"/>
  <c r="X20" i="5" s="1"/>
  <c r="W23" i="5" s="1"/>
  <c r="AB16" i="5"/>
  <c r="AB20" i="5" s="1"/>
  <c r="AA23" i="5" s="1"/>
  <c r="Z16" i="5"/>
  <c r="Z20" i="5" s="1"/>
  <c r="Y23" i="5" s="1"/>
  <c r="H16" i="5"/>
  <c r="H20" i="5" s="1"/>
  <c r="G23" i="5" s="1"/>
  <c r="T16" i="5"/>
  <c r="T20" i="5" s="1"/>
  <c r="S23" i="5" s="1"/>
</calcChain>
</file>

<file path=xl/sharedStrings.xml><?xml version="1.0" encoding="utf-8"?>
<sst xmlns="http://schemas.openxmlformats.org/spreadsheetml/2006/main" count="921" uniqueCount="177">
  <si>
    <t>S.No.</t>
  </si>
  <si>
    <t>University Roll No.</t>
  </si>
  <si>
    <t>Students Name</t>
  </si>
  <si>
    <t>CO2</t>
  </si>
  <si>
    <t>CO3</t>
  </si>
  <si>
    <t>CO4</t>
  </si>
  <si>
    <t>CO5</t>
  </si>
  <si>
    <t>Name of the College</t>
  </si>
  <si>
    <t>Name of Subject</t>
  </si>
  <si>
    <t>CO3 (20)</t>
  </si>
  <si>
    <t>CO1 (20)</t>
  </si>
  <si>
    <t>Total (100)</t>
  </si>
  <si>
    <t>Pre University Marks (100)</t>
  </si>
  <si>
    <t>CO1</t>
  </si>
  <si>
    <t>PUM+IM</t>
  </si>
  <si>
    <t>20% of PUM &amp; IM</t>
  </si>
  <si>
    <t>Total Internal Mraks</t>
  </si>
  <si>
    <t>No of students attended</t>
  </si>
  <si>
    <t>Maximum marks co wise</t>
  </si>
  <si>
    <t>No of students above threshold</t>
  </si>
  <si>
    <t>Level</t>
  </si>
  <si>
    <t xml:space="preserve">Attainment </t>
  </si>
  <si>
    <r>
      <rPr>
        <sz val="12"/>
        <color rgb="FF3A2D3B"/>
        <rFont val="Times New Roman"/>
        <family val="1"/>
      </rPr>
      <t>RUB</t>
    </r>
    <r>
      <rPr>
        <sz val="12"/>
        <color rgb="FF4D4856"/>
        <rFont val="Times New Roman"/>
        <family val="1"/>
      </rPr>
      <t>RICS</t>
    </r>
  </si>
  <si>
    <t>Final CO Attainment (80% of University Level + 20% of Internal Level )</t>
  </si>
  <si>
    <t>CO Attainment (Target&gt;60%) </t>
  </si>
  <si>
    <t>S. No.</t>
  </si>
  <si>
    <t>Sem</t>
  </si>
  <si>
    <t>Code</t>
  </si>
  <si>
    <t>Course Name</t>
  </si>
  <si>
    <t>CO-1</t>
  </si>
  <si>
    <t>CO-2</t>
  </si>
  <si>
    <t>CO-3</t>
  </si>
  <si>
    <t>CO-4</t>
  </si>
  <si>
    <t>CO-5</t>
  </si>
  <si>
    <t>Average</t>
  </si>
  <si>
    <t>CO's Number.</t>
  </si>
  <si>
    <t>CO Attainments</t>
  </si>
  <si>
    <t>COURSE OBJECTIVE</t>
  </si>
  <si>
    <t>PROGRAM OUTCOME</t>
  </si>
  <si>
    <t>PSO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</si>
  <si>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</si>
  <si>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</si>
  <si>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</si>
  <si>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</si>
  <si>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</si>
  <si>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</si>
  <si>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</si>
  <si>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</si>
  <si>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</si>
  <si>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</si>
  <si>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</si>
  <si>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</si>
  <si>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</si>
  <si>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</si>
  <si>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I</t>
  </si>
  <si>
    <t>II</t>
  </si>
  <si>
    <t>III</t>
  </si>
  <si>
    <t>IV</t>
  </si>
  <si>
    <t>V</t>
  </si>
  <si>
    <t>AVG</t>
  </si>
  <si>
    <t>Note: Correlation levels 1, 2 or 3 as defined below:</t>
  </si>
  <si>
    <t>1: Slight (Low) 2: Moderate (Medium) 3: Substantial (High)</t>
  </si>
  <si>
    <t>All PO-CO Mapping Average (Session)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</si>
  <si>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</si>
  <si>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</si>
  <si>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</si>
  <si>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</si>
  <si>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</si>
  <si>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</si>
  <si>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</si>
  <si>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</si>
  <si>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</si>
  <si>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</si>
  <si>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 Target Lavel</t>
  </si>
  <si>
    <t>Target Level</t>
  </si>
  <si>
    <t>Attainment Level</t>
  </si>
  <si>
    <t>PSO 1</t>
  </si>
  <si>
    <t>PSO 2</t>
  </si>
  <si>
    <t>Average of Target</t>
  </si>
  <si>
    <t>Average of Attainment Level</t>
  </si>
  <si>
    <t>Average of Direct Attainment</t>
  </si>
  <si>
    <t>Overall Average</t>
  </si>
  <si>
    <t>Commerce Department</t>
  </si>
  <si>
    <t>Threshold 40</t>
  </si>
  <si>
    <r>
      <rPr>
        <sz val="12"/>
        <color rgb="FF666B85"/>
        <rFont val="Times New Roman"/>
        <family val="1"/>
      </rPr>
      <t xml:space="preserve">40%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3D6795"/>
        <rFont val="Times New Roman"/>
        <family val="1"/>
      </rPr>
      <t xml:space="preserve">I </t>
    </r>
    <r>
      <rPr>
        <sz val="12"/>
        <color rgb="FF4D4856"/>
        <rFont val="Times New Roman"/>
        <family val="1"/>
      </rPr>
      <t>(LOW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</si>
  <si>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50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 xml:space="preserve">2 </t>
    </r>
    <r>
      <rPr>
        <sz val="12"/>
        <color rgb="FF3D6795"/>
        <rFont val="Times New Roman"/>
        <family val="1"/>
      </rPr>
      <t>(</t>
    </r>
    <r>
      <rPr>
        <sz val="12"/>
        <color rgb="FF66596B"/>
        <rFont val="Times New Roman"/>
        <family val="1"/>
      </rPr>
      <t>M</t>
    </r>
    <r>
      <rPr>
        <sz val="12"/>
        <color rgb="FF3A2D3B"/>
        <rFont val="Times New Roman"/>
        <family val="1"/>
      </rPr>
      <t>ED</t>
    </r>
    <r>
      <rPr>
        <sz val="12"/>
        <color rgb="FF66596B"/>
        <rFont val="Times New Roman"/>
        <family val="1"/>
      </rPr>
      <t>IUM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</si>
  <si>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60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>3 (HIGH)</t>
    </r>
  </si>
  <si>
    <t>Total Marks Pre University Marks (100) + Internal Marks (50) = 150</t>
  </si>
  <si>
    <t>Final University Marks (100)</t>
  </si>
  <si>
    <t>80% of FUM</t>
  </si>
  <si>
    <t>Name of the Subject</t>
  </si>
  <si>
    <t>CO2 (20)</t>
  </si>
  <si>
    <t>CO4 (20)</t>
  </si>
  <si>
    <t>CO5 (20)</t>
  </si>
  <si>
    <t>Internal Marks (30)</t>
  </si>
  <si>
    <t>CO1 (6)</t>
  </si>
  <si>
    <t>CO2 (6)</t>
  </si>
  <si>
    <t>CO3 (6)</t>
  </si>
  <si>
    <t>CO4 (6)</t>
  </si>
  <si>
    <t>CO5 (6)</t>
  </si>
  <si>
    <t>Total (30)</t>
  </si>
  <si>
    <t>100+30</t>
  </si>
  <si>
    <t>15% of PUM</t>
  </si>
  <si>
    <t>5% of IM</t>
  </si>
  <si>
    <t xml:space="preserve">SUB: Code/Name: </t>
  </si>
  <si>
    <t xml:space="preserve">Code </t>
  </si>
  <si>
    <t>FINAL CO Marks PUM &amp; IM (15% PUM + 5% IM)</t>
  </si>
  <si>
    <t xml:space="preserve">AARAV PAWA </t>
  </si>
  <si>
    <t xml:space="preserve">ABHINAV DWIVEDI </t>
  </si>
  <si>
    <t xml:space="preserve">Aditi BAJAJ </t>
  </si>
  <si>
    <t xml:space="preserve">Aditya KUMAR </t>
  </si>
  <si>
    <t>AJAY KUMAR BAIRWA</t>
  </si>
  <si>
    <t xml:space="preserve">Akshat JAIN </t>
  </si>
  <si>
    <t xml:space="preserve">Akshit MALIK </t>
  </si>
  <si>
    <t xml:space="preserve">AMAN SONI </t>
  </si>
  <si>
    <t>Arjun SINGH BHUMLA</t>
  </si>
  <si>
    <t xml:space="preserve">ARPIT GUGNANI </t>
  </si>
  <si>
    <t xml:space="preserve">ARPITA DWIVEDI </t>
  </si>
  <si>
    <t xml:space="preserve">Ashok KUMAWAT </t>
  </si>
  <si>
    <t xml:space="preserve">BHUPESH </t>
  </si>
  <si>
    <t>DEVENDRA SINGH CHOUDHARY</t>
  </si>
  <si>
    <t>DEVENDRA SINGH RAJPUROHIT</t>
  </si>
  <si>
    <t xml:space="preserve">DIGVIJAY SINGH </t>
  </si>
  <si>
    <t xml:space="preserve">DINESH </t>
  </si>
  <si>
    <t xml:space="preserve">GAURAV GUPTA </t>
  </si>
  <si>
    <t>GAURAV SONI</t>
  </si>
  <si>
    <t>GAUTAM SONI</t>
  </si>
  <si>
    <t xml:space="preserve">Gourav MIDDHA </t>
  </si>
  <si>
    <t xml:space="preserve">Harsh KUMAR </t>
  </si>
  <si>
    <t xml:space="preserve">Hemant PUROHIT </t>
  </si>
  <si>
    <t xml:space="preserve">HEMANT SAINI </t>
  </si>
  <si>
    <t xml:space="preserve">Ira JAIN </t>
  </si>
  <si>
    <t>JAI KUMAR PRAJAPATI</t>
  </si>
  <si>
    <t xml:space="preserve">Jaidev SHARMA </t>
  </si>
  <si>
    <t xml:space="preserve">JAINESH GUPTA </t>
  </si>
  <si>
    <t xml:space="preserve">KANISHK VOHRA </t>
  </si>
  <si>
    <t xml:space="preserve">KESHAV AGARWAL </t>
  </si>
  <si>
    <t xml:space="preserve">Khushi SHARMA </t>
  </si>
  <si>
    <t>KRISHAN KUMAR MEENA</t>
  </si>
  <si>
    <t xml:space="preserve">Kunal SHARMA </t>
  </si>
  <si>
    <t xml:space="preserve">Lokesh  SHARMA </t>
  </si>
  <si>
    <t xml:space="preserve">MAHIMA </t>
  </si>
  <si>
    <t>MANISH SAINI</t>
  </si>
  <si>
    <t xml:space="preserve">NALIN UPADHYAY </t>
  </si>
  <si>
    <t>Neha BHIMSARIA</t>
  </si>
  <si>
    <t xml:space="preserve">Nishant Beniwal </t>
  </si>
  <si>
    <t xml:space="preserve">PEEYUSH BIJARANIYA </t>
  </si>
  <si>
    <t xml:space="preserve">POOJA SAINI </t>
  </si>
  <si>
    <t>RAHUL JANGID</t>
  </si>
  <si>
    <t xml:space="preserve">RAHUL LALWANI </t>
  </si>
  <si>
    <t xml:space="preserve">ROHIT KUMAWAT </t>
  </si>
  <si>
    <t>SANDEEP DUNG DUNG</t>
  </si>
  <si>
    <t>SANJUKTA DAS</t>
  </si>
  <si>
    <t xml:space="preserve">SANSKRITI JAIN </t>
  </si>
  <si>
    <t xml:space="preserve">Sohail BAIRATHI </t>
  </si>
  <si>
    <t>SOURABH SIRASWAL</t>
  </si>
  <si>
    <t xml:space="preserve">SUJATA POTLIYA </t>
  </si>
  <si>
    <t>SUMRAN SINGH GURJAR</t>
  </si>
  <si>
    <t xml:space="preserve">TANISH MATHUR </t>
  </si>
  <si>
    <t>TUSHAR SHARMA</t>
  </si>
  <si>
    <t xml:space="preserve">VANSH AGARWAL </t>
  </si>
  <si>
    <t xml:space="preserve">Vansh KHANDELWAL </t>
  </si>
  <si>
    <t xml:space="preserve">Varun MITTAL </t>
  </si>
  <si>
    <t>VIKRAM JEET SINGH</t>
  </si>
  <si>
    <t>VIKRANT SHARMA</t>
  </si>
  <si>
    <t xml:space="preserve">VINAYAK CHATURVEDI </t>
  </si>
  <si>
    <t xml:space="preserve">YAYATI AGARWAL </t>
  </si>
  <si>
    <t>AA</t>
  </si>
  <si>
    <t>Auditing and Management Accounting</t>
  </si>
  <si>
    <t>Computerized Accounting</t>
  </si>
  <si>
    <t>Functional management</t>
  </si>
  <si>
    <t>ADVERTISING AND SALES MANAGEMENT</t>
  </si>
  <si>
    <t>Rural Development and Corporation</t>
  </si>
  <si>
    <t>Business Budgeting</t>
  </si>
  <si>
    <t>Year 2022- 2023</t>
  </si>
  <si>
    <t>Year 2022-2023</t>
  </si>
  <si>
    <t>Year/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</si>
</sst>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3A2D3B"/>
      <name val="Times New Roman"/>
      <family val="1"/>
    </font>
    <font>
      <sz val="12"/>
      <color rgb="FF4D4856"/>
      <name val="Times New Roman"/>
      <family val="1"/>
    </font>
    <font>
      <sz val="12"/>
      <color rgb="FF666B85"/>
      <name val="Times New Roman"/>
      <family val="1"/>
    </font>
    <font>
      <sz val="12"/>
      <color rgb="FF66596B"/>
      <name val="Times New Roman"/>
      <family val="1"/>
    </font>
    <font>
      <sz val="12"/>
      <color rgb="FF1C2642"/>
      <name val="Times New Roman"/>
      <family val="1"/>
    </font>
    <font>
      <sz val="12"/>
      <color rgb="FF3D6795"/>
      <name val="Times New Roman"/>
      <family val="1"/>
    </font>
    <font>
      <sz val="12"/>
      <color rgb="FF87878C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22222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0">
    <xf numFmtId="0" fontId="0" fillId="0" borderId="0" xfId="0"/>
    <xf numFmtId="0" fontId="1" fillId="0" borderId="0" xfId="0" applyFont="1"/>
    <xf numFmtId="0" fontId="4" fillId="0" borderId="0" xfId="0" applyFont="1"/>
    <xf numFmtId="0" fontId="14" fillId="5" borderId="2" xfId="0" applyFont="1" applyFill="1" applyBorder="1" applyAlignment="1">
      <alignment horizontal="left" vertical="top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/>
    </xf>
    <xf numFmtId="0" fontId="4" fillId="9" borderId="33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3" fillId="9" borderId="30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top"/>
    </xf>
    <xf numFmtId="0" fontId="6" fillId="5" borderId="31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 vertical="top"/>
    </xf>
    <xf numFmtId="0" fontId="14" fillId="5" borderId="27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/>
    </xf>
    <xf numFmtId="164" fontId="3" fillId="9" borderId="2" xfId="0" applyNumberFormat="1" applyFont="1" applyFill="1" applyBorder="1"/>
    <xf numFmtId="0" fontId="4" fillId="9" borderId="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/>
    <xf numFmtId="0" fontId="4" fillId="7" borderId="0" xfId="0" applyFont="1" applyFill="1" applyAlignment="1">
      <alignment horizontal="left"/>
    </xf>
    <xf numFmtId="0" fontId="3" fillId="7" borderId="48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4" fillId="10" borderId="5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2" fontId="15" fillId="0" borderId="0" xfId="0" applyNumberFormat="1" applyFont="1"/>
    <xf numFmtId="2" fontId="15" fillId="2" borderId="3" xfId="0" applyNumberFormat="1" applyFont="1" applyFill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  <xf numFmtId="2" fontId="15" fillId="2" borderId="4" xfId="0" applyNumberFormat="1" applyFont="1" applyFill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59" xfId="0" applyFont="1" applyBorder="1" applyAlignment="1">
      <alignment horizontal="right" vertical="center"/>
    </xf>
    <xf numFmtId="2" fontId="15" fillId="0" borderId="59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  <xf numFmtId="2" fontId="15" fillId="10" borderId="53" xfId="0" applyNumberFormat="1" applyFont="1" applyFill="1" applyBorder="1" applyAlignment="1">
      <alignment horizontal="center" vertical="center" wrapText="1"/>
    </xf>
    <xf numFmtId="2" fontId="15" fillId="1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4" fillId="9" borderId="35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3" fillId="6" borderId="64" xfId="0" applyFont="1" applyFill="1" applyBorder="1" applyAlignment="1">
      <alignment horizontal="center" vertical="center"/>
    </xf>
    <xf numFmtId="0" fontId="3" fillId="6" borderId="65" xfId="0" applyFont="1" applyFill="1" applyBorder="1" applyAlignment="1">
      <alignment horizontal="center"/>
    </xf>
    <xf numFmtId="0" fontId="3" fillId="6" borderId="66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2" borderId="68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2" fontId="15" fillId="12" borderId="0" xfId="0" applyNumberFormat="1" applyFont="1" applyFill="1" applyAlignment="1">
      <alignment horizontal="right" vertical="center"/>
    </xf>
    <xf numFmtId="2" fontId="15" fillId="12" borderId="59" xfId="0" applyNumberFormat="1" applyFont="1" applyFill="1" applyBorder="1" applyAlignment="1">
      <alignment horizontal="right" vertical="center"/>
    </xf>
    <xf numFmtId="2" fontId="15" fillId="13" borderId="0" xfId="0" applyNumberFormat="1" applyFont="1" applyFill="1" applyAlignment="1">
      <alignment horizontal="right" vertical="center"/>
    </xf>
    <xf numFmtId="2" fontId="15" fillId="13" borderId="59" xfId="0" applyNumberFormat="1" applyFont="1" applyFill="1" applyBorder="1" applyAlignment="1">
      <alignment horizontal="right" vertical="center"/>
    </xf>
    <xf numFmtId="2" fontId="15" fillId="14" borderId="0" xfId="0" applyNumberFormat="1" applyFont="1" applyFill="1" applyAlignment="1">
      <alignment horizontal="right" vertical="center"/>
    </xf>
    <xf numFmtId="2" fontId="15" fillId="14" borderId="59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7" borderId="2" xfId="0" applyFill="1" applyBorder="1" applyAlignment="1">
      <alignment wrapText="1"/>
    </xf>
    <xf numFmtId="0" fontId="4" fillId="8" borderId="65" xfId="0" applyFont="1" applyFill="1" applyBorder="1" applyAlignment="1">
      <alignment horizontal="center" vertical="center"/>
    </xf>
    <xf numFmtId="0" fontId="4" fillId="8" borderId="66" xfId="0" applyFont="1" applyFill="1" applyBorder="1" applyAlignment="1">
      <alignment horizontal="center" vertical="center"/>
    </xf>
    <xf numFmtId="0" fontId="4" fillId="8" borderId="6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3" fillId="7" borderId="48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20" fillId="0" borderId="68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0" fillId="0" borderId="69" xfId="0" applyFont="1" applyBorder="1" applyAlignment="1">
      <alignment vertical="center"/>
    </xf>
    <xf numFmtId="2" fontId="15" fillId="10" borderId="2" xfId="0" applyNumberFormat="1" applyFont="1" applyFill="1" applyBorder="1" applyAlignment="1">
      <alignment horizontal="center"/>
    </xf>
    <xf numFmtId="2" fontId="15" fillId="10" borderId="2" xfId="0" applyNumberFormat="1" applyFont="1" applyFill="1" applyBorder="1" applyAlignment="1">
      <alignment horizontal="center" vertical="center"/>
    </xf>
    <xf numFmtId="2" fontId="0" fillId="10" borderId="2" xfId="0" applyNumberFormat="1" applyFont="1" applyFill="1" applyBorder="1" applyAlignment="1">
      <alignment horizontal="center"/>
    </xf>
    <xf numFmtId="0" fontId="4" fillId="9" borderId="37" xfId="0" applyFont="1" applyFill="1" applyBorder="1" applyAlignment="1">
      <alignment horizontal="center"/>
    </xf>
    <xf numFmtId="0" fontId="4" fillId="9" borderId="44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0" fontId="4" fillId="5" borderId="46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" fillId="7" borderId="2" xfId="0" applyFont="1" applyFill="1" applyBorder="1" applyAlignment="1"/>
    <xf numFmtId="0" fontId="2" fillId="7" borderId="2" xfId="0" applyFont="1" applyFill="1" applyBorder="1" applyAlignment="1">
      <alignment vertical="top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3" fillId="7" borderId="48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4" fillId="0" borderId="0" xfId="0" applyFont="1" applyBorder="1"/>
    <xf numFmtId="0" fontId="3" fillId="7" borderId="0" xfId="0" applyFont="1" applyFill="1" applyBorder="1" applyAlignment="1">
      <alignment vertical="center"/>
    </xf>
    <xf numFmtId="0" fontId="4" fillId="7" borderId="0" xfId="0" applyFont="1" applyFill="1" applyBorder="1"/>
    <xf numFmtId="0" fontId="20" fillId="0" borderId="68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top" wrapText="1"/>
    </xf>
    <xf numFmtId="0" fontId="5" fillId="3" borderId="35" xfId="1" applyFont="1" applyFill="1" applyBorder="1" applyAlignment="1">
      <alignment horizontal="center" vertical="top" wrapText="1"/>
    </xf>
    <xf numFmtId="0" fontId="5" fillId="3" borderId="38" xfId="1" applyFont="1" applyFill="1" applyBorder="1" applyAlignment="1">
      <alignment horizontal="center" vertical="top" wrapText="1"/>
    </xf>
    <xf numFmtId="0" fontId="5" fillId="3" borderId="44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5" fillId="3" borderId="46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70" xfId="0" applyFont="1" applyFill="1" applyBorder="1" applyAlignment="1">
      <alignment horizontal="center" vertical="center" wrapText="1"/>
    </xf>
    <xf numFmtId="0" fontId="3" fillId="5" borderId="69" xfId="0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top" wrapText="1"/>
    </xf>
    <xf numFmtId="0" fontId="5" fillId="3" borderId="25" xfId="1" applyFont="1" applyFill="1" applyBorder="1" applyAlignment="1">
      <alignment horizontal="center" vertical="top" wrapText="1"/>
    </xf>
    <xf numFmtId="0" fontId="5" fillId="3" borderId="39" xfId="1" applyFont="1" applyFill="1" applyBorder="1" applyAlignment="1">
      <alignment horizontal="center" vertical="top" wrapText="1"/>
    </xf>
    <xf numFmtId="0" fontId="6" fillId="5" borderId="37" xfId="0" applyFont="1" applyFill="1" applyBorder="1" applyAlignment="1">
      <alignment horizontal="center" vertical="top"/>
    </xf>
    <xf numFmtId="0" fontId="6" fillId="5" borderId="35" xfId="0" applyFont="1" applyFill="1" applyBorder="1" applyAlignment="1">
      <alignment horizontal="center" vertical="top"/>
    </xf>
    <xf numFmtId="0" fontId="6" fillId="5" borderId="38" xfId="0" applyFont="1" applyFill="1" applyBorder="1" applyAlignment="1">
      <alignment horizontal="center" vertical="top"/>
    </xf>
    <xf numFmtId="0" fontId="3" fillId="9" borderId="60" xfId="0" applyFont="1" applyFill="1" applyBorder="1" applyAlignment="1">
      <alignment horizontal="center" vertical="center" wrapText="1"/>
    </xf>
    <xf numFmtId="0" fontId="3" fillId="9" borderId="61" xfId="0" applyFont="1" applyFill="1" applyBorder="1" applyAlignment="1">
      <alignment horizontal="center" vertical="center" wrapText="1"/>
    </xf>
    <xf numFmtId="0" fontId="3" fillId="9" borderId="6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60" xfId="0" applyFont="1" applyFill="1" applyBorder="1" applyAlignment="1">
      <alignment horizontal="center" vertical="center" wrapText="1"/>
    </xf>
    <xf numFmtId="0" fontId="3" fillId="5" borderId="61" xfId="0" applyFont="1" applyFill="1" applyBorder="1" applyAlignment="1">
      <alignment horizontal="center" vertical="center" wrapText="1"/>
    </xf>
    <xf numFmtId="0" fontId="3" fillId="5" borderId="6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51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3" fillId="7" borderId="58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zoomScale="80" zoomScaleNormal="80" workbookViewId="0">
      <selection activeCell="A7" sqref="A7"/>
    </sheetView>
  </sheetViews>
  <sheetFormatPr defaultColWidth="8.85546875" defaultRowHeight="20.25" x14ac:dyDescent="0.3"/>
  <cols>
    <col min="1" max="1" width="8.5703125" style="1" bestFit="1" customWidth="1"/>
    <col min="2" max="2" width="12.42578125" style="1" customWidth="1"/>
    <col min="3" max="3" width="28.7109375" style="1" customWidth="1"/>
    <col min="4" max="4" width="10.7109375" style="1" customWidth="1"/>
    <col min="5" max="5" width="11.5703125" style="1" customWidth="1"/>
    <col min="6" max="7" width="11.28515625" style="1" customWidth="1"/>
    <col min="8" max="8" width="12" style="1" customWidth="1"/>
    <col min="9" max="9" width="10.5703125" style="1" customWidth="1"/>
    <col min="10" max="10" width="12.28515625" style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211" t="s">
        <v>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</row>
    <row r="2" spans="1:26" ht="21" thickBot="1" x14ac:dyDescent="0.35">
      <c r="A2" s="211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ht="21" thickBot="1" x14ac:dyDescent="0.35">
      <c r="A3" s="212" t="s">
        <v>90</v>
      </c>
      <c r="B3" s="213"/>
      <c r="C3" s="195" t="s">
        <v>168</v>
      </c>
      <c r="D3" s="149" t="s">
        <v>105</v>
      </c>
      <c r="E3" s="148"/>
      <c r="F3" s="214" t="s">
        <v>174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5"/>
      <c r="Z3" s="214"/>
    </row>
    <row r="4" spans="1:26" ht="21" customHeight="1" thickBot="1" x14ac:dyDescent="0.35">
      <c r="A4" s="216" t="s">
        <v>0</v>
      </c>
      <c r="B4" s="218" t="s">
        <v>1</v>
      </c>
      <c r="C4" s="221" t="s">
        <v>2</v>
      </c>
      <c r="D4" s="224" t="s">
        <v>87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6"/>
      <c r="R4" s="227" t="s">
        <v>106</v>
      </c>
      <c r="S4" s="228"/>
      <c r="T4" s="228"/>
      <c r="U4" s="228"/>
      <c r="V4" s="229"/>
      <c r="W4" s="47" t="s">
        <v>16</v>
      </c>
      <c r="X4" s="233" t="s">
        <v>15</v>
      </c>
      <c r="Y4" s="242" t="s">
        <v>88</v>
      </c>
      <c r="Z4" s="243" t="s">
        <v>89</v>
      </c>
    </row>
    <row r="5" spans="1:26" x14ac:dyDescent="0.3">
      <c r="A5" s="217"/>
      <c r="B5" s="219"/>
      <c r="C5" s="222"/>
      <c r="D5" s="246" t="s">
        <v>12</v>
      </c>
      <c r="E5" s="247"/>
      <c r="F5" s="247"/>
      <c r="G5" s="247"/>
      <c r="H5" s="247"/>
      <c r="I5" s="247"/>
      <c r="J5" s="248"/>
      <c r="K5" s="249" t="s">
        <v>94</v>
      </c>
      <c r="L5" s="250"/>
      <c r="M5" s="250"/>
      <c r="N5" s="250"/>
      <c r="O5" s="250"/>
      <c r="P5" s="250"/>
      <c r="Q5" s="251"/>
      <c r="R5" s="230"/>
      <c r="S5" s="231"/>
      <c r="T5" s="231"/>
      <c r="U5" s="231"/>
      <c r="V5" s="232"/>
      <c r="W5" s="48" t="s">
        <v>14</v>
      </c>
      <c r="X5" s="234"/>
      <c r="Y5" s="242"/>
      <c r="Z5" s="244"/>
    </row>
    <row r="6" spans="1:26" ht="21" thickBot="1" x14ac:dyDescent="0.35">
      <c r="A6" s="217"/>
      <c r="B6" s="220"/>
      <c r="C6" s="223"/>
      <c r="D6" s="23" t="s">
        <v>10</v>
      </c>
      <c r="E6" s="21" t="s">
        <v>91</v>
      </c>
      <c r="F6" s="21" t="s">
        <v>9</v>
      </c>
      <c r="G6" s="21" t="s">
        <v>92</v>
      </c>
      <c r="H6" s="21" t="s">
        <v>93</v>
      </c>
      <c r="I6" s="22" t="s">
        <v>11</v>
      </c>
      <c r="J6" s="24" t="s">
        <v>102</v>
      </c>
      <c r="K6" s="25" t="s">
        <v>95</v>
      </c>
      <c r="L6" s="26" t="s">
        <v>96</v>
      </c>
      <c r="M6" s="26" t="s">
        <v>97</v>
      </c>
      <c r="N6" s="26" t="s">
        <v>98</v>
      </c>
      <c r="O6" s="26" t="s">
        <v>99</v>
      </c>
      <c r="P6" s="26" t="s">
        <v>100</v>
      </c>
      <c r="Q6" s="44" t="s">
        <v>103</v>
      </c>
      <c r="R6" s="128" t="s">
        <v>13</v>
      </c>
      <c r="S6" s="129" t="s">
        <v>3</v>
      </c>
      <c r="T6" s="129" t="s">
        <v>4</v>
      </c>
      <c r="U6" s="129" t="s">
        <v>5</v>
      </c>
      <c r="V6" s="127" t="s">
        <v>6</v>
      </c>
      <c r="W6" s="49" t="s">
        <v>101</v>
      </c>
      <c r="X6" s="235"/>
      <c r="Y6" s="242"/>
      <c r="Z6" s="245"/>
    </row>
    <row r="7" spans="1:26" ht="19.899999999999999" customHeight="1" thickBot="1" x14ac:dyDescent="0.35">
      <c r="A7" s="5">
        <v>1</v>
      </c>
      <c r="B7" s="156">
        <v>225121</v>
      </c>
      <c r="C7" s="157" t="s">
        <v>107</v>
      </c>
      <c r="D7" s="13">
        <v>10</v>
      </c>
      <c r="E7" s="14">
        <v>9</v>
      </c>
      <c r="F7" s="14">
        <v>7.5</v>
      </c>
      <c r="G7" s="14">
        <v>12</v>
      </c>
      <c r="H7" s="10">
        <v>10</v>
      </c>
      <c r="I7" s="11">
        <f>SUM(D7:H7)</f>
        <v>48.5</v>
      </c>
      <c r="J7" s="12">
        <f>I7*0.15</f>
        <v>7.2749999999999995</v>
      </c>
      <c r="K7" s="30">
        <v>1.5</v>
      </c>
      <c r="L7" s="31">
        <v>3.5</v>
      </c>
      <c r="M7" s="31">
        <v>4.5</v>
      </c>
      <c r="N7" s="31">
        <v>2.5</v>
      </c>
      <c r="O7" s="162">
        <v>3.5</v>
      </c>
      <c r="P7" s="28">
        <f>SUM(K7:O7)</f>
        <v>15.5</v>
      </c>
      <c r="Q7" s="29">
        <f>P7*0.05</f>
        <v>0.77500000000000002</v>
      </c>
      <c r="R7" s="36">
        <f t="shared" ref="R7:R25" si="0">(D7*0.15+K7*0.05)</f>
        <v>1.575</v>
      </c>
      <c r="S7" s="142">
        <f t="shared" ref="S7:V22" si="1">(E7*0.15+L7*0.05)</f>
        <v>1.5249999999999999</v>
      </c>
      <c r="T7" s="142">
        <f t="shared" si="1"/>
        <v>1.35</v>
      </c>
      <c r="U7" s="142">
        <f t="shared" si="1"/>
        <v>1.9249999999999998</v>
      </c>
      <c r="V7" s="143">
        <f t="shared" si="1"/>
        <v>1.675</v>
      </c>
      <c r="W7" s="125">
        <f t="shared" ref="W7:W66" si="2">I7+P7</f>
        <v>64</v>
      </c>
      <c r="X7" s="176">
        <f>J7+Q7</f>
        <v>8.0499999999999989</v>
      </c>
      <c r="Y7" s="180">
        <v>53</v>
      </c>
      <c r="Z7" s="178">
        <f>Y7*0.8</f>
        <v>42.400000000000006</v>
      </c>
    </row>
    <row r="8" spans="1:26" ht="19.899999999999999" customHeight="1" thickBot="1" x14ac:dyDescent="0.35">
      <c r="A8" s="6">
        <v>2</v>
      </c>
      <c r="B8" s="156">
        <v>225122</v>
      </c>
      <c r="C8" s="157" t="s">
        <v>108</v>
      </c>
      <c r="D8" s="13">
        <v>7.5</v>
      </c>
      <c r="E8" s="14">
        <v>11</v>
      </c>
      <c r="F8" s="14">
        <v>13</v>
      </c>
      <c r="G8" s="14">
        <v>7</v>
      </c>
      <c r="H8" s="10">
        <v>6</v>
      </c>
      <c r="I8" s="16">
        <f t="shared" ref="I8:I66" si="3">D8+E8+F8+G8+H8</f>
        <v>44.5</v>
      </c>
      <c r="J8" s="17">
        <f>I8*0.15</f>
        <v>6.6749999999999998</v>
      </c>
      <c r="K8" s="30">
        <v>1.5</v>
      </c>
      <c r="L8" s="31">
        <v>2.5</v>
      </c>
      <c r="M8" s="31">
        <v>3.5</v>
      </c>
      <c r="N8" s="31">
        <v>2.5</v>
      </c>
      <c r="O8" s="162">
        <v>3</v>
      </c>
      <c r="P8" s="32">
        <f>SUM(K8:O8)</f>
        <v>13</v>
      </c>
      <c r="Q8" s="33">
        <f>P8*0.05</f>
        <v>0.65</v>
      </c>
      <c r="R8" s="39">
        <f t="shared" si="0"/>
        <v>1.2</v>
      </c>
      <c r="S8" s="141">
        <f t="shared" si="1"/>
        <v>1.7749999999999999</v>
      </c>
      <c r="T8" s="141">
        <f t="shared" si="1"/>
        <v>2.125</v>
      </c>
      <c r="U8" s="141">
        <f t="shared" si="1"/>
        <v>1.175</v>
      </c>
      <c r="V8" s="144">
        <f t="shared" si="1"/>
        <v>1.0499999999999998</v>
      </c>
      <c r="W8" s="126">
        <f t="shared" si="2"/>
        <v>57.5</v>
      </c>
      <c r="X8" s="177">
        <f>J8+Q8</f>
        <v>7.3250000000000002</v>
      </c>
      <c r="Y8" s="180">
        <v>48</v>
      </c>
      <c r="Z8" s="179">
        <f t="shared" ref="Z8:Z66" si="4">Y8*0.8</f>
        <v>38.400000000000006</v>
      </c>
    </row>
    <row r="9" spans="1:26" ht="19.899999999999999" customHeight="1" thickBot="1" x14ac:dyDescent="0.35">
      <c r="A9" s="6">
        <v>3</v>
      </c>
      <c r="B9" s="156">
        <v>225123</v>
      </c>
      <c r="C9" s="157" t="s">
        <v>109</v>
      </c>
      <c r="D9" s="13">
        <v>5</v>
      </c>
      <c r="E9" s="14">
        <v>4</v>
      </c>
      <c r="F9" s="14">
        <v>7</v>
      </c>
      <c r="G9" s="14">
        <v>3</v>
      </c>
      <c r="H9" s="10">
        <v>6</v>
      </c>
      <c r="I9" s="16">
        <f t="shared" si="3"/>
        <v>25</v>
      </c>
      <c r="J9" s="17">
        <f t="shared" ref="J9:J66" si="5">I9*0.15</f>
        <v>3.75</v>
      </c>
      <c r="K9" s="30">
        <v>2</v>
      </c>
      <c r="L9" s="31">
        <v>1</v>
      </c>
      <c r="M9" s="31">
        <v>1.5</v>
      </c>
      <c r="N9" s="31">
        <v>2</v>
      </c>
      <c r="O9" s="162">
        <v>1</v>
      </c>
      <c r="P9" s="32">
        <f t="shared" ref="P9:P66" si="6">SUM(K9:O9)</f>
        <v>7.5</v>
      </c>
      <c r="Q9" s="33">
        <f t="shared" ref="Q9:Q66" si="7">P9*0.05</f>
        <v>0.375</v>
      </c>
      <c r="R9" s="39">
        <f t="shared" si="0"/>
        <v>0.85</v>
      </c>
      <c r="S9" s="141">
        <f t="shared" si="1"/>
        <v>0.65</v>
      </c>
      <c r="T9" s="141">
        <f t="shared" si="1"/>
        <v>1.125</v>
      </c>
      <c r="U9" s="141">
        <f t="shared" si="1"/>
        <v>0.54999999999999993</v>
      </c>
      <c r="V9" s="144">
        <f t="shared" si="1"/>
        <v>0.95</v>
      </c>
      <c r="W9" s="126">
        <f t="shared" si="2"/>
        <v>32.5</v>
      </c>
      <c r="X9" s="177">
        <f t="shared" ref="X9:X66" si="8">J9+Q9</f>
        <v>4.125</v>
      </c>
      <c r="Y9" s="180">
        <v>30</v>
      </c>
      <c r="Z9" s="179">
        <f t="shared" si="4"/>
        <v>24</v>
      </c>
    </row>
    <row r="10" spans="1:26" ht="19.899999999999999" customHeight="1" thickBot="1" x14ac:dyDescent="0.35">
      <c r="A10" s="6">
        <v>4</v>
      </c>
      <c r="B10" s="156">
        <v>225124</v>
      </c>
      <c r="C10" s="157" t="s">
        <v>110</v>
      </c>
      <c r="D10" s="13">
        <v>4</v>
      </c>
      <c r="E10" s="14">
        <v>7.5</v>
      </c>
      <c r="F10" s="14">
        <v>5</v>
      </c>
      <c r="G10" s="14">
        <v>9</v>
      </c>
      <c r="H10" s="10">
        <v>3</v>
      </c>
      <c r="I10" s="16">
        <f t="shared" si="3"/>
        <v>28.5</v>
      </c>
      <c r="J10" s="17">
        <f t="shared" si="5"/>
        <v>4.2749999999999995</v>
      </c>
      <c r="K10" s="30">
        <v>2.5</v>
      </c>
      <c r="L10" s="31">
        <v>1.5</v>
      </c>
      <c r="M10" s="31">
        <v>2</v>
      </c>
      <c r="N10" s="31">
        <v>3</v>
      </c>
      <c r="O10" s="162">
        <v>2</v>
      </c>
      <c r="P10" s="32">
        <f t="shared" si="6"/>
        <v>11</v>
      </c>
      <c r="Q10" s="33">
        <f t="shared" si="7"/>
        <v>0.55000000000000004</v>
      </c>
      <c r="R10" s="39">
        <f t="shared" si="0"/>
        <v>0.72499999999999998</v>
      </c>
      <c r="S10" s="141">
        <f t="shared" si="1"/>
        <v>1.2</v>
      </c>
      <c r="T10" s="141">
        <f t="shared" si="1"/>
        <v>0.85</v>
      </c>
      <c r="U10" s="141">
        <f t="shared" si="1"/>
        <v>1.5</v>
      </c>
      <c r="V10" s="144">
        <f t="shared" si="1"/>
        <v>0.54999999999999993</v>
      </c>
      <c r="W10" s="126">
        <f t="shared" si="2"/>
        <v>39.5</v>
      </c>
      <c r="X10" s="177">
        <f t="shared" si="8"/>
        <v>4.8249999999999993</v>
      </c>
      <c r="Y10" s="180">
        <v>33</v>
      </c>
      <c r="Z10" s="179">
        <f t="shared" si="4"/>
        <v>26.400000000000002</v>
      </c>
    </row>
    <row r="11" spans="1:26" ht="19.899999999999999" customHeight="1" thickBot="1" x14ac:dyDescent="0.35">
      <c r="A11" s="6">
        <v>5</v>
      </c>
      <c r="B11" s="156">
        <v>225125</v>
      </c>
      <c r="C11" s="157" t="s">
        <v>111</v>
      </c>
      <c r="D11" s="13">
        <v>10</v>
      </c>
      <c r="E11" s="14">
        <v>9.5</v>
      </c>
      <c r="F11" s="14">
        <v>6</v>
      </c>
      <c r="G11" s="14">
        <v>5</v>
      </c>
      <c r="H11" s="10">
        <v>7</v>
      </c>
      <c r="I11" s="16">
        <f t="shared" si="3"/>
        <v>37.5</v>
      </c>
      <c r="J11" s="17">
        <f t="shared" si="5"/>
        <v>5.625</v>
      </c>
      <c r="K11" s="30">
        <v>3</v>
      </c>
      <c r="L11" s="31">
        <v>2</v>
      </c>
      <c r="M11" s="31">
        <v>2.5</v>
      </c>
      <c r="N11" s="31">
        <v>1.5</v>
      </c>
      <c r="O11" s="162">
        <v>0.5</v>
      </c>
      <c r="P11" s="32">
        <f t="shared" si="6"/>
        <v>9.5</v>
      </c>
      <c r="Q11" s="33">
        <f t="shared" si="7"/>
        <v>0.47500000000000003</v>
      </c>
      <c r="R11" s="39">
        <f t="shared" si="0"/>
        <v>1.65</v>
      </c>
      <c r="S11" s="141">
        <f t="shared" si="1"/>
        <v>1.5250000000000001</v>
      </c>
      <c r="T11" s="141">
        <f t="shared" si="1"/>
        <v>1.0249999999999999</v>
      </c>
      <c r="U11" s="141">
        <f t="shared" si="1"/>
        <v>0.82499999999999996</v>
      </c>
      <c r="V11" s="144">
        <f t="shared" si="1"/>
        <v>1.075</v>
      </c>
      <c r="W11" s="126">
        <f t="shared" si="2"/>
        <v>47</v>
      </c>
      <c r="X11" s="177">
        <f t="shared" si="8"/>
        <v>6.1</v>
      </c>
      <c r="Y11" s="180">
        <v>42</v>
      </c>
      <c r="Z11" s="179">
        <f t="shared" si="4"/>
        <v>33.6</v>
      </c>
    </row>
    <row r="12" spans="1:26" ht="19.899999999999999" customHeight="1" thickBot="1" x14ac:dyDescent="0.35">
      <c r="A12" s="6">
        <v>6</v>
      </c>
      <c r="B12" s="156">
        <v>225126</v>
      </c>
      <c r="C12" s="157" t="s">
        <v>112</v>
      </c>
      <c r="D12" s="13">
        <v>13</v>
      </c>
      <c r="E12" s="14">
        <v>7</v>
      </c>
      <c r="F12" s="14">
        <v>10</v>
      </c>
      <c r="G12" s="14">
        <v>8.5</v>
      </c>
      <c r="H12" s="10">
        <v>9.5</v>
      </c>
      <c r="I12" s="16">
        <f t="shared" si="3"/>
        <v>48</v>
      </c>
      <c r="J12" s="17">
        <f t="shared" si="5"/>
        <v>7.1999999999999993</v>
      </c>
      <c r="K12" s="30">
        <v>3.5</v>
      </c>
      <c r="L12" s="31">
        <v>2</v>
      </c>
      <c r="M12" s="31">
        <v>2.5</v>
      </c>
      <c r="N12" s="31">
        <v>4.5</v>
      </c>
      <c r="O12" s="162">
        <v>3</v>
      </c>
      <c r="P12" s="32">
        <f>SUM(K12:O12)</f>
        <v>15.5</v>
      </c>
      <c r="Q12" s="33">
        <f t="shared" si="7"/>
        <v>0.77500000000000002</v>
      </c>
      <c r="R12" s="39">
        <f t="shared" si="0"/>
        <v>2.125</v>
      </c>
      <c r="S12" s="141">
        <f t="shared" si="1"/>
        <v>1.1500000000000001</v>
      </c>
      <c r="T12" s="141">
        <f t="shared" si="1"/>
        <v>1.625</v>
      </c>
      <c r="U12" s="141">
        <f t="shared" si="1"/>
        <v>1.5</v>
      </c>
      <c r="V12" s="144">
        <f t="shared" si="1"/>
        <v>1.5750000000000002</v>
      </c>
      <c r="W12" s="126">
        <f t="shared" si="2"/>
        <v>63.5</v>
      </c>
      <c r="X12" s="177">
        <f t="shared" si="8"/>
        <v>7.9749999999999996</v>
      </c>
      <c r="Y12" s="180">
        <v>52</v>
      </c>
      <c r="Z12" s="179">
        <f t="shared" si="4"/>
        <v>41.6</v>
      </c>
    </row>
    <row r="13" spans="1:26" ht="19.899999999999999" customHeight="1" thickBot="1" x14ac:dyDescent="0.35">
      <c r="A13" s="6">
        <v>7</v>
      </c>
      <c r="B13" s="156">
        <v>225127</v>
      </c>
      <c r="C13" s="157" t="s">
        <v>113</v>
      </c>
      <c r="D13" s="13">
        <v>5.5</v>
      </c>
      <c r="E13" s="14">
        <v>7.5</v>
      </c>
      <c r="F13" s="14">
        <v>4</v>
      </c>
      <c r="G13" s="14">
        <v>9</v>
      </c>
      <c r="H13" s="10">
        <v>3</v>
      </c>
      <c r="I13" s="16">
        <f t="shared" si="3"/>
        <v>29</v>
      </c>
      <c r="J13" s="17">
        <f t="shared" si="5"/>
        <v>4.3499999999999996</v>
      </c>
      <c r="K13" s="30">
        <v>2.5</v>
      </c>
      <c r="L13" s="31">
        <v>1.5</v>
      </c>
      <c r="M13" s="31">
        <v>2</v>
      </c>
      <c r="N13" s="31">
        <v>3</v>
      </c>
      <c r="O13" s="162">
        <v>1</v>
      </c>
      <c r="P13" s="32">
        <f t="shared" si="6"/>
        <v>10</v>
      </c>
      <c r="Q13" s="33">
        <f t="shared" si="7"/>
        <v>0.5</v>
      </c>
      <c r="R13" s="39">
        <f t="shared" si="0"/>
        <v>0.95</v>
      </c>
      <c r="S13" s="141">
        <f t="shared" si="1"/>
        <v>1.2</v>
      </c>
      <c r="T13" s="141">
        <f t="shared" si="1"/>
        <v>0.7</v>
      </c>
      <c r="U13" s="141">
        <f t="shared" si="1"/>
        <v>1.5</v>
      </c>
      <c r="V13" s="144">
        <f t="shared" si="1"/>
        <v>0.49999999999999994</v>
      </c>
      <c r="W13" s="126">
        <f t="shared" si="2"/>
        <v>39</v>
      </c>
      <c r="X13" s="177">
        <f t="shared" si="8"/>
        <v>4.8499999999999996</v>
      </c>
      <c r="Y13" s="180">
        <v>34</v>
      </c>
      <c r="Z13" s="179">
        <f t="shared" si="4"/>
        <v>27.200000000000003</v>
      </c>
    </row>
    <row r="14" spans="1:26" ht="19.899999999999999" customHeight="1" thickBot="1" x14ac:dyDescent="0.35">
      <c r="A14" s="6">
        <v>8</v>
      </c>
      <c r="B14" s="156">
        <v>225128</v>
      </c>
      <c r="C14" s="157" t="s">
        <v>114</v>
      </c>
      <c r="D14" s="13">
        <v>7</v>
      </c>
      <c r="E14" s="14">
        <v>3</v>
      </c>
      <c r="F14" s="14">
        <v>3.5</v>
      </c>
      <c r="G14" s="14">
        <v>4</v>
      </c>
      <c r="H14" s="10">
        <v>2</v>
      </c>
      <c r="I14" s="16">
        <f t="shared" si="3"/>
        <v>19.5</v>
      </c>
      <c r="J14" s="17">
        <f t="shared" si="5"/>
        <v>2.9249999999999998</v>
      </c>
      <c r="K14" s="30">
        <v>1</v>
      </c>
      <c r="L14" s="31">
        <v>2.5</v>
      </c>
      <c r="M14" s="31">
        <v>1.5</v>
      </c>
      <c r="N14" s="31">
        <v>1</v>
      </c>
      <c r="O14" s="162">
        <v>0.5</v>
      </c>
      <c r="P14" s="32">
        <f t="shared" si="6"/>
        <v>6.5</v>
      </c>
      <c r="Q14" s="33">
        <f t="shared" si="7"/>
        <v>0.32500000000000001</v>
      </c>
      <c r="R14" s="39">
        <f t="shared" si="0"/>
        <v>1.1000000000000001</v>
      </c>
      <c r="S14" s="141">
        <f t="shared" si="1"/>
        <v>0.57499999999999996</v>
      </c>
      <c r="T14" s="141">
        <f t="shared" si="1"/>
        <v>0.60000000000000009</v>
      </c>
      <c r="U14" s="141">
        <f t="shared" si="1"/>
        <v>0.65</v>
      </c>
      <c r="V14" s="144">
        <f t="shared" si="1"/>
        <v>0.32500000000000001</v>
      </c>
      <c r="W14" s="126">
        <f t="shared" si="2"/>
        <v>26</v>
      </c>
      <c r="X14" s="177">
        <f t="shared" si="8"/>
        <v>3.25</v>
      </c>
      <c r="Y14" s="180">
        <v>23</v>
      </c>
      <c r="Z14" s="179">
        <f t="shared" si="4"/>
        <v>18.400000000000002</v>
      </c>
    </row>
    <row r="15" spans="1:26" ht="19.899999999999999" customHeight="1" thickBot="1" x14ac:dyDescent="0.35">
      <c r="A15" s="6">
        <v>9</v>
      </c>
      <c r="B15" s="156">
        <v>225129</v>
      </c>
      <c r="C15" s="157" t="s">
        <v>115</v>
      </c>
      <c r="D15" s="13">
        <v>4.5</v>
      </c>
      <c r="E15" s="14">
        <v>3</v>
      </c>
      <c r="F15" s="14">
        <v>6</v>
      </c>
      <c r="G15" s="14">
        <v>7.5</v>
      </c>
      <c r="H15" s="10">
        <v>5</v>
      </c>
      <c r="I15" s="16">
        <f t="shared" si="3"/>
        <v>26</v>
      </c>
      <c r="J15" s="17">
        <f t="shared" si="5"/>
        <v>3.9</v>
      </c>
      <c r="K15" s="30">
        <v>2.5</v>
      </c>
      <c r="L15" s="31">
        <v>1.5</v>
      </c>
      <c r="M15" s="31">
        <v>1</v>
      </c>
      <c r="N15" s="31">
        <v>2</v>
      </c>
      <c r="O15" s="162">
        <v>2.5</v>
      </c>
      <c r="P15" s="32">
        <f t="shared" si="6"/>
        <v>9.5</v>
      </c>
      <c r="Q15" s="33">
        <f t="shared" si="7"/>
        <v>0.47500000000000003</v>
      </c>
      <c r="R15" s="39">
        <f t="shared" si="0"/>
        <v>0.79999999999999993</v>
      </c>
      <c r="S15" s="141">
        <f t="shared" si="1"/>
        <v>0.52499999999999991</v>
      </c>
      <c r="T15" s="141">
        <f t="shared" si="1"/>
        <v>0.95</v>
      </c>
      <c r="U15" s="141">
        <f t="shared" si="1"/>
        <v>1.2250000000000001</v>
      </c>
      <c r="V15" s="144">
        <f t="shared" si="1"/>
        <v>0.875</v>
      </c>
      <c r="W15" s="126">
        <f t="shared" si="2"/>
        <v>35.5</v>
      </c>
      <c r="X15" s="177">
        <f t="shared" si="8"/>
        <v>4.375</v>
      </c>
      <c r="Y15" s="180">
        <v>30</v>
      </c>
      <c r="Z15" s="179">
        <f t="shared" si="4"/>
        <v>24</v>
      </c>
    </row>
    <row r="16" spans="1:26" ht="19.899999999999999" customHeight="1" thickBot="1" x14ac:dyDescent="0.35">
      <c r="A16" s="6">
        <v>10</v>
      </c>
      <c r="B16" s="156">
        <v>225130</v>
      </c>
      <c r="C16" s="157" t="s">
        <v>116</v>
      </c>
      <c r="D16" s="13">
        <v>6</v>
      </c>
      <c r="E16" s="14">
        <v>7</v>
      </c>
      <c r="F16" s="14">
        <v>5</v>
      </c>
      <c r="G16" s="14">
        <v>9</v>
      </c>
      <c r="H16" s="10">
        <v>8.5</v>
      </c>
      <c r="I16" s="16">
        <f t="shared" si="3"/>
        <v>35.5</v>
      </c>
      <c r="J16" s="17">
        <f t="shared" si="5"/>
        <v>5.3250000000000002</v>
      </c>
      <c r="K16" s="30">
        <v>2</v>
      </c>
      <c r="L16" s="31">
        <v>3</v>
      </c>
      <c r="M16" s="31">
        <v>1.5</v>
      </c>
      <c r="N16" s="31">
        <v>2.5</v>
      </c>
      <c r="O16" s="162">
        <v>1.5</v>
      </c>
      <c r="P16" s="32">
        <f t="shared" si="6"/>
        <v>10.5</v>
      </c>
      <c r="Q16" s="33">
        <f t="shared" si="7"/>
        <v>0.52500000000000002</v>
      </c>
      <c r="R16" s="39">
        <f t="shared" si="0"/>
        <v>0.99999999999999989</v>
      </c>
      <c r="S16" s="141">
        <f t="shared" si="1"/>
        <v>1.2000000000000002</v>
      </c>
      <c r="T16" s="141">
        <f t="shared" si="1"/>
        <v>0.82499999999999996</v>
      </c>
      <c r="U16" s="141">
        <f t="shared" si="1"/>
        <v>1.4749999999999999</v>
      </c>
      <c r="V16" s="144">
        <f t="shared" si="1"/>
        <v>1.3499999999999999</v>
      </c>
      <c r="W16" s="126">
        <f t="shared" si="2"/>
        <v>46</v>
      </c>
      <c r="X16" s="177">
        <f t="shared" si="8"/>
        <v>5.8500000000000005</v>
      </c>
      <c r="Y16" s="180">
        <v>40</v>
      </c>
      <c r="Z16" s="179">
        <f t="shared" si="4"/>
        <v>32</v>
      </c>
    </row>
    <row r="17" spans="1:26" ht="19.899999999999999" customHeight="1" thickBot="1" x14ac:dyDescent="0.35">
      <c r="A17" s="6">
        <v>11</v>
      </c>
      <c r="B17" s="156">
        <v>225131</v>
      </c>
      <c r="C17" s="157" t="s">
        <v>117</v>
      </c>
      <c r="D17" s="13">
        <v>11</v>
      </c>
      <c r="E17" s="14">
        <v>8.5</v>
      </c>
      <c r="F17" s="14">
        <v>10</v>
      </c>
      <c r="G17" s="14">
        <v>6</v>
      </c>
      <c r="H17" s="10">
        <v>9</v>
      </c>
      <c r="I17" s="16">
        <f t="shared" si="3"/>
        <v>44.5</v>
      </c>
      <c r="J17" s="17">
        <f t="shared" si="5"/>
        <v>6.6749999999999998</v>
      </c>
      <c r="K17" s="30">
        <v>2.5</v>
      </c>
      <c r="L17" s="31">
        <v>3.5</v>
      </c>
      <c r="M17" s="31">
        <v>2</v>
      </c>
      <c r="N17" s="31">
        <v>4</v>
      </c>
      <c r="O17" s="162">
        <v>1</v>
      </c>
      <c r="P17" s="32">
        <f t="shared" si="6"/>
        <v>13</v>
      </c>
      <c r="Q17" s="33">
        <f t="shared" si="7"/>
        <v>0.65</v>
      </c>
      <c r="R17" s="39">
        <f t="shared" si="0"/>
        <v>1.7749999999999999</v>
      </c>
      <c r="S17" s="141">
        <f t="shared" si="1"/>
        <v>1.45</v>
      </c>
      <c r="T17" s="141">
        <f t="shared" si="1"/>
        <v>1.6</v>
      </c>
      <c r="U17" s="141">
        <f t="shared" si="1"/>
        <v>1.0999999999999999</v>
      </c>
      <c r="V17" s="144">
        <f t="shared" si="1"/>
        <v>1.4</v>
      </c>
      <c r="W17" s="126">
        <f t="shared" si="2"/>
        <v>57.5</v>
      </c>
      <c r="X17" s="177">
        <f t="shared" si="8"/>
        <v>7.3250000000000002</v>
      </c>
      <c r="Y17" s="180">
        <v>48</v>
      </c>
      <c r="Z17" s="179">
        <f t="shared" si="4"/>
        <v>38.400000000000006</v>
      </c>
    </row>
    <row r="18" spans="1:26" ht="19.899999999999999" customHeight="1" x14ac:dyDescent="0.3">
      <c r="A18" s="6">
        <v>12</v>
      </c>
      <c r="B18" s="156">
        <v>225132</v>
      </c>
      <c r="C18" s="157" t="s">
        <v>118</v>
      </c>
      <c r="D18" s="13">
        <v>5</v>
      </c>
      <c r="E18" s="14">
        <v>3</v>
      </c>
      <c r="F18" s="14">
        <v>3.5</v>
      </c>
      <c r="G18" s="14">
        <v>4</v>
      </c>
      <c r="H18" s="10">
        <v>2</v>
      </c>
      <c r="I18" s="16">
        <f t="shared" si="3"/>
        <v>17.5</v>
      </c>
      <c r="J18" s="17">
        <f t="shared" si="5"/>
        <v>2.625</v>
      </c>
      <c r="K18" s="30">
        <v>1</v>
      </c>
      <c r="L18" s="31">
        <v>1.5</v>
      </c>
      <c r="M18" s="31">
        <v>0.5</v>
      </c>
      <c r="N18" s="31">
        <v>2</v>
      </c>
      <c r="O18" s="162">
        <v>0.5</v>
      </c>
      <c r="P18" s="32">
        <f t="shared" si="6"/>
        <v>5.5</v>
      </c>
      <c r="Q18" s="33">
        <f t="shared" si="7"/>
        <v>0.27500000000000002</v>
      </c>
      <c r="R18" s="39">
        <f t="shared" si="0"/>
        <v>0.8</v>
      </c>
      <c r="S18" s="141">
        <f t="shared" si="1"/>
        <v>0.52499999999999991</v>
      </c>
      <c r="T18" s="141">
        <f t="shared" si="1"/>
        <v>0.55000000000000004</v>
      </c>
      <c r="U18" s="141">
        <f t="shared" si="1"/>
        <v>0.7</v>
      </c>
      <c r="V18" s="144">
        <f t="shared" si="1"/>
        <v>0.32500000000000001</v>
      </c>
      <c r="W18" s="126">
        <f t="shared" si="2"/>
        <v>23</v>
      </c>
      <c r="X18" s="177">
        <f t="shared" si="8"/>
        <v>2.9</v>
      </c>
      <c r="Y18" s="180">
        <v>21</v>
      </c>
      <c r="Z18" s="179">
        <f t="shared" si="4"/>
        <v>16.8</v>
      </c>
    </row>
    <row r="19" spans="1:26" ht="19.899999999999999" customHeight="1" thickBot="1" x14ac:dyDescent="0.35">
      <c r="A19" s="6">
        <v>13</v>
      </c>
      <c r="B19" s="156">
        <v>225133</v>
      </c>
      <c r="C19" s="157" t="s">
        <v>119</v>
      </c>
      <c r="D19" s="13">
        <v>4</v>
      </c>
      <c r="E19" s="14">
        <v>4.5</v>
      </c>
      <c r="F19" s="14">
        <v>2.5</v>
      </c>
      <c r="G19" s="14">
        <v>3</v>
      </c>
      <c r="H19" s="15">
        <v>2</v>
      </c>
      <c r="I19" s="16">
        <f t="shared" si="3"/>
        <v>16</v>
      </c>
      <c r="J19" s="17">
        <f t="shared" si="5"/>
        <v>2.4</v>
      </c>
      <c r="K19" s="30">
        <v>1.5</v>
      </c>
      <c r="L19" s="31">
        <v>2</v>
      </c>
      <c r="M19" s="31">
        <v>1.5</v>
      </c>
      <c r="N19" s="31">
        <v>0.5</v>
      </c>
      <c r="O19" s="162">
        <v>0.5</v>
      </c>
      <c r="P19" s="32">
        <f t="shared" si="6"/>
        <v>6</v>
      </c>
      <c r="Q19" s="33">
        <f t="shared" si="7"/>
        <v>0.30000000000000004</v>
      </c>
      <c r="R19" s="39">
        <f t="shared" si="0"/>
        <v>0.67500000000000004</v>
      </c>
      <c r="S19" s="141">
        <f t="shared" si="1"/>
        <v>0.77499999999999991</v>
      </c>
      <c r="T19" s="141">
        <f t="shared" si="1"/>
        <v>0.45</v>
      </c>
      <c r="U19" s="141">
        <f t="shared" si="1"/>
        <v>0.47499999999999998</v>
      </c>
      <c r="V19" s="144">
        <f t="shared" si="1"/>
        <v>0.32500000000000001</v>
      </c>
      <c r="W19" s="126">
        <f t="shared" si="2"/>
        <v>22</v>
      </c>
      <c r="X19" s="177">
        <f t="shared" si="8"/>
        <v>2.7</v>
      </c>
      <c r="Y19" s="180">
        <v>21</v>
      </c>
      <c r="Z19" s="179">
        <f t="shared" si="4"/>
        <v>16.8</v>
      </c>
    </row>
    <row r="20" spans="1:26" ht="19.899999999999999" customHeight="1" thickBot="1" x14ac:dyDescent="0.35">
      <c r="A20" s="6">
        <v>14</v>
      </c>
      <c r="B20" s="156">
        <v>225134</v>
      </c>
      <c r="C20" s="157" t="s">
        <v>120</v>
      </c>
      <c r="D20" s="13">
        <v>8</v>
      </c>
      <c r="E20" s="14">
        <v>3</v>
      </c>
      <c r="F20" s="14">
        <v>5</v>
      </c>
      <c r="G20" s="14">
        <v>4.5</v>
      </c>
      <c r="H20" s="10">
        <v>5</v>
      </c>
      <c r="I20" s="16">
        <f t="shared" si="3"/>
        <v>25.5</v>
      </c>
      <c r="J20" s="17">
        <f t="shared" si="5"/>
        <v>3.8249999999999997</v>
      </c>
      <c r="K20" s="30">
        <v>1</v>
      </c>
      <c r="L20" s="31">
        <v>0.5</v>
      </c>
      <c r="M20" s="31">
        <v>1.5</v>
      </c>
      <c r="N20" s="31">
        <v>2.5</v>
      </c>
      <c r="O20" s="162">
        <v>2</v>
      </c>
      <c r="P20" s="32">
        <f t="shared" si="6"/>
        <v>7.5</v>
      </c>
      <c r="Q20" s="33">
        <f t="shared" si="7"/>
        <v>0.375</v>
      </c>
      <c r="R20" s="39">
        <f t="shared" si="0"/>
        <v>1.25</v>
      </c>
      <c r="S20" s="141">
        <f t="shared" si="1"/>
        <v>0.47499999999999998</v>
      </c>
      <c r="T20" s="141">
        <f t="shared" si="1"/>
        <v>0.82499999999999996</v>
      </c>
      <c r="U20" s="141">
        <f t="shared" si="1"/>
        <v>0.79999999999999993</v>
      </c>
      <c r="V20" s="144">
        <f t="shared" si="1"/>
        <v>0.85</v>
      </c>
      <c r="W20" s="126">
        <f t="shared" si="2"/>
        <v>33</v>
      </c>
      <c r="X20" s="177">
        <f t="shared" si="8"/>
        <v>4.1999999999999993</v>
      </c>
      <c r="Y20" s="180">
        <v>30</v>
      </c>
      <c r="Z20" s="179">
        <f t="shared" si="4"/>
        <v>24</v>
      </c>
    </row>
    <row r="21" spans="1:26" ht="19.899999999999999" customHeight="1" thickBot="1" x14ac:dyDescent="0.35">
      <c r="A21" s="6">
        <v>15</v>
      </c>
      <c r="B21" s="156">
        <v>225135</v>
      </c>
      <c r="C21" s="158" t="s">
        <v>121</v>
      </c>
      <c r="D21" s="13">
        <v>3.5</v>
      </c>
      <c r="E21" s="14">
        <v>5</v>
      </c>
      <c r="F21" s="14">
        <v>3</v>
      </c>
      <c r="G21" s="14">
        <v>2.5</v>
      </c>
      <c r="H21" s="10">
        <v>4.5</v>
      </c>
      <c r="I21" s="16">
        <f t="shared" si="3"/>
        <v>18.5</v>
      </c>
      <c r="J21" s="17">
        <f t="shared" si="5"/>
        <v>2.7749999999999999</v>
      </c>
      <c r="K21" s="30">
        <v>2</v>
      </c>
      <c r="L21" s="31">
        <v>1.5</v>
      </c>
      <c r="M21" s="31">
        <v>0.5</v>
      </c>
      <c r="N21" s="31">
        <v>1</v>
      </c>
      <c r="O21" s="162">
        <v>1.5</v>
      </c>
      <c r="P21" s="32">
        <f t="shared" si="6"/>
        <v>6.5</v>
      </c>
      <c r="Q21" s="33">
        <f t="shared" si="7"/>
        <v>0.32500000000000001</v>
      </c>
      <c r="R21" s="39">
        <f t="shared" si="0"/>
        <v>0.625</v>
      </c>
      <c r="S21" s="141">
        <f t="shared" si="1"/>
        <v>0.82499999999999996</v>
      </c>
      <c r="T21" s="141">
        <f t="shared" si="1"/>
        <v>0.47499999999999998</v>
      </c>
      <c r="U21" s="141">
        <f t="shared" si="1"/>
        <v>0.42499999999999999</v>
      </c>
      <c r="V21" s="144">
        <f t="shared" si="1"/>
        <v>0.75</v>
      </c>
      <c r="W21" s="126">
        <f t="shared" si="2"/>
        <v>25</v>
      </c>
      <c r="X21" s="177">
        <f t="shared" si="8"/>
        <v>3.1</v>
      </c>
      <c r="Y21" s="180">
        <v>23</v>
      </c>
      <c r="Z21" s="179">
        <f t="shared" si="4"/>
        <v>18.400000000000002</v>
      </c>
    </row>
    <row r="22" spans="1:26" ht="19.899999999999999" customHeight="1" thickBot="1" x14ac:dyDescent="0.35">
      <c r="A22" s="6">
        <v>16</v>
      </c>
      <c r="B22" s="156">
        <v>225136</v>
      </c>
      <c r="C22" s="157" t="s">
        <v>122</v>
      </c>
      <c r="D22" s="13">
        <v>5</v>
      </c>
      <c r="E22" s="14">
        <v>7</v>
      </c>
      <c r="F22" s="14">
        <v>4.5</v>
      </c>
      <c r="G22" s="14">
        <v>7</v>
      </c>
      <c r="H22" s="10">
        <v>8</v>
      </c>
      <c r="I22" s="16">
        <f t="shared" si="3"/>
        <v>31.5</v>
      </c>
      <c r="J22" s="17">
        <f t="shared" si="5"/>
        <v>4.7249999999999996</v>
      </c>
      <c r="K22" s="30">
        <v>3</v>
      </c>
      <c r="L22" s="31">
        <v>1</v>
      </c>
      <c r="M22" s="31">
        <v>2</v>
      </c>
      <c r="N22" s="31">
        <v>1.5</v>
      </c>
      <c r="O22" s="162">
        <v>2</v>
      </c>
      <c r="P22" s="32">
        <f t="shared" si="6"/>
        <v>9.5</v>
      </c>
      <c r="Q22" s="33">
        <f t="shared" si="7"/>
        <v>0.47500000000000003</v>
      </c>
      <c r="R22" s="39">
        <f t="shared" si="0"/>
        <v>0.9</v>
      </c>
      <c r="S22" s="141">
        <f t="shared" si="1"/>
        <v>1.1000000000000001</v>
      </c>
      <c r="T22" s="141">
        <f t="shared" si="1"/>
        <v>0.77499999999999991</v>
      </c>
      <c r="U22" s="141">
        <f t="shared" si="1"/>
        <v>1.125</v>
      </c>
      <c r="V22" s="144">
        <f t="shared" si="1"/>
        <v>1.3</v>
      </c>
      <c r="W22" s="126">
        <f t="shared" si="2"/>
        <v>41</v>
      </c>
      <c r="X22" s="177">
        <f t="shared" si="8"/>
        <v>5.1999999999999993</v>
      </c>
      <c r="Y22" s="180">
        <v>36</v>
      </c>
      <c r="Z22" s="179">
        <f t="shared" si="4"/>
        <v>28.8</v>
      </c>
    </row>
    <row r="23" spans="1:26" ht="19.899999999999999" customHeight="1" thickBot="1" x14ac:dyDescent="0.35">
      <c r="A23" s="6">
        <v>17</v>
      </c>
      <c r="B23" s="156">
        <v>225137</v>
      </c>
      <c r="C23" s="157" t="s">
        <v>123</v>
      </c>
      <c r="D23" s="13">
        <v>10</v>
      </c>
      <c r="E23" s="14">
        <v>8</v>
      </c>
      <c r="F23" s="14">
        <v>12</v>
      </c>
      <c r="G23" s="14">
        <v>11</v>
      </c>
      <c r="H23" s="10">
        <v>9</v>
      </c>
      <c r="I23" s="16">
        <f t="shared" si="3"/>
        <v>50</v>
      </c>
      <c r="J23" s="17">
        <f t="shared" si="5"/>
        <v>7.5</v>
      </c>
      <c r="K23" s="30">
        <v>2.5</v>
      </c>
      <c r="L23" s="31">
        <v>3</v>
      </c>
      <c r="M23" s="31">
        <v>2.5</v>
      </c>
      <c r="N23" s="31">
        <v>3.5</v>
      </c>
      <c r="O23" s="162">
        <v>4</v>
      </c>
      <c r="P23" s="32">
        <f>SUM(K23:O23)</f>
        <v>15.5</v>
      </c>
      <c r="Q23" s="33">
        <f t="shared" si="7"/>
        <v>0.77500000000000002</v>
      </c>
      <c r="R23" s="39">
        <f t="shared" si="0"/>
        <v>1.625</v>
      </c>
      <c r="S23" s="141">
        <f t="shared" ref="S23:V25" si="9">(E23*0.15+L23*0.05)</f>
        <v>1.35</v>
      </c>
      <c r="T23" s="141">
        <f t="shared" si="9"/>
        <v>1.9249999999999998</v>
      </c>
      <c r="U23" s="141">
        <f t="shared" si="9"/>
        <v>1.825</v>
      </c>
      <c r="V23" s="144">
        <f t="shared" si="9"/>
        <v>1.5499999999999998</v>
      </c>
      <c r="W23" s="126">
        <f t="shared" si="2"/>
        <v>65.5</v>
      </c>
      <c r="X23" s="177">
        <f t="shared" si="8"/>
        <v>8.2750000000000004</v>
      </c>
      <c r="Y23" s="180">
        <v>54</v>
      </c>
      <c r="Z23" s="179">
        <f t="shared" si="4"/>
        <v>43.2</v>
      </c>
    </row>
    <row r="24" spans="1:26" ht="19.899999999999999" customHeight="1" thickBot="1" x14ac:dyDescent="0.35">
      <c r="A24" s="6">
        <v>18</v>
      </c>
      <c r="B24" s="156">
        <v>225138</v>
      </c>
      <c r="C24" s="157" t="s">
        <v>124</v>
      </c>
      <c r="D24" s="13">
        <v>7</v>
      </c>
      <c r="E24" s="14">
        <v>6</v>
      </c>
      <c r="F24" s="14">
        <v>5</v>
      </c>
      <c r="G24" s="14">
        <v>8</v>
      </c>
      <c r="H24" s="10">
        <v>5.5</v>
      </c>
      <c r="I24" s="16">
        <f t="shared" si="3"/>
        <v>31.5</v>
      </c>
      <c r="J24" s="17">
        <f t="shared" si="5"/>
        <v>4.7249999999999996</v>
      </c>
      <c r="K24" s="30">
        <v>2</v>
      </c>
      <c r="L24" s="31">
        <v>2.5</v>
      </c>
      <c r="M24" s="31">
        <v>1</v>
      </c>
      <c r="N24" s="31">
        <v>2.5</v>
      </c>
      <c r="O24" s="162">
        <v>1.5</v>
      </c>
      <c r="P24" s="32">
        <f t="shared" si="6"/>
        <v>9.5</v>
      </c>
      <c r="Q24" s="33">
        <f t="shared" si="7"/>
        <v>0.47500000000000003</v>
      </c>
      <c r="R24" s="39">
        <f t="shared" si="0"/>
        <v>1.1500000000000001</v>
      </c>
      <c r="S24" s="141">
        <f t="shared" si="9"/>
        <v>1.0249999999999999</v>
      </c>
      <c r="T24" s="141">
        <f t="shared" si="9"/>
        <v>0.8</v>
      </c>
      <c r="U24" s="141">
        <f t="shared" si="9"/>
        <v>1.325</v>
      </c>
      <c r="V24" s="144">
        <f t="shared" si="9"/>
        <v>0.89999999999999991</v>
      </c>
      <c r="W24" s="126">
        <f t="shared" si="2"/>
        <v>41</v>
      </c>
      <c r="X24" s="177">
        <f t="shared" si="8"/>
        <v>5.1999999999999993</v>
      </c>
      <c r="Y24" s="180">
        <v>36</v>
      </c>
      <c r="Z24" s="179">
        <f t="shared" si="4"/>
        <v>28.8</v>
      </c>
    </row>
    <row r="25" spans="1:26" ht="19.899999999999999" customHeight="1" x14ac:dyDescent="0.3">
      <c r="A25" s="6">
        <v>19</v>
      </c>
      <c r="B25" s="156">
        <v>225139</v>
      </c>
      <c r="C25" s="157" t="s">
        <v>125</v>
      </c>
      <c r="D25" s="13">
        <v>5</v>
      </c>
      <c r="E25" s="14">
        <v>6.5</v>
      </c>
      <c r="F25" s="14">
        <v>8</v>
      </c>
      <c r="G25" s="14">
        <v>9.5</v>
      </c>
      <c r="H25" s="10">
        <v>4</v>
      </c>
      <c r="I25" s="16">
        <f t="shared" si="3"/>
        <v>33</v>
      </c>
      <c r="J25" s="17">
        <f t="shared" si="5"/>
        <v>4.95</v>
      </c>
      <c r="K25" s="30">
        <v>1.5</v>
      </c>
      <c r="L25" s="31">
        <v>2.5</v>
      </c>
      <c r="M25" s="31">
        <v>1.5</v>
      </c>
      <c r="N25" s="31">
        <v>2</v>
      </c>
      <c r="O25" s="162">
        <v>2.5</v>
      </c>
      <c r="P25" s="32">
        <f>SUM(K25:O25)</f>
        <v>10</v>
      </c>
      <c r="Q25" s="33">
        <f t="shared" si="7"/>
        <v>0.5</v>
      </c>
      <c r="R25" s="39">
        <f t="shared" si="0"/>
        <v>0.82499999999999996</v>
      </c>
      <c r="S25" s="141">
        <f t="shared" si="9"/>
        <v>1.1000000000000001</v>
      </c>
      <c r="T25" s="141">
        <f t="shared" si="9"/>
        <v>1.2749999999999999</v>
      </c>
      <c r="U25" s="141">
        <f t="shared" si="9"/>
        <v>1.5250000000000001</v>
      </c>
      <c r="V25" s="144">
        <f t="shared" si="9"/>
        <v>0.72499999999999998</v>
      </c>
      <c r="W25" s="126">
        <f t="shared" si="2"/>
        <v>43</v>
      </c>
      <c r="X25" s="177">
        <f t="shared" si="8"/>
        <v>5.45</v>
      </c>
      <c r="Y25" s="180">
        <v>37</v>
      </c>
      <c r="Z25" s="179">
        <f t="shared" si="4"/>
        <v>29.6</v>
      </c>
    </row>
    <row r="26" spans="1:26" ht="19.899999999999999" customHeight="1" thickBot="1" x14ac:dyDescent="0.35">
      <c r="A26" s="6">
        <v>20</v>
      </c>
      <c r="B26" s="156">
        <v>225140</v>
      </c>
      <c r="C26" s="157" t="s">
        <v>126</v>
      </c>
      <c r="D26" s="13">
        <v>8.5</v>
      </c>
      <c r="E26" s="14">
        <v>4</v>
      </c>
      <c r="F26" s="14">
        <v>9</v>
      </c>
      <c r="G26" s="14">
        <v>5</v>
      </c>
      <c r="H26" s="15">
        <v>6</v>
      </c>
      <c r="I26" s="16">
        <f t="shared" si="3"/>
        <v>32.5</v>
      </c>
      <c r="J26" s="17">
        <f t="shared" si="5"/>
        <v>4.875</v>
      </c>
      <c r="K26" s="30">
        <v>3</v>
      </c>
      <c r="L26" s="31">
        <v>2</v>
      </c>
      <c r="M26" s="31">
        <v>0.5</v>
      </c>
      <c r="N26" s="31">
        <v>2.5</v>
      </c>
      <c r="O26" s="162">
        <v>2.5</v>
      </c>
      <c r="P26" s="32">
        <f>SUM(K26:O26)</f>
        <v>10.5</v>
      </c>
      <c r="Q26" s="33">
        <f t="shared" si="7"/>
        <v>0.52500000000000002</v>
      </c>
      <c r="R26" s="39">
        <f t="shared" ref="R26:V66" si="10">(D26*0.15+K26*0.05)</f>
        <v>1.4249999999999998</v>
      </c>
      <c r="S26" s="141">
        <f t="shared" si="10"/>
        <v>0.7</v>
      </c>
      <c r="T26" s="141">
        <f t="shared" si="10"/>
        <v>1.3749999999999998</v>
      </c>
      <c r="U26" s="141">
        <f t="shared" si="10"/>
        <v>0.875</v>
      </c>
      <c r="V26" s="144">
        <f t="shared" si="10"/>
        <v>1.0249999999999999</v>
      </c>
      <c r="W26" s="126">
        <f t="shared" si="2"/>
        <v>43</v>
      </c>
      <c r="X26" s="177">
        <f t="shared" si="8"/>
        <v>5.4</v>
      </c>
      <c r="Y26" s="180">
        <v>37</v>
      </c>
      <c r="Z26" s="179">
        <f t="shared" si="4"/>
        <v>29.6</v>
      </c>
    </row>
    <row r="27" spans="1:26" ht="19.899999999999999" customHeight="1" thickBot="1" x14ac:dyDescent="0.35">
      <c r="A27" s="6">
        <v>21</v>
      </c>
      <c r="B27" s="156">
        <v>225141</v>
      </c>
      <c r="C27" s="157" t="s">
        <v>127</v>
      </c>
      <c r="D27" s="13">
        <v>10</v>
      </c>
      <c r="E27" s="14">
        <v>8</v>
      </c>
      <c r="F27" s="14">
        <v>6.5</v>
      </c>
      <c r="G27" s="14">
        <v>5</v>
      </c>
      <c r="H27" s="10">
        <v>9.5</v>
      </c>
      <c r="I27" s="16">
        <f t="shared" si="3"/>
        <v>39</v>
      </c>
      <c r="J27" s="17">
        <f t="shared" si="5"/>
        <v>5.85</v>
      </c>
      <c r="K27" s="30">
        <v>2.5</v>
      </c>
      <c r="L27" s="31">
        <v>3</v>
      </c>
      <c r="M27" s="31">
        <v>2.5</v>
      </c>
      <c r="N27" s="31">
        <v>2</v>
      </c>
      <c r="O27" s="162">
        <v>1</v>
      </c>
      <c r="P27" s="32">
        <f t="shared" si="6"/>
        <v>11</v>
      </c>
      <c r="Q27" s="33">
        <f t="shared" si="7"/>
        <v>0.55000000000000004</v>
      </c>
      <c r="R27" s="39">
        <f t="shared" si="10"/>
        <v>1.625</v>
      </c>
      <c r="S27" s="141">
        <f t="shared" si="10"/>
        <v>1.35</v>
      </c>
      <c r="T27" s="141">
        <f t="shared" si="10"/>
        <v>1.1000000000000001</v>
      </c>
      <c r="U27" s="141">
        <f t="shared" si="10"/>
        <v>0.85</v>
      </c>
      <c r="V27" s="144">
        <f t="shared" si="10"/>
        <v>1.4750000000000001</v>
      </c>
      <c r="W27" s="126">
        <f t="shared" si="2"/>
        <v>50</v>
      </c>
      <c r="X27" s="177">
        <f t="shared" si="8"/>
        <v>6.3999999999999995</v>
      </c>
      <c r="Y27" s="180">
        <v>43</v>
      </c>
      <c r="Z27" s="179">
        <f t="shared" si="4"/>
        <v>34.4</v>
      </c>
    </row>
    <row r="28" spans="1:26" ht="19.899999999999999" customHeight="1" thickBot="1" x14ac:dyDescent="0.35">
      <c r="A28" s="6">
        <v>22</v>
      </c>
      <c r="B28" s="156">
        <v>225142</v>
      </c>
      <c r="C28" s="157" t="s">
        <v>128</v>
      </c>
      <c r="D28" s="13">
        <v>6</v>
      </c>
      <c r="E28" s="14">
        <v>5.5</v>
      </c>
      <c r="F28" s="14">
        <v>7</v>
      </c>
      <c r="G28" s="14">
        <v>9.5</v>
      </c>
      <c r="H28" s="10">
        <v>3</v>
      </c>
      <c r="I28" s="16">
        <f t="shared" si="3"/>
        <v>31</v>
      </c>
      <c r="J28" s="17">
        <f t="shared" si="5"/>
        <v>4.6499999999999995</v>
      </c>
      <c r="K28" s="30">
        <v>1.5</v>
      </c>
      <c r="L28" s="31">
        <v>2.5</v>
      </c>
      <c r="M28" s="31">
        <v>1</v>
      </c>
      <c r="N28" s="31">
        <v>1.5</v>
      </c>
      <c r="O28" s="162">
        <v>2</v>
      </c>
      <c r="P28" s="32">
        <f t="shared" si="6"/>
        <v>8.5</v>
      </c>
      <c r="Q28" s="33">
        <f t="shared" si="7"/>
        <v>0.42500000000000004</v>
      </c>
      <c r="R28" s="39">
        <f t="shared" si="10"/>
        <v>0.97499999999999987</v>
      </c>
      <c r="S28" s="141">
        <f t="shared" si="10"/>
        <v>0.95</v>
      </c>
      <c r="T28" s="141">
        <f t="shared" si="10"/>
        <v>1.1000000000000001</v>
      </c>
      <c r="U28" s="141">
        <f t="shared" si="10"/>
        <v>1.5</v>
      </c>
      <c r="V28" s="144">
        <f t="shared" si="10"/>
        <v>0.54999999999999993</v>
      </c>
      <c r="W28" s="126">
        <f t="shared" si="2"/>
        <v>39.5</v>
      </c>
      <c r="X28" s="177">
        <f t="shared" si="8"/>
        <v>5.0749999999999993</v>
      </c>
      <c r="Y28" s="180">
        <v>36</v>
      </c>
      <c r="Z28" s="179">
        <f t="shared" si="4"/>
        <v>28.8</v>
      </c>
    </row>
    <row r="29" spans="1:26" ht="19.899999999999999" customHeight="1" thickBot="1" x14ac:dyDescent="0.35">
      <c r="A29" s="6">
        <v>23</v>
      </c>
      <c r="B29" s="156">
        <v>225143</v>
      </c>
      <c r="C29" s="157" t="s">
        <v>129</v>
      </c>
      <c r="D29" s="13">
        <v>11.5</v>
      </c>
      <c r="E29" s="14">
        <v>9</v>
      </c>
      <c r="F29" s="14">
        <v>10.5</v>
      </c>
      <c r="G29" s="14">
        <v>8</v>
      </c>
      <c r="H29" s="10">
        <v>10</v>
      </c>
      <c r="I29" s="16">
        <f t="shared" si="3"/>
        <v>49</v>
      </c>
      <c r="J29" s="17">
        <f t="shared" si="5"/>
        <v>7.35</v>
      </c>
      <c r="K29" s="30">
        <v>2.5</v>
      </c>
      <c r="L29" s="31">
        <v>3</v>
      </c>
      <c r="M29" s="31">
        <v>2.5</v>
      </c>
      <c r="N29" s="31">
        <v>3.5</v>
      </c>
      <c r="O29" s="162">
        <v>4</v>
      </c>
      <c r="P29" s="32">
        <f t="shared" si="6"/>
        <v>15.5</v>
      </c>
      <c r="Q29" s="33">
        <f t="shared" si="7"/>
        <v>0.77500000000000002</v>
      </c>
      <c r="R29" s="39">
        <f t="shared" si="10"/>
        <v>1.8499999999999999</v>
      </c>
      <c r="S29" s="141">
        <f t="shared" si="10"/>
        <v>1.5</v>
      </c>
      <c r="T29" s="141">
        <f t="shared" si="10"/>
        <v>1.7</v>
      </c>
      <c r="U29" s="141">
        <f t="shared" si="10"/>
        <v>1.375</v>
      </c>
      <c r="V29" s="144">
        <f t="shared" si="10"/>
        <v>1.7</v>
      </c>
      <c r="W29" s="126">
        <f t="shared" si="2"/>
        <v>64.5</v>
      </c>
      <c r="X29" s="177">
        <f t="shared" si="8"/>
        <v>8.125</v>
      </c>
      <c r="Y29" s="180">
        <v>52</v>
      </c>
      <c r="Z29" s="179">
        <f t="shared" si="4"/>
        <v>41.6</v>
      </c>
    </row>
    <row r="30" spans="1:26" ht="19.899999999999999" customHeight="1" thickBot="1" x14ac:dyDescent="0.35">
      <c r="A30" s="6">
        <v>24</v>
      </c>
      <c r="B30" s="156">
        <v>225144</v>
      </c>
      <c r="C30" s="157" t="s">
        <v>130</v>
      </c>
      <c r="D30" s="13">
        <v>7</v>
      </c>
      <c r="E30" s="14">
        <v>6.5</v>
      </c>
      <c r="F30" s="14">
        <v>9</v>
      </c>
      <c r="G30" s="14">
        <v>10.5</v>
      </c>
      <c r="H30" s="10">
        <v>8</v>
      </c>
      <c r="I30" s="16">
        <f t="shared" si="3"/>
        <v>41</v>
      </c>
      <c r="J30" s="17">
        <f t="shared" si="5"/>
        <v>6.1499999999999995</v>
      </c>
      <c r="K30" s="30">
        <v>2</v>
      </c>
      <c r="L30" s="31">
        <v>1.5</v>
      </c>
      <c r="M30" s="31">
        <v>3</v>
      </c>
      <c r="N30" s="31">
        <v>2.5</v>
      </c>
      <c r="O30" s="162">
        <v>3.5</v>
      </c>
      <c r="P30" s="32">
        <f t="shared" si="6"/>
        <v>12.5</v>
      </c>
      <c r="Q30" s="33">
        <f t="shared" si="7"/>
        <v>0.625</v>
      </c>
      <c r="R30" s="39">
        <f t="shared" si="10"/>
        <v>1.1500000000000001</v>
      </c>
      <c r="S30" s="141">
        <f t="shared" si="10"/>
        <v>1.05</v>
      </c>
      <c r="T30" s="141">
        <f t="shared" si="10"/>
        <v>1.5</v>
      </c>
      <c r="U30" s="141">
        <f t="shared" si="10"/>
        <v>1.7</v>
      </c>
      <c r="V30" s="144">
        <f t="shared" si="10"/>
        <v>1.375</v>
      </c>
      <c r="W30" s="126">
        <f t="shared" si="2"/>
        <v>53.5</v>
      </c>
      <c r="X30" s="177">
        <f t="shared" si="8"/>
        <v>6.7749999999999995</v>
      </c>
      <c r="Y30" s="180">
        <v>44</v>
      </c>
      <c r="Z30" s="179">
        <f t="shared" si="4"/>
        <v>35.200000000000003</v>
      </c>
    </row>
    <row r="31" spans="1:26" ht="19.899999999999999" customHeight="1" thickBot="1" x14ac:dyDescent="0.35">
      <c r="A31" s="6">
        <v>25</v>
      </c>
      <c r="B31" s="156">
        <v>225145</v>
      </c>
      <c r="C31" s="157" t="s">
        <v>131</v>
      </c>
      <c r="D31" s="13">
        <v>6.5</v>
      </c>
      <c r="E31" s="14">
        <v>7</v>
      </c>
      <c r="F31" s="14">
        <v>8.5</v>
      </c>
      <c r="G31" s="14">
        <v>6</v>
      </c>
      <c r="H31" s="10">
        <v>4</v>
      </c>
      <c r="I31" s="16">
        <f t="shared" si="3"/>
        <v>32</v>
      </c>
      <c r="J31" s="17">
        <f t="shared" si="5"/>
        <v>4.8</v>
      </c>
      <c r="K31" s="30">
        <v>1.5</v>
      </c>
      <c r="L31" s="31">
        <v>2.5</v>
      </c>
      <c r="M31" s="31">
        <v>2</v>
      </c>
      <c r="N31" s="31">
        <v>1.5</v>
      </c>
      <c r="O31" s="162">
        <v>1.5</v>
      </c>
      <c r="P31" s="32">
        <f t="shared" si="6"/>
        <v>9</v>
      </c>
      <c r="Q31" s="33">
        <f t="shared" si="7"/>
        <v>0.45</v>
      </c>
      <c r="R31" s="39">
        <f t="shared" si="10"/>
        <v>1.05</v>
      </c>
      <c r="S31" s="141">
        <f t="shared" si="10"/>
        <v>1.175</v>
      </c>
      <c r="T31" s="141">
        <f t="shared" si="10"/>
        <v>1.375</v>
      </c>
      <c r="U31" s="141">
        <f t="shared" si="10"/>
        <v>0.97499999999999987</v>
      </c>
      <c r="V31" s="144">
        <f t="shared" si="10"/>
        <v>0.67500000000000004</v>
      </c>
      <c r="W31" s="126">
        <f t="shared" si="2"/>
        <v>41</v>
      </c>
      <c r="X31" s="177">
        <f t="shared" si="8"/>
        <v>5.25</v>
      </c>
      <c r="Y31" s="180">
        <v>37</v>
      </c>
      <c r="Z31" s="179">
        <f t="shared" si="4"/>
        <v>29.6</v>
      </c>
    </row>
    <row r="32" spans="1:26" ht="19.899999999999999" customHeight="1" thickBot="1" x14ac:dyDescent="0.35">
      <c r="A32" s="6">
        <v>26</v>
      </c>
      <c r="B32" s="156">
        <v>225146</v>
      </c>
      <c r="C32" s="157" t="s">
        <v>132</v>
      </c>
      <c r="D32" s="13">
        <v>9</v>
      </c>
      <c r="E32" s="14">
        <v>8</v>
      </c>
      <c r="F32" s="14">
        <v>6.5</v>
      </c>
      <c r="G32" s="14">
        <v>7</v>
      </c>
      <c r="H32" s="10">
        <v>7.5</v>
      </c>
      <c r="I32" s="16">
        <f t="shared" si="3"/>
        <v>38</v>
      </c>
      <c r="J32" s="17">
        <f t="shared" si="5"/>
        <v>5.7</v>
      </c>
      <c r="K32" s="30">
        <v>2</v>
      </c>
      <c r="L32" s="31">
        <v>2.5</v>
      </c>
      <c r="M32" s="31">
        <v>3</v>
      </c>
      <c r="N32" s="31">
        <v>2</v>
      </c>
      <c r="O32" s="162">
        <v>2</v>
      </c>
      <c r="P32" s="32">
        <f t="shared" si="6"/>
        <v>11.5</v>
      </c>
      <c r="Q32" s="33">
        <f t="shared" si="7"/>
        <v>0.57500000000000007</v>
      </c>
      <c r="R32" s="39">
        <f t="shared" si="10"/>
        <v>1.45</v>
      </c>
      <c r="S32" s="141">
        <f t="shared" si="10"/>
        <v>1.325</v>
      </c>
      <c r="T32" s="141">
        <f t="shared" si="10"/>
        <v>1.125</v>
      </c>
      <c r="U32" s="141">
        <f t="shared" si="10"/>
        <v>1.1500000000000001</v>
      </c>
      <c r="V32" s="144">
        <f t="shared" si="10"/>
        <v>1.2250000000000001</v>
      </c>
      <c r="W32" s="126">
        <f t="shared" si="2"/>
        <v>49.5</v>
      </c>
      <c r="X32" s="177">
        <f t="shared" si="8"/>
        <v>6.2750000000000004</v>
      </c>
      <c r="Y32" s="180">
        <v>42</v>
      </c>
      <c r="Z32" s="179">
        <f t="shared" si="4"/>
        <v>33.6</v>
      </c>
    </row>
    <row r="33" spans="1:26" ht="19.899999999999999" customHeight="1" thickBot="1" x14ac:dyDescent="0.35">
      <c r="A33" s="6">
        <v>27</v>
      </c>
      <c r="B33" s="156">
        <v>225147</v>
      </c>
      <c r="C33" s="157" t="s">
        <v>133</v>
      </c>
      <c r="D33" s="13">
        <v>7</v>
      </c>
      <c r="E33" s="14">
        <v>11</v>
      </c>
      <c r="F33" s="14">
        <v>10</v>
      </c>
      <c r="G33" s="14">
        <v>9</v>
      </c>
      <c r="H33" s="10">
        <v>8</v>
      </c>
      <c r="I33" s="16">
        <f t="shared" si="3"/>
        <v>45</v>
      </c>
      <c r="J33" s="17">
        <f t="shared" si="5"/>
        <v>6.75</v>
      </c>
      <c r="K33" s="30">
        <v>1.5</v>
      </c>
      <c r="L33" s="31">
        <v>2.5</v>
      </c>
      <c r="M33" s="31">
        <v>3.5</v>
      </c>
      <c r="N33" s="31">
        <v>2.5</v>
      </c>
      <c r="O33" s="162">
        <v>3</v>
      </c>
      <c r="P33" s="32">
        <f t="shared" si="6"/>
        <v>13</v>
      </c>
      <c r="Q33" s="33">
        <f t="shared" si="7"/>
        <v>0.65</v>
      </c>
      <c r="R33" s="39">
        <f t="shared" si="10"/>
        <v>1.125</v>
      </c>
      <c r="S33" s="141">
        <f t="shared" si="10"/>
        <v>1.7749999999999999</v>
      </c>
      <c r="T33" s="141">
        <f t="shared" si="10"/>
        <v>1.675</v>
      </c>
      <c r="U33" s="141">
        <f t="shared" si="10"/>
        <v>1.4749999999999999</v>
      </c>
      <c r="V33" s="144">
        <f t="shared" si="10"/>
        <v>1.35</v>
      </c>
      <c r="W33" s="126">
        <f t="shared" si="2"/>
        <v>58</v>
      </c>
      <c r="X33" s="177">
        <f t="shared" si="8"/>
        <v>7.4</v>
      </c>
      <c r="Y33" s="180">
        <v>49</v>
      </c>
      <c r="Z33" s="179">
        <f t="shared" si="4"/>
        <v>39.200000000000003</v>
      </c>
    </row>
    <row r="34" spans="1:26" ht="19.899999999999999" customHeight="1" thickBot="1" x14ac:dyDescent="0.35">
      <c r="A34" s="6">
        <v>28</v>
      </c>
      <c r="B34" s="156">
        <v>225148</v>
      </c>
      <c r="C34" s="157" t="s">
        <v>134</v>
      </c>
      <c r="D34" s="13">
        <v>6</v>
      </c>
      <c r="E34" s="14">
        <v>9</v>
      </c>
      <c r="F34" s="14">
        <v>8.5</v>
      </c>
      <c r="G34" s="14">
        <v>7</v>
      </c>
      <c r="H34" s="10">
        <v>13</v>
      </c>
      <c r="I34" s="16">
        <f t="shared" si="3"/>
        <v>43.5</v>
      </c>
      <c r="J34" s="17">
        <f t="shared" si="5"/>
        <v>6.5249999999999995</v>
      </c>
      <c r="K34" s="163">
        <v>3.5</v>
      </c>
      <c r="L34" s="164">
        <v>2</v>
      </c>
      <c r="M34" s="164">
        <v>3</v>
      </c>
      <c r="N34" s="164">
        <v>2</v>
      </c>
      <c r="O34" s="165">
        <v>2.5</v>
      </c>
      <c r="P34" s="32">
        <f t="shared" si="6"/>
        <v>13</v>
      </c>
      <c r="Q34" s="33">
        <f t="shared" si="7"/>
        <v>0.65</v>
      </c>
      <c r="R34" s="39">
        <f t="shared" si="10"/>
        <v>1.075</v>
      </c>
      <c r="S34" s="141">
        <f t="shared" si="10"/>
        <v>1.45</v>
      </c>
      <c r="T34" s="141">
        <f t="shared" si="10"/>
        <v>1.4249999999999998</v>
      </c>
      <c r="U34" s="141">
        <f t="shared" si="10"/>
        <v>1.1500000000000001</v>
      </c>
      <c r="V34" s="144">
        <f t="shared" si="10"/>
        <v>2.0750000000000002</v>
      </c>
      <c r="W34" s="126">
        <f t="shared" si="2"/>
        <v>56.5</v>
      </c>
      <c r="X34" s="177">
        <f t="shared" si="8"/>
        <v>7.1749999999999998</v>
      </c>
      <c r="Y34" s="180">
        <v>48</v>
      </c>
      <c r="Z34" s="179">
        <f t="shared" si="4"/>
        <v>38.400000000000006</v>
      </c>
    </row>
    <row r="35" spans="1:26" ht="19.899999999999999" customHeight="1" thickBot="1" x14ac:dyDescent="0.35">
      <c r="A35" s="6">
        <v>29</v>
      </c>
      <c r="B35" s="156">
        <v>225149</v>
      </c>
      <c r="C35" s="157" t="s">
        <v>135</v>
      </c>
      <c r="D35" s="13">
        <v>3</v>
      </c>
      <c r="E35" s="14">
        <v>5</v>
      </c>
      <c r="F35" s="14">
        <v>7</v>
      </c>
      <c r="G35" s="14">
        <v>9</v>
      </c>
      <c r="H35" s="10">
        <v>6</v>
      </c>
      <c r="I35" s="16">
        <f t="shared" si="3"/>
        <v>30</v>
      </c>
      <c r="J35" s="17">
        <f t="shared" si="5"/>
        <v>4.5</v>
      </c>
      <c r="K35" s="30">
        <v>1.5</v>
      </c>
      <c r="L35" s="31">
        <v>2.5</v>
      </c>
      <c r="M35" s="31">
        <v>2</v>
      </c>
      <c r="N35" s="31">
        <v>1.5</v>
      </c>
      <c r="O35" s="162">
        <v>1</v>
      </c>
      <c r="P35" s="32">
        <f t="shared" si="6"/>
        <v>8.5</v>
      </c>
      <c r="Q35" s="33">
        <f t="shared" si="7"/>
        <v>0.42500000000000004</v>
      </c>
      <c r="R35" s="39">
        <f t="shared" si="10"/>
        <v>0.52499999999999991</v>
      </c>
      <c r="S35" s="141">
        <f t="shared" si="10"/>
        <v>0.875</v>
      </c>
      <c r="T35" s="141">
        <f t="shared" si="10"/>
        <v>1.1500000000000001</v>
      </c>
      <c r="U35" s="141">
        <f t="shared" si="10"/>
        <v>1.4249999999999998</v>
      </c>
      <c r="V35" s="144">
        <f t="shared" si="10"/>
        <v>0.95</v>
      </c>
      <c r="W35" s="126">
        <f t="shared" si="2"/>
        <v>38.5</v>
      </c>
      <c r="X35" s="177">
        <f t="shared" si="8"/>
        <v>4.9249999999999998</v>
      </c>
      <c r="Y35" s="180">
        <v>34</v>
      </c>
      <c r="Z35" s="179">
        <f t="shared" si="4"/>
        <v>27.200000000000003</v>
      </c>
    </row>
    <row r="36" spans="1:26" ht="19.899999999999999" customHeight="1" thickBot="1" x14ac:dyDescent="0.35">
      <c r="A36" s="6">
        <v>30</v>
      </c>
      <c r="B36" s="156">
        <v>225150</v>
      </c>
      <c r="C36" s="157" t="s">
        <v>136</v>
      </c>
      <c r="D36" s="13">
        <v>6.5</v>
      </c>
      <c r="E36" s="14">
        <v>7</v>
      </c>
      <c r="F36" s="14">
        <v>8</v>
      </c>
      <c r="G36" s="14">
        <v>4</v>
      </c>
      <c r="H36" s="10">
        <v>6</v>
      </c>
      <c r="I36" s="16">
        <f t="shared" si="3"/>
        <v>31.5</v>
      </c>
      <c r="J36" s="17">
        <f t="shared" si="5"/>
        <v>4.7249999999999996</v>
      </c>
      <c r="K36" s="30">
        <v>2.5</v>
      </c>
      <c r="L36" s="31">
        <v>2</v>
      </c>
      <c r="M36" s="31">
        <v>1.5</v>
      </c>
      <c r="N36" s="31">
        <v>1</v>
      </c>
      <c r="O36" s="162">
        <v>2.5</v>
      </c>
      <c r="P36" s="32">
        <f t="shared" si="6"/>
        <v>9.5</v>
      </c>
      <c r="Q36" s="33">
        <f t="shared" si="7"/>
        <v>0.47500000000000003</v>
      </c>
      <c r="R36" s="39">
        <f t="shared" si="10"/>
        <v>1.1000000000000001</v>
      </c>
      <c r="S36" s="141">
        <f t="shared" si="10"/>
        <v>1.1500000000000001</v>
      </c>
      <c r="T36" s="141">
        <f t="shared" si="10"/>
        <v>1.2749999999999999</v>
      </c>
      <c r="U36" s="141">
        <f t="shared" si="10"/>
        <v>0.65</v>
      </c>
      <c r="V36" s="144">
        <f t="shared" si="10"/>
        <v>1.0249999999999999</v>
      </c>
      <c r="W36" s="126">
        <f t="shared" si="2"/>
        <v>41</v>
      </c>
      <c r="X36" s="177">
        <f t="shared" si="8"/>
        <v>5.1999999999999993</v>
      </c>
      <c r="Y36" s="180">
        <v>36</v>
      </c>
      <c r="Z36" s="179">
        <f t="shared" si="4"/>
        <v>28.8</v>
      </c>
    </row>
    <row r="37" spans="1:26" ht="19.899999999999999" customHeight="1" thickBot="1" x14ac:dyDescent="0.35">
      <c r="A37" s="6">
        <v>31</v>
      </c>
      <c r="B37" s="156">
        <v>225151</v>
      </c>
      <c r="C37" s="157" t="s">
        <v>137</v>
      </c>
      <c r="D37" s="13">
        <v>8</v>
      </c>
      <c r="E37" s="14">
        <v>6.5</v>
      </c>
      <c r="F37" s="14">
        <v>4</v>
      </c>
      <c r="G37" s="14">
        <v>6</v>
      </c>
      <c r="H37" s="10">
        <v>8</v>
      </c>
      <c r="I37" s="16">
        <f t="shared" si="3"/>
        <v>32.5</v>
      </c>
      <c r="J37" s="17">
        <f t="shared" si="5"/>
        <v>4.875</v>
      </c>
      <c r="K37" s="163">
        <v>3</v>
      </c>
      <c r="L37" s="164">
        <v>1.5</v>
      </c>
      <c r="M37" s="164">
        <v>2</v>
      </c>
      <c r="N37" s="164">
        <v>2.5</v>
      </c>
      <c r="O37" s="165">
        <v>0.5</v>
      </c>
      <c r="P37" s="32">
        <f t="shared" si="6"/>
        <v>9.5</v>
      </c>
      <c r="Q37" s="33">
        <f t="shared" si="7"/>
        <v>0.47500000000000003</v>
      </c>
      <c r="R37" s="39">
        <f t="shared" si="10"/>
        <v>1.35</v>
      </c>
      <c r="S37" s="141">
        <f t="shared" si="10"/>
        <v>1.05</v>
      </c>
      <c r="T37" s="141">
        <f t="shared" si="10"/>
        <v>0.7</v>
      </c>
      <c r="U37" s="141">
        <f t="shared" si="10"/>
        <v>1.0249999999999999</v>
      </c>
      <c r="V37" s="144">
        <f t="shared" si="10"/>
        <v>1.2249999999999999</v>
      </c>
      <c r="W37" s="126">
        <f t="shared" si="2"/>
        <v>42</v>
      </c>
      <c r="X37" s="177">
        <f t="shared" si="8"/>
        <v>5.35</v>
      </c>
      <c r="Y37" s="180">
        <v>36</v>
      </c>
      <c r="Z37" s="179">
        <f t="shared" si="4"/>
        <v>28.8</v>
      </c>
    </row>
    <row r="38" spans="1:26" ht="19.899999999999999" customHeight="1" thickBot="1" x14ac:dyDescent="0.35">
      <c r="A38" s="6">
        <v>32</v>
      </c>
      <c r="B38" s="156">
        <v>225152</v>
      </c>
      <c r="C38" s="157" t="s">
        <v>138</v>
      </c>
      <c r="D38" s="13">
        <v>10</v>
      </c>
      <c r="E38" s="14">
        <v>7</v>
      </c>
      <c r="F38" s="14">
        <v>6.5</v>
      </c>
      <c r="G38" s="14">
        <v>5</v>
      </c>
      <c r="H38" s="10">
        <v>6.5</v>
      </c>
      <c r="I38" s="16">
        <f t="shared" si="3"/>
        <v>35</v>
      </c>
      <c r="J38" s="17">
        <f t="shared" si="5"/>
        <v>5.25</v>
      </c>
      <c r="K38" s="30">
        <v>1.5</v>
      </c>
      <c r="L38" s="31">
        <v>2.5</v>
      </c>
      <c r="M38" s="31">
        <v>2</v>
      </c>
      <c r="N38" s="31">
        <v>3</v>
      </c>
      <c r="O38" s="162">
        <v>1</v>
      </c>
      <c r="P38" s="32">
        <f t="shared" si="6"/>
        <v>10</v>
      </c>
      <c r="Q38" s="33">
        <f t="shared" si="7"/>
        <v>0.5</v>
      </c>
      <c r="R38" s="39">
        <f t="shared" si="10"/>
        <v>1.575</v>
      </c>
      <c r="S38" s="141">
        <f t="shared" si="10"/>
        <v>1.175</v>
      </c>
      <c r="T38" s="141">
        <f t="shared" si="10"/>
        <v>1.075</v>
      </c>
      <c r="U38" s="141">
        <f t="shared" si="10"/>
        <v>0.9</v>
      </c>
      <c r="V38" s="144">
        <f t="shared" si="10"/>
        <v>1.0249999999999999</v>
      </c>
      <c r="W38" s="126">
        <f t="shared" si="2"/>
        <v>45</v>
      </c>
      <c r="X38" s="177">
        <f t="shared" si="8"/>
        <v>5.75</v>
      </c>
      <c r="Y38" s="180">
        <v>38</v>
      </c>
      <c r="Z38" s="179">
        <f t="shared" si="4"/>
        <v>30.400000000000002</v>
      </c>
    </row>
    <row r="39" spans="1:26" ht="19.899999999999999" customHeight="1" thickBot="1" x14ac:dyDescent="0.35">
      <c r="A39" s="6">
        <v>33</v>
      </c>
      <c r="B39" s="156">
        <v>225153</v>
      </c>
      <c r="C39" s="157" t="s">
        <v>139</v>
      </c>
      <c r="D39" s="13">
        <v>5</v>
      </c>
      <c r="E39" s="14">
        <v>3</v>
      </c>
      <c r="F39" s="14">
        <v>3.5</v>
      </c>
      <c r="G39" s="14">
        <v>4</v>
      </c>
      <c r="H39" s="10">
        <v>2.5</v>
      </c>
      <c r="I39" s="16">
        <f t="shared" si="3"/>
        <v>18</v>
      </c>
      <c r="J39" s="17">
        <f t="shared" si="5"/>
        <v>2.6999999999999997</v>
      </c>
      <c r="K39" s="30">
        <v>1</v>
      </c>
      <c r="L39" s="31">
        <v>1.5</v>
      </c>
      <c r="M39" s="31">
        <v>0.5</v>
      </c>
      <c r="N39" s="31">
        <v>2</v>
      </c>
      <c r="O39" s="162">
        <v>0.5</v>
      </c>
      <c r="P39" s="32">
        <f t="shared" si="6"/>
        <v>5.5</v>
      </c>
      <c r="Q39" s="33">
        <f t="shared" si="7"/>
        <v>0.27500000000000002</v>
      </c>
      <c r="R39" s="39">
        <f t="shared" si="10"/>
        <v>0.8</v>
      </c>
      <c r="S39" s="141">
        <f t="shared" si="10"/>
        <v>0.52499999999999991</v>
      </c>
      <c r="T39" s="141">
        <f t="shared" si="10"/>
        <v>0.55000000000000004</v>
      </c>
      <c r="U39" s="141">
        <f t="shared" si="10"/>
        <v>0.7</v>
      </c>
      <c r="V39" s="144">
        <f t="shared" si="10"/>
        <v>0.4</v>
      </c>
      <c r="W39" s="126">
        <f t="shared" si="2"/>
        <v>23.5</v>
      </c>
      <c r="X39" s="177">
        <f t="shared" si="8"/>
        <v>2.9749999999999996</v>
      </c>
      <c r="Y39" s="180">
        <v>22</v>
      </c>
      <c r="Z39" s="179">
        <f t="shared" si="4"/>
        <v>17.600000000000001</v>
      </c>
    </row>
    <row r="40" spans="1:26" ht="19.899999999999999" customHeight="1" thickBot="1" x14ac:dyDescent="0.35">
      <c r="A40" s="6">
        <v>34</v>
      </c>
      <c r="B40" s="156">
        <v>225154</v>
      </c>
      <c r="C40" s="157" t="s">
        <v>140</v>
      </c>
      <c r="D40" s="13">
        <v>6.5</v>
      </c>
      <c r="E40" s="14">
        <v>6.5</v>
      </c>
      <c r="F40" s="14">
        <v>5</v>
      </c>
      <c r="G40" s="14">
        <v>8</v>
      </c>
      <c r="H40" s="10">
        <v>7</v>
      </c>
      <c r="I40" s="16">
        <f t="shared" si="3"/>
        <v>33</v>
      </c>
      <c r="J40" s="17">
        <f t="shared" si="5"/>
        <v>4.95</v>
      </c>
      <c r="K40" s="30">
        <v>2</v>
      </c>
      <c r="L40" s="31">
        <v>2.5</v>
      </c>
      <c r="M40" s="31">
        <v>1.5</v>
      </c>
      <c r="N40" s="31">
        <v>1.5</v>
      </c>
      <c r="O40" s="162">
        <v>2</v>
      </c>
      <c r="P40" s="32">
        <f t="shared" si="6"/>
        <v>9.5</v>
      </c>
      <c r="Q40" s="33">
        <f t="shared" si="7"/>
        <v>0.47500000000000003</v>
      </c>
      <c r="R40" s="39">
        <f t="shared" si="10"/>
        <v>1.075</v>
      </c>
      <c r="S40" s="141">
        <f t="shared" si="10"/>
        <v>1.1000000000000001</v>
      </c>
      <c r="T40" s="141">
        <f t="shared" si="10"/>
        <v>0.82499999999999996</v>
      </c>
      <c r="U40" s="141">
        <f t="shared" si="10"/>
        <v>1.2749999999999999</v>
      </c>
      <c r="V40" s="144">
        <f t="shared" si="10"/>
        <v>1.1500000000000001</v>
      </c>
      <c r="W40" s="126">
        <f t="shared" si="2"/>
        <v>42.5</v>
      </c>
      <c r="X40" s="177">
        <f t="shared" si="8"/>
        <v>5.4249999999999998</v>
      </c>
      <c r="Y40" s="180">
        <v>38</v>
      </c>
      <c r="Z40" s="179">
        <f t="shared" si="4"/>
        <v>30.400000000000002</v>
      </c>
    </row>
    <row r="41" spans="1:26" ht="19.899999999999999" customHeight="1" thickBot="1" x14ac:dyDescent="0.35">
      <c r="A41" s="6">
        <v>35</v>
      </c>
      <c r="B41" s="156">
        <v>225155</v>
      </c>
      <c r="C41" s="157" t="s">
        <v>141</v>
      </c>
      <c r="D41" s="13">
        <v>9</v>
      </c>
      <c r="E41" s="14">
        <v>10</v>
      </c>
      <c r="F41" s="14">
        <v>11</v>
      </c>
      <c r="G41" s="14">
        <v>7</v>
      </c>
      <c r="H41" s="10">
        <v>5</v>
      </c>
      <c r="I41" s="16">
        <f t="shared" si="3"/>
        <v>42</v>
      </c>
      <c r="J41" s="17">
        <f t="shared" si="5"/>
        <v>6.3</v>
      </c>
      <c r="K41" s="30">
        <v>2.5</v>
      </c>
      <c r="L41" s="31">
        <v>1.5</v>
      </c>
      <c r="M41" s="31">
        <v>2</v>
      </c>
      <c r="N41" s="31">
        <v>2.5</v>
      </c>
      <c r="O41" s="162">
        <v>3</v>
      </c>
      <c r="P41" s="32">
        <f t="shared" si="6"/>
        <v>11.5</v>
      </c>
      <c r="Q41" s="33">
        <f t="shared" si="7"/>
        <v>0.57500000000000007</v>
      </c>
      <c r="R41" s="39">
        <f t="shared" si="10"/>
        <v>1.4749999999999999</v>
      </c>
      <c r="S41" s="141">
        <f t="shared" si="10"/>
        <v>1.575</v>
      </c>
      <c r="T41" s="141">
        <f t="shared" si="10"/>
        <v>1.75</v>
      </c>
      <c r="U41" s="141">
        <f t="shared" si="10"/>
        <v>1.175</v>
      </c>
      <c r="V41" s="144">
        <f t="shared" si="10"/>
        <v>0.9</v>
      </c>
      <c r="W41" s="126">
        <f t="shared" si="2"/>
        <v>53.5</v>
      </c>
      <c r="X41" s="177">
        <f t="shared" si="8"/>
        <v>6.875</v>
      </c>
      <c r="Y41" s="180">
        <v>46</v>
      </c>
      <c r="Z41" s="179">
        <f t="shared" si="4"/>
        <v>36.800000000000004</v>
      </c>
    </row>
    <row r="42" spans="1:26" ht="19.899999999999999" customHeight="1" thickBot="1" x14ac:dyDescent="0.35">
      <c r="A42" s="6">
        <v>36</v>
      </c>
      <c r="B42" s="156">
        <v>225156</v>
      </c>
      <c r="C42" s="157" t="s">
        <v>142</v>
      </c>
      <c r="D42" s="13">
        <v>5</v>
      </c>
      <c r="E42" s="14">
        <v>7</v>
      </c>
      <c r="F42" s="14">
        <v>8</v>
      </c>
      <c r="G42" s="14">
        <v>6.5</v>
      </c>
      <c r="H42" s="10">
        <v>10</v>
      </c>
      <c r="I42" s="16">
        <f t="shared" si="3"/>
        <v>36.5</v>
      </c>
      <c r="J42" s="17">
        <f t="shared" si="5"/>
        <v>5.4749999999999996</v>
      </c>
      <c r="K42" s="30">
        <v>2.5</v>
      </c>
      <c r="L42" s="31">
        <v>1</v>
      </c>
      <c r="M42" s="31">
        <v>2</v>
      </c>
      <c r="N42" s="31">
        <v>2.5</v>
      </c>
      <c r="O42" s="162">
        <v>1.5</v>
      </c>
      <c r="P42" s="32">
        <f t="shared" si="6"/>
        <v>9.5</v>
      </c>
      <c r="Q42" s="33">
        <f t="shared" si="7"/>
        <v>0.47500000000000003</v>
      </c>
      <c r="R42" s="39">
        <f t="shared" si="10"/>
        <v>0.875</v>
      </c>
      <c r="S42" s="141">
        <f t="shared" si="10"/>
        <v>1.1000000000000001</v>
      </c>
      <c r="T42" s="141">
        <f t="shared" si="10"/>
        <v>1.3</v>
      </c>
      <c r="U42" s="141">
        <f t="shared" si="10"/>
        <v>1.1000000000000001</v>
      </c>
      <c r="V42" s="144">
        <f t="shared" si="10"/>
        <v>1.575</v>
      </c>
      <c r="W42" s="126">
        <f t="shared" si="2"/>
        <v>46</v>
      </c>
      <c r="X42" s="177">
        <f t="shared" si="8"/>
        <v>5.9499999999999993</v>
      </c>
      <c r="Y42" s="180">
        <v>40</v>
      </c>
      <c r="Z42" s="179">
        <f t="shared" si="4"/>
        <v>32</v>
      </c>
    </row>
    <row r="43" spans="1:26" ht="19.899999999999999" customHeight="1" thickBot="1" x14ac:dyDescent="0.35">
      <c r="A43" s="6">
        <v>37</v>
      </c>
      <c r="B43" s="156">
        <v>225157</v>
      </c>
      <c r="C43" s="157" t="s">
        <v>143</v>
      </c>
      <c r="D43" s="13">
        <v>7</v>
      </c>
      <c r="E43" s="14">
        <v>8</v>
      </c>
      <c r="F43" s="14">
        <v>10</v>
      </c>
      <c r="G43" s="14">
        <v>5</v>
      </c>
      <c r="H43" s="10">
        <v>4.5</v>
      </c>
      <c r="I43" s="16">
        <f t="shared" si="3"/>
        <v>34.5</v>
      </c>
      <c r="J43" s="17">
        <f t="shared" si="5"/>
        <v>5.1749999999999998</v>
      </c>
      <c r="K43" s="30">
        <v>1.5</v>
      </c>
      <c r="L43" s="31">
        <v>1.5</v>
      </c>
      <c r="M43" s="31">
        <v>2.5</v>
      </c>
      <c r="N43" s="31">
        <v>2</v>
      </c>
      <c r="O43" s="162">
        <v>2</v>
      </c>
      <c r="P43" s="32">
        <f t="shared" si="6"/>
        <v>9.5</v>
      </c>
      <c r="Q43" s="33">
        <f t="shared" si="7"/>
        <v>0.47500000000000003</v>
      </c>
      <c r="R43" s="39">
        <f t="shared" si="10"/>
        <v>1.125</v>
      </c>
      <c r="S43" s="141">
        <f t="shared" si="10"/>
        <v>1.2749999999999999</v>
      </c>
      <c r="T43" s="141">
        <f t="shared" si="10"/>
        <v>1.625</v>
      </c>
      <c r="U43" s="141">
        <f t="shared" si="10"/>
        <v>0.85</v>
      </c>
      <c r="V43" s="144">
        <f t="shared" si="10"/>
        <v>0.77499999999999991</v>
      </c>
      <c r="W43" s="126">
        <f t="shared" si="2"/>
        <v>44</v>
      </c>
      <c r="X43" s="177">
        <f t="shared" si="8"/>
        <v>5.6499999999999995</v>
      </c>
      <c r="Y43" s="180">
        <v>38</v>
      </c>
      <c r="Z43" s="179">
        <f t="shared" si="4"/>
        <v>30.400000000000002</v>
      </c>
    </row>
    <row r="44" spans="1:26" ht="19.899999999999999" customHeight="1" thickBot="1" x14ac:dyDescent="0.35">
      <c r="A44" s="6">
        <v>38</v>
      </c>
      <c r="B44" s="156">
        <v>225158</v>
      </c>
      <c r="C44" s="158" t="s">
        <v>144</v>
      </c>
      <c r="D44" s="13">
        <v>6</v>
      </c>
      <c r="E44" s="14">
        <v>7.5</v>
      </c>
      <c r="F44" s="14">
        <v>9</v>
      </c>
      <c r="G44" s="14">
        <v>10</v>
      </c>
      <c r="H44" s="10">
        <v>8</v>
      </c>
      <c r="I44" s="16">
        <f t="shared" si="3"/>
        <v>40.5</v>
      </c>
      <c r="J44" s="17">
        <f t="shared" si="5"/>
        <v>6.0750000000000002</v>
      </c>
      <c r="K44" s="30">
        <v>3</v>
      </c>
      <c r="L44" s="31">
        <v>3.5</v>
      </c>
      <c r="M44" s="31">
        <v>2.5</v>
      </c>
      <c r="N44" s="31">
        <v>1</v>
      </c>
      <c r="O44" s="162">
        <v>1.5</v>
      </c>
      <c r="P44" s="32">
        <f t="shared" si="6"/>
        <v>11.5</v>
      </c>
      <c r="Q44" s="33">
        <f t="shared" si="7"/>
        <v>0.57500000000000007</v>
      </c>
      <c r="R44" s="39">
        <f t="shared" si="10"/>
        <v>1.0499999999999998</v>
      </c>
      <c r="S44" s="141">
        <f t="shared" si="10"/>
        <v>1.3</v>
      </c>
      <c r="T44" s="141">
        <f t="shared" si="10"/>
        <v>1.4749999999999999</v>
      </c>
      <c r="U44" s="141">
        <f t="shared" si="10"/>
        <v>1.55</v>
      </c>
      <c r="V44" s="144">
        <f t="shared" si="10"/>
        <v>1.2749999999999999</v>
      </c>
      <c r="W44" s="126">
        <f t="shared" si="2"/>
        <v>52</v>
      </c>
      <c r="X44" s="177">
        <f t="shared" si="8"/>
        <v>6.65</v>
      </c>
      <c r="Y44" s="180">
        <v>45</v>
      </c>
      <c r="Z44" s="179">
        <f t="shared" si="4"/>
        <v>36</v>
      </c>
    </row>
    <row r="45" spans="1:26" ht="19.899999999999999" customHeight="1" thickBot="1" x14ac:dyDescent="0.35">
      <c r="A45" s="6">
        <v>39</v>
      </c>
      <c r="B45" s="156">
        <v>225159</v>
      </c>
      <c r="C45" s="157" t="s">
        <v>145</v>
      </c>
      <c r="D45" s="13">
        <v>10</v>
      </c>
      <c r="E45" s="14">
        <v>9</v>
      </c>
      <c r="F45" s="14">
        <v>6</v>
      </c>
      <c r="G45" s="14">
        <v>5</v>
      </c>
      <c r="H45" s="10">
        <v>7.5</v>
      </c>
      <c r="I45" s="16">
        <f t="shared" si="3"/>
        <v>37.5</v>
      </c>
      <c r="J45" s="17">
        <f t="shared" si="5"/>
        <v>5.625</v>
      </c>
      <c r="K45" s="30">
        <v>2</v>
      </c>
      <c r="L45" s="31">
        <v>3</v>
      </c>
      <c r="M45" s="31">
        <v>1.5</v>
      </c>
      <c r="N45" s="31">
        <v>2</v>
      </c>
      <c r="O45" s="162">
        <v>2.5</v>
      </c>
      <c r="P45" s="32">
        <f t="shared" si="6"/>
        <v>11</v>
      </c>
      <c r="Q45" s="33">
        <f t="shared" si="7"/>
        <v>0.55000000000000004</v>
      </c>
      <c r="R45" s="39">
        <f t="shared" si="10"/>
        <v>1.6</v>
      </c>
      <c r="S45" s="141">
        <f t="shared" si="10"/>
        <v>1.5</v>
      </c>
      <c r="T45" s="141">
        <f t="shared" si="10"/>
        <v>0.97499999999999987</v>
      </c>
      <c r="U45" s="141">
        <f t="shared" si="10"/>
        <v>0.85</v>
      </c>
      <c r="V45" s="144">
        <f t="shared" si="10"/>
        <v>1.25</v>
      </c>
      <c r="W45" s="126">
        <f t="shared" si="2"/>
        <v>48.5</v>
      </c>
      <c r="X45" s="177">
        <f t="shared" si="8"/>
        <v>6.1749999999999998</v>
      </c>
      <c r="Y45" s="180">
        <v>41</v>
      </c>
      <c r="Z45" s="179">
        <f t="shared" si="4"/>
        <v>32.800000000000004</v>
      </c>
    </row>
    <row r="46" spans="1:26" ht="19.899999999999999" customHeight="1" thickBot="1" x14ac:dyDescent="0.35">
      <c r="A46" s="6">
        <v>40</v>
      </c>
      <c r="B46" s="156">
        <v>225160</v>
      </c>
      <c r="C46" s="157" t="s">
        <v>146</v>
      </c>
      <c r="D46" s="13">
        <v>6</v>
      </c>
      <c r="E46" s="14">
        <v>5</v>
      </c>
      <c r="F46" s="14">
        <v>8.5</v>
      </c>
      <c r="G46" s="14">
        <v>7</v>
      </c>
      <c r="H46" s="10">
        <v>9</v>
      </c>
      <c r="I46" s="16">
        <f t="shared" si="3"/>
        <v>35.5</v>
      </c>
      <c r="J46" s="17">
        <f t="shared" si="5"/>
        <v>5.3250000000000002</v>
      </c>
      <c r="K46" s="30">
        <v>1.5</v>
      </c>
      <c r="L46" s="31">
        <v>2.5</v>
      </c>
      <c r="M46" s="31">
        <v>2</v>
      </c>
      <c r="N46" s="31">
        <v>1.5</v>
      </c>
      <c r="O46" s="162">
        <v>3</v>
      </c>
      <c r="P46" s="32">
        <f t="shared" si="6"/>
        <v>10.5</v>
      </c>
      <c r="Q46" s="33">
        <f t="shared" si="7"/>
        <v>0.52500000000000002</v>
      </c>
      <c r="R46" s="39">
        <f t="shared" si="10"/>
        <v>0.97499999999999987</v>
      </c>
      <c r="S46" s="141">
        <f t="shared" si="10"/>
        <v>0.875</v>
      </c>
      <c r="T46" s="141">
        <f t="shared" si="10"/>
        <v>1.375</v>
      </c>
      <c r="U46" s="141">
        <f t="shared" si="10"/>
        <v>1.125</v>
      </c>
      <c r="V46" s="144">
        <f t="shared" si="10"/>
        <v>1.5</v>
      </c>
      <c r="W46" s="126">
        <f t="shared" si="2"/>
        <v>46</v>
      </c>
      <c r="X46" s="177">
        <f t="shared" si="8"/>
        <v>5.8500000000000005</v>
      </c>
      <c r="Y46" s="180">
        <v>40</v>
      </c>
      <c r="Z46" s="179">
        <f t="shared" si="4"/>
        <v>32</v>
      </c>
    </row>
    <row r="47" spans="1:26" ht="19.899999999999999" customHeight="1" thickBot="1" x14ac:dyDescent="0.35">
      <c r="A47" s="6">
        <v>41</v>
      </c>
      <c r="B47" s="156">
        <v>225161</v>
      </c>
      <c r="C47" s="157" t="s">
        <v>147</v>
      </c>
      <c r="D47" s="13">
        <v>17.5</v>
      </c>
      <c r="E47" s="14">
        <v>12</v>
      </c>
      <c r="F47" s="14">
        <v>14</v>
      </c>
      <c r="G47" s="14">
        <v>10.5</v>
      </c>
      <c r="H47" s="10">
        <v>11</v>
      </c>
      <c r="I47" s="16">
        <f t="shared" si="3"/>
        <v>65</v>
      </c>
      <c r="J47" s="17">
        <f t="shared" si="5"/>
        <v>9.75</v>
      </c>
      <c r="K47" s="163">
        <v>3</v>
      </c>
      <c r="L47" s="164">
        <v>5</v>
      </c>
      <c r="M47" s="164">
        <v>3.5</v>
      </c>
      <c r="N47" s="164">
        <v>4.5</v>
      </c>
      <c r="O47" s="165">
        <v>5</v>
      </c>
      <c r="P47" s="32">
        <f t="shared" si="6"/>
        <v>21</v>
      </c>
      <c r="Q47" s="33">
        <f t="shared" si="7"/>
        <v>1.05</v>
      </c>
      <c r="R47" s="39">
        <f t="shared" si="10"/>
        <v>2.7749999999999999</v>
      </c>
      <c r="S47" s="141">
        <f t="shared" si="10"/>
        <v>2.0499999999999998</v>
      </c>
      <c r="T47" s="141">
        <f t="shared" si="10"/>
        <v>2.2749999999999999</v>
      </c>
      <c r="U47" s="141">
        <f t="shared" si="10"/>
        <v>1.8</v>
      </c>
      <c r="V47" s="144">
        <f t="shared" si="10"/>
        <v>1.9</v>
      </c>
      <c r="W47" s="126">
        <f t="shared" si="2"/>
        <v>86</v>
      </c>
      <c r="X47" s="177">
        <f t="shared" si="8"/>
        <v>10.8</v>
      </c>
      <c r="Y47" s="180">
        <v>70</v>
      </c>
      <c r="Z47" s="179">
        <f t="shared" si="4"/>
        <v>56</v>
      </c>
    </row>
    <row r="48" spans="1:26" ht="19.899999999999999" customHeight="1" thickBot="1" x14ac:dyDescent="0.35">
      <c r="A48" s="6">
        <v>42</v>
      </c>
      <c r="B48" s="156">
        <v>225162</v>
      </c>
      <c r="C48" s="157" t="s">
        <v>148</v>
      </c>
      <c r="D48" s="13">
        <v>5</v>
      </c>
      <c r="E48" s="14">
        <v>6.5</v>
      </c>
      <c r="F48" s="14">
        <v>7</v>
      </c>
      <c r="G48" s="14">
        <v>9</v>
      </c>
      <c r="H48" s="10">
        <v>3.5</v>
      </c>
      <c r="I48" s="16">
        <f t="shared" si="3"/>
        <v>31</v>
      </c>
      <c r="J48" s="17">
        <f t="shared" si="5"/>
        <v>4.6499999999999995</v>
      </c>
      <c r="K48" s="30">
        <v>1</v>
      </c>
      <c r="L48" s="31">
        <v>1.5</v>
      </c>
      <c r="M48" s="31">
        <v>2</v>
      </c>
      <c r="N48" s="31">
        <v>1.5</v>
      </c>
      <c r="O48" s="162">
        <v>2.5</v>
      </c>
      <c r="P48" s="32">
        <f t="shared" si="6"/>
        <v>8.5</v>
      </c>
      <c r="Q48" s="33">
        <f t="shared" si="7"/>
        <v>0.42500000000000004</v>
      </c>
      <c r="R48" s="39">
        <f t="shared" si="10"/>
        <v>0.8</v>
      </c>
      <c r="S48" s="141">
        <f t="shared" si="10"/>
        <v>1.05</v>
      </c>
      <c r="T48" s="141">
        <f t="shared" si="10"/>
        <v>1.1500000000000001</v>
      </c>
      <c r="U48" s="141">
        <f t="shared" si="10"/>
        <v>1.4249999999999998</v>
      </c>
      <c r="V48" s="144">
        <f t="shared" si="10"/>
        <v>0.65</v>
      </c>
      <c r="W48" s="126">
        <f t="shared" si="2"/>
        <v>39.5</v>
      </c>
      <c r="X48" s="177">
        <f t="shared" si="8"/>
        <v>5.0749999999999993</v>
      </c>
      <c r="Y48" s="180">
        <v>36</v>
      </c>
      <c r="Z48" s="179">
        <f t="shared" si="4"/>
        <v>28.8</v>
      </c>
    </row>
    <row r="49" spans="1:26" ht="19.899999999999999" customHeight="1" thickBot="1" x14ac:dyDescent="0.35">
      <c r="A49" s="6">
        <v>43</v>
      </c>
      <c r="B49" s="156">
        <v>225163</v>
      </c>
      <c r="C49" s="157" t="s">
        <v>149</v>
      </c>
      <c r="D49" s="13">
        <v>15</v>
      </c>
      <c r="E49" s="14">
        <v>13</v>
      </c>
      <c r="F49" s="14">
        <v>11.5</v>
      </c>
      <c r="G49" s="14">
        <v>16</v>
      </c>
      <c r="H49" s="10">
        <v>10</v>
      </c>
      <c r="I49" s="16">
        <f t="shared" si="3"/>
        <v>65.5</v>
      </c>
      <c r="J49" s="17">
        <f t="shared" si="5"/>
        <v>9.8249999999999993</v>
      </c>
      <c r="K49" s="30">
        <v>3</v>
      </c>
      <c r="L49" s="31">
        <v>2.5</v>
      </c>
      <c r="M49" s="31">
        <v>3.5</v>
      </c>
      <c r="N49" s="31">
        <v>4</v>
      </c>
      <c r="O49" s="162">
        <v>3.5</v>
      </c>
      <c r="P49" s="32">
        <f t="shared" si="6"/>
        <v>16.5</v>
      </c>
      <c r="Q49" s="33">
        <f t="shared" si="7"/>
        <v>0.82500000000000007</v>
      </c>
      <c r="R49" s="39">
        <f t="shared" si="10"/>
        <v>2.4</v>
      </c>
      <c r="S49" s="141">
        <f t="shared" si="10"/>
        <v>2.0750000000000002</v>
      </c>
      <c r="T49" s="141">
        <f t="shared" si="10"/>
        <v>1.9</v>
      </c>
      <c r="U49" s="141">
        <f t="shared" si="10"/>
        <v>2.6</v>
      </c>
      <c r="V49" s="144">
        <f t="shared" si="10"/>
        <v>1.675</v>
      </c>
      <c r="W49" s="126">
        <f t="shared" si="2"/>
        <v>82</v>
      </c>
      <c r="X49" s="177">
        <f t="shared" si="8"/>
        <v>10.649999999999999</v>
      </c>
      <c r="Y49" s="180">
        <v>69</v>
      </c>
      <c r="Z49" s="179">
        <f t="shared" si="4"/>
        <v>55.2</v>
      </c>
    </row>
    <row r="50" spans="1:26" ht="19.899999999999999" customHeight="1" thickBot="1" x14ac:dyDescent="0.35">
      <c r="A50" s="6">
        <v>44</v>
      </c>
      <c r="B50" s="156">
        <v>225164</v>
      </c>
      <c r="C50" s="157" t="s">
        <v>150</v>
      </c>
      <c r="D50" s="13">
        <v>8</v>
      </c>
      <c r="E50" s="14">
        <v>9</v>
      </c>
      <c r="F50" s="14">
        <v>11</v>
      </c>
      <c r="G50" s="14">
        <v>8</v>
      </c>
      <c r="H50" s="10">
        <v>9</v>
      </c>
      <c r="I50" s="16">
        <f t="shared" si="3"/>
        <v>45</v>
      </c>
      <c r="J50" s="17">
        <f t="shared" si="5"/>
        <v>6.75</v>
      </c>
      <c r="K50" s="30">
        <v>2</v>
      </c>
      <c r="L50" s="31">
        <v>2</v>
      </c>
      <c r="M50" s="31">
        <v>3</v>
      </c>
      <c r="N50" s="31">
        <v>3.5</v>
      </c>
      <c r="O50" s="162">
        <v>2</v>
      </c>
      <c r="P50" s="32">
        <f t="shared" si="6"/>
        <v>12.5</v>
      </c>
      <c r="Q50" s="33">
        <f t="shared" si="7"/>
        <v>0.625</v>
      </c>
      <c r="R50" s="39">
        <f t="shared" si="10"/>
        <v>1.3</v>
      </c>
      <c r="S50" s="141">
        <f t="shared" si="10"/>
        <v>1.45</v>
      </c>
      <c r="T50" s="141">
        <f t="shared" si="10"/>
        <v>1.7999999999999998</v>
      </c>
      <c r="U50" s="141">
        <f t="shared" si="10"/>
        <v>1.375</v>
      </c>
      <c r="V50" s="144">
        <f t="shared" si="10"/>
        <v>1.45</v>
      </c>
      <c r="W50" s="126">
        <f t="shared" si="2"/>
        <v>57.5</v>
      </c>
      <c r="X50" s="177">
        <f t="shared" si="8"/>
        <v>7.375</v>
      </c>
      <c r="Y50" s="180">
        <v>48</v>
      </c>
      <c r="Z50" s="179">
        <f t="shared" si="4"/>
        <v>38.400000000000006</v>
      </c>
    </row>
    <row r="51" spans="1:26" ht="19.899999999999999" customHeight="1" thickBot="1" x14ac:dyDescent="0.35">
      <c r="A51" s="6">
        <v>45</v>
      </c>
      <c r="B51" s="156">
        <v>225165</v>
      </c>
      <c r="C51" s="157" t="s">
        <v>151</v>
      </c>
      <c r="D51" s="13">
        <v>5</v>
      </c>
      <c r="E51" s="14">
        <v>6.5</v>
      </c>
      <c r="F51" s="14">
        <v>9</v>
      </c>
      <c r="G51" s="14">
        <v>4.5</v>
      </c>
      <c r="H51" s="10">
        <v>7</v>
      </c>
      <c r="I51" s="16">
        <f t="shared" si="3"/>
        <v>32</v>
      </c>
      <c r="J51" s="17">
        <f t="shared" si="5"/>
        <v>4.8</v>
      </c>
      <c r="K51" s="30">
        <v>1.5</v>
      </c>
      <c r="L51" s="31">
        <v>2.5</v>
      </c>
      <c r="M51" s="31">
        <v>2</v>
      </c>
      <c r="N51" s="31">
        <v>0.5</v>
      </c>
      <c r="O51" s="162">
        <v>3</v>
      </c>
      <c r="P51" s="32">
        <f t="shared" si="6"/>
        <v>9.5</v>
      </c>
      <c r="Q51" s="33">
        <f t="shared" si="7"/>
        <v>0.47500000000000003</v>
      </c>
      <c r="R51" s="39">
        <f t="shared" si="10"/>
        <v>0.82499999999999996</v>
      </c>
      <c r="S51" s="141">
        <f t="shared" si="10"/>
        <v>1.1000000000000001</v>
      </c>
      <c r="T51" s="141">
        <f t="shared" si="10"/>
        <v>1.45</v>
      </c>
      <c r="U51" s="141">
        <f t="shared" si="10"/>
        <v>0.7</v>
      </c>
      <c r="V51" s="144">
        <f t="shared" si="10"/>
        <v>1.2000000000000002</v>
      </c>
      <c r="W51" s="126">
        <f t="shared" si="2"/>
        <v>41.5</v>
      </c>
      <c r="X51" s="177">
        <f t="shared" si="8"/>
        <v>5.2749999999999995</v>
      </c>
      <c r="Y51" s="180">
        <v>36</v>
      </c>
      <c r="Z51" s="179">
        <f t="shared" si="4"/>
        <v>28.8</v>
      </c>
    </row>
    <row r="52" spans="1:26" ht="19.899999999999999" customHeight="1" thickBot="1" x14ac:dyDescent="0.35">
      <c r="A52" s="6">
        <v>46</v>
      </c>
      <c r="B52" s="156">
        <v>225166</v>
      </c>
      <c r="C52" s="157" t="s">
        <v>152</v>
      </c>
      <c r="D52" s="13">
        <v>9</v>
      </c>
      <c r="E52" s="14">
        <v>7</v>
      </c>
      <c r="F52" s="14">
        <v>8</v>
      </c>
      <c r="G52" s="14">
        <v>4</v>
      </c>
      <c r="H52" s="10">
        <v>5</v>
      </c>
      <c r="I52" s="16">
        <f t="shared" si="3"/>
        <v>33</v>
      </c>
      <c r="J52" s="17">
        <f t="shared" si="5"/>
        <v>4.95</v>
      </c>
      <c r="K52" s="163">
        <v>2.5</v>
      </c>
      <c r="L52" s="164">
        <v>3</v>
      </c>
      <c r="M52" s="164">
        <v>1.5</v>
      </c>
      <c r="N52" s="164">
        <v>2</v>
      </c>
      <c r="O52" s="165">
        <v>1</v>
      </c>
      <c r="P52" s="32">
        <f t="shared" si="6"/>
        <v>10</v>
      </c>
      <c r="Q52" s="33">
        <f t="shared" si="7"/>
        <v>0.5</v>
      </c>
      <c r="R52" s="39">
        <f t="shared" si="10"/>
        <v>1.4749999999999999</v>
      </c>
      <c r="S52" s="141">
        <f t="shared" si="10"/>
        <v>1.2000000000000002</v>
      </c>
      <c r="T52" s="141">
        <f t="shared" si="10"/>
        <v>1.2749999999999999</v>
      </c>
      <c r="U52" s="141">
        <f t="shared" si="10"/>
        <v>0.7</v>
      </c>
      <c r="V52" s="144">
        <f t="shared" si="10"/>
        <v>0.8</v>
      </c>
      <c r="W52" s="126">
        <f t="shared" si="2"/>
        <v>43</v>
      </c>
      <c r="X52" s="177">
        <f t="shared" si="8"/>
        <v>5.45</v>
      </c>
      <c r="Y52" s="180">
        <v>36</v>
      </c>
      <c r="Z52" s="179">
        <f t="shared" si="4"/>
        <v>28.8</v>
      </c>
    </row>
    <row r="53" spans="1:26" ht="19.899999999999999" customHeight="1" thickBot="1" x14ac:dyDescent="0.35">
      <c r="A53" s="6">
        <v>47</v>
      </c>
      <c r="B53" s="156">
        <v>225167</v>
      </c>
      <c r="C53" s="157" t="s">
        <v>153</v>
      </c>
      <c r="D53" s="13">
        <v>7.5</v>
      </c>
      <c r="E53" s="14">
        <v>9</v>
      </c>
      <c r="F53" s="14">
        <v>10</v>
      </c>
      <c r="G53" s="14">
        <v>7</v>
      </c>
      <c r="H53" s="10">
        <v>8.5</v>
      </c>
      <c r="I53" s="16">
        <f t="shared" si="3"/>
        <v>42</v>
      </c>
      <c r="J53" s="17">
        <f t="shared" si="5"/>
        <v>6.3</v>
      </c>
      <c r="K53" s="30">
        <v>2</v>
      </c>
      <c r="L53" s="31">
        <v>2.5</v>
      </c>
      <c r="M53" s="31">
        <v>3.5</v>
      </c>
      <c r="N53" s="31">
        <v>3</v>
      </c>
      <c r="O53" s="162">
        <v>2</v>
      </c>
      <c r="P53" s="32">
        <f t="shared" si="6"/>
        <v>13</v>
      </c>
      <c r="Q53" s="33">
        <f t="shared" si="7"/>
        <v>0.65</v>
      </c>
      <c r="R53" s="39">
        <f t="shared" si="10"/>
        <v>1.2250000000000001</v>
      </c>
      <c r="S53" s="141">
        <f t="shared" si="10"/>
        <v>1.4749999999999999</v>
      </c>
      <c r="T53" s="141">
        <f t="shared" si="10"/>
        <v>1.675</v>
      </c>
      <c r="U53" s="141">
        <f t="shared" si="10"/>
        <v>1.2000000000000002</v>
      </c>
      <c r="V53" s="144">
        <f t="shared" si="10"/>
        <v>1.375</v>
      </c>
      <c r="W53" s="126">
        <f t="shared" si="2"/>
        <v>55</v>
      </c>
      <c r="X53" s="177">
        <f t="shared" si="8"/>
        <v>6.95</v>
      </c>
      <c r="Y53" s="180">
        <v>46</v>
      </c>
      <c r="Z53" s="179">
        <f t="shared" si="4"/>
        <v>36.800000000000004</v>
      </c>
    </row>
    <row r="54" spans="1:26" ht="19.899999999999999" customHeight="1" thickBot="1" x14ac:dyDescent="0.35">
      <c r="A54" s="6">
        <v>48</v>
      </c>
      <c r="B54" s="156">
        <v>225168</v>
      </c>
      <c r="C54" s="157" t="s">
        <v>154</v>
      </c>
      <c r="D54" s="13">
        <v>3.5</v>
      </c>
      <c r="E54" s="14">
        <v>4.5</v>
      </c>
      <c r="F54" s="14">
        <v>5</v>
      </c>
      <c r="G54" s="14">
        <v>6</v>
      </c>
      <c r="H54" s="10">
        <v>1</v>
      </c>
      <c r="I54" s="16">
        <f t="shared" si="3"/>
        <v>20</v>
      </c>
      <c r="J54" s="17">
        <f t="shared" si="5"/>
        <v>3</v>
      </c>
      <c r="K54" s="30">
        <v>1</v>
      </c>
      <c r="L54" s="31">
        <v>2.5</v>
      </c>
      <c r="M54" s="31">
        <v>1.5</v>
      </c>
      <c r="N54" s="31">
        <v>1</v>
      </c>
      <c r="O54" s="162">
        <v>0.5</v>
      </c>
      <c r="P54" s="32">
        <f t="shared" si="6"/>
        <v>6.5</v>
      </c>
      <c r="Q54" s="33">
        <f t="shared" si="7"/>
        <v>0.32500000000000001</v>
      </c>
      <c r="R54" s="39">
        <f t="shared" si="10"/>
        <v>0.57500000000000007</v>
      </c>
      <c r="S54" s="141">
        <f t="shared" si="10"/>
        <v>0.79999999999999993</v>
      </c>
      <c r="T54" s="141">
        <f t="shared" si="10"/>
        <v>0.82499999999999996</v>
      </c>
      <c r="U54" s="141">
        <f t="shared" si="10"/>
        <v>0.95</v>
      </c>
      <c r="V54" s="144">
        <f t="shared" si="10"/>
        <v>0.17499999999999999</v>
      </c>
      <c r="W54" s="126">
        <f t="shared" si="2"/>
        <v>26.5</v>
      </c>
      <c r="X54" s="177">
        <f t="shared" si="8"/>
        <v>3.3250000000000002</v>
      </c>
      <c r="Y54" s="180">
        <v>24</v>
      </c>
      <c r="Z54" s="179">
        <f t="shared" si="4"/>
        <v>19.200000000000003</v>
      </c>
    </row>
    <row r="55" spans="1:26" ht="19.899999999999999" customHeight="1" thickBot="1" x14ac:dyDescent="0.35">
      <c r="A55" s="6">
        <v>49</v>
      </c>
      <c r="B55" s="156">
        <v>225169</v>
      </c>
      <c r="C55" s="157" t="s">
        <v>155</v>
      </c>
      <c r="D55" s="13">
        <v>5</v>
      </c>
      <c r="E55" s="14">
        <v>6</v>
      </c>
      <c r="F55" s="14">
        <v>7</v>
      </c>
      <c r="G55" s="14">
        <v>9</v>
      </c>
      <c r="H55" s="10">
        <v>4</v>
      </c>
      <c r="I55" s="16">
        <f t="shared" si="3"/>
        <v>31</v>
      </c>
      <c r="J55" s="17">
        <f t="shared" si="5"/>
        <v>4.6499999999999995</v>
      </c>
      <c r="K55" s="30">
        <v>2</v>
      </c>
      <c r="L55" s="31">
        <v>3</v>
      </c>
      <c r="M55" s="31">
        <v>1</v>
      </c>
      <c r="N55" s="31">
        <v>2</v>
      </c>
      <c r="O55" s="162">
        <v>1</v>
      </c>
      <c r="P55" s="32">
        <f t="shared" si="6"/>
        <v>9</v>
      </c>
      <c r="Q55" s="33">
        <f t="shared" si="7"/>
        <v>0.45</v>
      </c>
      <c r="R55" s="39">
        <f t="shared" si="10"/>
        <v>0.85</v>
      </c>
      <c r="S55" s="141">
        <f t="shared" si="10"/>
        <v>1.0499999999999998</v>
      </c>
      <c r="T55" s="141">
        <f t="shared" si="10"/>
        <v>1.1000000000000001</v>
      </c>
      <c r="U55" s="141">
        <f t="shared" si="10"/>
        <v>1.45</v>
      </c>
      <c r="V55" s="144">
        <f t="shared" si="10"/>
        <v>0.65</v>
      </c>
      <c r="W55" s="126">
        <f t="shared" si="2"/>
        <v>40</v>
      </c>
      <c r="X55" s="177">
        <f t="shared" si="8"/>
        <v>5.0999999999999996</v>
      </c>
      <c r="Y55" s="180">
        <v>36</v>
      </c>
      <c r="Z55" s="179">
        <f t="shared" si="4"/>
        <v>28.8</v>
      </c>
    </row>
    <row r="56" spans="1:26" ht="19.899999999999999" customHeight="1" thickBot="1" x14ac:dyDescent="0.35">
      <c r="A56" s="6">
        <v>50</v>
      </c>
      <c r="B56" s="156">
        <v>225170</v>
      </c>
      <c r="C56" s="157" t="s">
        <v>156</v>
      </c>
      <c r="D56" s="13">
        <v>6</v>
      </c>
      <c r="E56" s="14">
        <v>9</v>
      </c>
      <c r="F56" s="14">
        <v>8.5</v>
      </c>
      <c r="G56" s="14">
        <v>5.5</v>
      </c>
      <c r="H56" s="10">
        <v>6</v>
      </c>
      <c r="I56" s="16">
        <f t="shared" si="3"/>
        <v>35</v>
      </c>
      <c r="J56" s="17">
        <f t="shared" si="5"/>
        <v>5.25</v>
      </c>
      <c r="K56" s="30">
        <v>1.5</v>
      </c>
      <c r="L56" s="31">
        <v>2.5</v>
      </c>
      <c r="M56" s="31">
        <v>1.5</v>
      </c>
      <c r="N56" s="31">
        <v>2</v>
      </c>
      <c r="O56" s="162">
        <v>2</v>
      </c>
      <c r="P56" s="32">
        <f t="shared" si="6"/>
        <v>9.5</v>
      </c>
      <c r="Q56" s="33">
        <f t="shared" si="7"/>
        <v>0.47500000000000003</v>
      </c>
      <c r="R56" s="39">
        <f t="shared" si="10"/>
        <v>0.97499999999999987</v>
      </c>
      <c r="S56" s="141">
        <f t="shared" si="10"/>
        <v>1.4749999999999999</v>
      </c>
      <c r="T56" s="141">
        <f t="shared" si="10"/>
        <v>1.3499999999999999</v>
      </c>
      <c r="U56" s="141">
        <f t="shared" si="10"/>
        <v>0.92499999999999993</v>
      </c>
      <c r="V56" s="144">
        <f t="shared" si="10"/>
        <v>0.99999999999999989</v>
      </c>
      <c r="W56" s="126">
        <f t="shared" si="2"/>
        <v>44.5</v>
      </c>
      <c r="X56" s="177">
        <f t="shared" si="8"/>
        <v>5.7249999999999996</v>
      </c>
      <c r="Y56" s="180">
        <v>39</v>
      </c>
      <c r="Z56" s="179">
        <f t="shared" si="4"/>
        <v>31.200000000000003</v>
      </c>
    </row>
    <row r="57" spans="1:26" ht="19.899999999999999" customHeight="1" thickBot="1" x14ac:dyDescent="0.35">
      <c r="A57" s="6">
        <v>51</v>
      </c>
      <c r="B57" s="156">
        <v>225171</v>
      </c>
      <c r="C57" s="157" t="s">
        <v>157</v>
      </c>
      <c r="D57" s="13">
        <v>9.5</v>
      </c>
      <c r="E57" s="14">
        <v>11</v>
      </c>
      <c r="F57" s="14">
        <v>6</v>
      </c>
      <c r="G57" s="14">
        <v>7</v>
      </c>
      <c r="H57" s="10">
        <v>8.5</v>
      </c>
      <c r="I57" s="16">
        <f t="shared" si="3"/>
        <v>42</v>
      </c>
      <c r="J57" s="17">
        <f t="shared" si="5"/>
        <v>6.3</v>
      </c>
      <c r="K57" s="30">
        <v>1.5</v>
      </c>
      <c r="L57" s="31">
        <v>2.5</v>
      </c>
      <c r="M57" s="31">
        <v>3.5</v>
      </c>
      <c r="N57" s="31">
        <v>3</v>
      </c>
      <c r="O57" s="162">
        <v>2</v>
      </c>
      <c r="P57" s="32">
        <f t="shared" si="6"/>
        <v>12.5</v>
      </c>
      <c r="Q57" s="33">
        <f t="shared" si="7"/>
        <v>0.625</v>
      </c>
      <c r="R57" s="39">
        <f t="shared" si="10"/>
        <v>1.5</v>
      </c>
      <c r="S57" s="141">
        <f t="shared" si="10"/>
        <v>1.7749999999999999</v>
      </c>
      <c r="T57" s="141">
        <f t="shared" si="10"/>
        <v>1.075</v>
      </c>
      <c r="U57" s="141">
        <f t="shared" si="10"/>
        <v>1.2000000000000002</v>
      </c>
      <c r="V57" s="144">
        <f t="shared" si="10"/>
        <v>1.375</v>
      </c>
      <c r="W57" s="126">
        <f t="shared" si="2"/>
        <v>54.5</v>
      </c>
      <c r="X57" s="177">
        <f t="shared" si="8"/>
        <v>6.9249999999999998</v>
      </c>
      <c r="Y57" s="180">
        <v>47</v>
      </c>
      <c r="Z57" s="179">
        <f t="shared" si="4"/>
        <v>37.6</v>
      </c>
    </row>
    <row r="58" spans="1:26" ht="19.899999999999999" customHeight="1" thickBot="1" x14ac:dyDescent="0.35">
      <c r="A58" s="6">
        <v>52</v>
      </c>
      <c r="B58" s="156">
        <v>225172</v>
      </c>
      <c r="C58" s="157" t="s">
        <v>158</v>
      </c>
      <c r="D58" s="13">
        <v>8</v>
      </c>
      <c r="E58" s="14">
        <v>7</v>
      </c>
      <c r="F58" s="14">
        <v>10</v>
      </c>
      <c r="G58" s="14">
        <v>5</v>
      </c>
      <c r="H58" s="10">
        <v>4</v>
      </c>
      <c r="I58" s="16">
        <f t="shared" si="3"/>
        <v>34</v>
      </c>
      <c r="J58" s="17">
        <f t="shared" si="5"/>
        <v>5.0999999999999996</v>
      </c>
      <c r="K58" s="163">
        <v>2.5</v>
      </c>
      <c r="L58" s="164">
        <v>1.5</v>
      </c>
      <c r="M58" s="164">
        <v>2</v>
      </c>
      <c r="N58" s="164">
        <v>2.5</v>
      </c>
      <c r="O58" s="165">
        <v>1</v>
      </c>
      <c r="P58" s="32">
        <f t="shared" si="6"/>
        <v>9.5</v>
      </c>
      <c r="Q58" s="33">
        <f t="shared" si="7"/>
        <v>0.47500000000000003</v>
      </c>
      <c r="R58" s="39">
        <f t="shared" si="10"/>
        <v>1.325</v>
      </c>
      <c r="S58" s="141">
        <f t="shared" si="10"/>
        <v>1.125</v>
      </c>
      <c r="T58" s="141">
        <f t="shared" si="10"/>
        <v>1.6</v>
      </c>
      <c r="U58" s="141">
        <f t="shared" si="10"/>
        <v>0.875</v>
      </c>
      <c r="V58" s="144">
        <f t="shared" si="10"/>
        <v>0.65</v>
      </c>
      <c r="W58" s="126">
        <f t="shared" si="2"/>
        <v>43.5</v>
      </c>
      <c r="X58" s="177">
        <f t="shared" si="8"/>
        <v>5.5749999999999993</v>
      </c>
      <c r="Y58" s="180">
        <v>38</v>
      </c>
      <c r="Z58" s="179">
        <f t="shared" si="4"/>
        <v>30.400000000000002</v>
      </c>
    </row>
    <row r="59" spans="1:26" ht="19.899999999999999" customHeight="1" thickBot="1" x14ac:dyDescent="0.35">
      <c r="A59" s="6">
        <v>53</v>
      </c>
      <c r="B59" s="156">
        <v>225173</v>
      </c>
      <c r="C59" s="157" t="s">
        <v>159</v>
      </c>
      <c r="D59" s="13">
        <v>2.5</v>
      </c>
      <c r="E59" s="14">
        <v>4</v>
      </c>
      <c r="F59" s="14">
        <v>3</v>
      </c>
      <c r="G59" s="14">
        <v>4.5</v>
      </c>
      <c r="H59" s="10">
        <v>5</v>
      </c>
      <c r="I59" s="16">
        <f t="shared" si="3"/>
        <v>19</v>
      </c>
      <c r="J59" s="17">
        <f t="shared" si="5"/>
        <v>2.85</v>
      </c>
      <c r="K59" s="30">
        <v>1</v>
      </c>
      <c r="L59" s="31">
        <v>1.5</v>
      </c>
      <c r="M59" s="31">
        <v>1</v>
      </c>
      <c r="N59" s="31">
        <v>2</v>
      </c>
      <c r="O59" s="162">
        <v>0.5</v>
      </c>
      <c r="P59" s="32">
        <f t="shared" si="6"/>
        <v>6</v>
      </c>
      <c r="Q59" s="33">
        <f t="shared" si="7"/>
        <v>0.30000000000000004</v>
      </c>
      <c r="R59" s="39">
        <f t="shared" si="10"/>
        <v>0.42499999999999999</v>
      </c>
      <c r="S59" s="141">
        <f t="shared" si="10"/>
        <v>0.67500000000000004</v>
      </c>
      <c r="T59" s="141">
        <f t="shared" si="10"/>
        <v>0.49999999999999994</v>
      </c>
      <c r="U59" s="141">
        <f t="shared" si="10"/>
        <v>0.77499999999999991</v>
      </c>
      <c r="V59" s="144">
        <f t="shared" si="10"/>
        <v>0.77500000000000002</v>
      </c>
      <c r="W59" s="126">
        <f t="shared" si="2"/>
        <v>25</v>
      </c>
      <c r="X59" s="177">
        <f t="shared" si="8"/>
        <v>3.1500000000000004</v>
      </c>
      <c r="Y59" s="180">
        <v>24</v>
      </c>
      <c r="Z59" s="179">
        <f t="shared" si="4"/>
        <v>19.200000000000003</v>
      </c>
    </row>
    <row r="60" spans="1:26" ht="19.899999999999999" customHeight="1" thickBot="1" x14ac:dyDescent="0.35">
      <c r="A60" s="6">
        <v>54</v>
      </c>
      <c r="B60" s="156">
        <v>225174</v>
      </c>
      <c r="C60" s="157" t="s">
        <v>160</v>
      </c>
      <c r="D60" s="13">
        <v>10</v>
      </c>
      <c r="E60" s="14">
        <v>12</v>
      </c>
      <c r="F60" s="14">
        <v>9.5</v>
      </c>
      <c r="G60" s="14">
        <v>11</v>
      </c>
      <c r="H60" s="10">
        <v>10.5</v>
      </c>
      <c r="I60" s="16">
        <f t="shared" si="3"/>
        <v>53</v>
      </c>
      <c r="J60" s="17">
        <f t="shared" si="5"/>
        <v>7.9499999999999993</v>
      </c>
      <c r="K60" s="30">
        <v>4.5</v>
      </c>
      <c r="L60" s="31">
        <v>2.5</v>
      </c>
      <c r="M60" s="31">
        <v>3.5</v>
      </c>
      <c r="N60" s="31">
        <v>3</v>
      </c>
      <c r="O60" s="162">
        <v>2.5</v>
      </c>
      <c r="P60" s="32">
        <f>SUM(K60:O60)</f>
        <v>16</v>
      </c>
      <c r="Q60" s="33">
        <f t="shared" si="7"/>
        <v>0.8</v>
      </c>
      <c r="R60" s="39">
        <f t="shared" si="10"/>
        <v>1.7250000000000001</v>
      </c>
      <c r="S60" s="141">
        <f t="shared" si="10"/>
        <v>1.9249999999999998</v>
      </c>
      <c r="T60" s="141">
        <f t="shared" si="10"/>
        <v>1.6</v>
      </c>
      <c r="U60" s="141">
        <f>(G60*0.15+O60*0.05)</f>
        <v>1.7749999999999999</v>
      </c>
      <c r="V60" s="144" t="e">
        <f>(H60*0.15+#REF!*0.05)</f>
        <v>#REF!</v>
      </c>
      <c r="W60" s="126">
        <f t="shared" si="2"/>
        <v>69</v>
      </c>
      <c r="X60" s="177">
        <f t="shared" si="8"/>
        <v>8.75</v>
      </c>
      <c r="Y60" s="180">
        <v>57</v>
      </c>
      <c r="Z60" s="179">
        <f t="shared" si="4"/>
        <v>45.6</v>
      </c>
    </row>
    <row r="61" spans="1:26" ht="19.899999999999999" customHeight="1" thickBot="1" x14ac:dyDescent="0.35">
      <c r="A61" s="6">
        <v>55</v>
      </c>
      <c r="B61" s="156">
        <v>225175</v>
      </c>
      <c r="C61" s="157" t="s">
        <v>161</v>
      </c>
      <c r="D61" s="13">
        <v>5</v>
      </c>
      <c r="E61" s="14">
        <v>5.5</v>
      </c>
      <c r="F61" s="14">
        <v>7</v>
      </c>
      <c r="G61" s="14">
        <v>6</v>
      </c>
      <c r="H61" s="10">
        <v>8</v>
      </c>
      <c r="I61" s="16">
        <f t="shared" si="3"/>
        <v>31.5</v>
      </c>
      <c r="J61" s="17">
        <f t="shared" si="5"/>
        <v>4.7249999999999996</v>
      </c>
      <c r="K61" s="30">
        <v>1.5</v>
      </c>
      <c r="L61" s="31">
        <v>2.5</v>
      </c>
      <c r="M61" s="31">
        <v>2</v>
      </c>
      <c r="N61" s="31">
        <v>0.5</v>
      </c>
      <c r="O61" s="162">
        <v>3</v>
      </c>
      <c r="P61" s="32">
        <f>SUM(K61:O61)</f>
        <v>9.5</v>
      </c>
      <c r="Q61" s="33">
        <f t="shared" si="7"/>
        <v>0.47500000000000003</v>
      </c>
      <c r="R61" s="39">
        <f t="shared" si="10"/>
        <v>0.82499999999999996</v>
      </c>
      <c r="S61" s="141">
        <f t="shared" si="10"/>
        <v>0.95</v>
      </c>
      <c r="T61" s="141">
        <f t="shared" si="10"/>
        <v>1.1500000000000001</v>
      </c>
      <c r="U61" s="141">
        <f>(G61*0.15+O61*0.05)</f>
        <v>1.0499999999999998</v>
      </c>
      <c r="V61" s="144" t="e">
        <f>(H61*0.15+#REF!*0.05)</f>
        <v>#REF!</v>
      </c>
      <c r="W61" s="126">
        <f t="shared" si="2"/>
        <v>41</v>
      </c>
      <c r="X61" s="177">
        <f t="shared" si="8"/>
        <v>5.1999999999999993</v>
      </c>
      <c r="Y61" s="180">
        <v>36</v>
      </c>
      <c r="Z61" s="179">
        <f t="shared" si="4"/>
        <v>28.8</v>
      </c>
    </row>
    <row r="62" spans="1:26" ht="19.899999999999999" customHeight="1" thickBot="1" x14ac:dyDescent="0.35">
      <c r="A62" s="6">
        <v>56</v>
      </c>
      <c r="B62" s="156">
        <v>225176</v>
      </c>
      <c r="C62" s="157" t="s">
        <v>162</v>
      </c>
      <c r="D62" s="13">
        <v>6</v>
      </c>
      <c r="E62" s="14">
        <v>10</v>
      </c>
      <c r="F62" s="14">
        <v>8</v>
      </c>
      <c r="G62" s="14">
        <v>7</v>
      </c>
      <c r="H62" s="10">
        <v>9</v>
      </c>
      <c r="I62" s="16">
        <f t="shared" si="3"/>
        <v>40</v>
      </c>
      <c r="J62" s="17">
        <f t="shared" si="5"/>
        <v>6</v>
      </c>
      <c r="K62" s="30">
        <v>2</v>
      </c>
      <c r="L62" s="31">
        <v>1.5</v>
      </c>
      <c r="M62" s="31">
        <v>3</v>
      </c>
      <c r="N62" s="31">
        <v>2.5</v>
      </c>
      <c r="O62" s="162">
        <v>3.5</v>
      </c>
      <c r="P62" s="32">
        <f t="shared" si="6"/>
        <v>12.5</v>
      </c>
      <c r="Q62" s="33">
        <f t="shared" si="7"/>
        <v>0.625</v>
      </c>
      <c r="R62" s="39">
        <f t="shared" si="10"/>
        <v>0.99999999999999989</v>
      </c>
      <c r="S62" s="141">
        <f t="shared" si="10"/>
        <v>1.575</v>
      </c>
      <c r="T62" s="141">
        <f t="shared" si="10"/>
        <v>1.35</v>
      </c>
      <c r="U62" s="141">
        <f t="shared" si="10"/>
        <v>1.175</v>
      </c>
      <c r="V62" s="144">
        <f t="shared" si="10"/>
        <v>1.5249999999999999</v>
      </c>
      <c r="W62" s="126">
        <f t="shared" si="2"/>
        <v>52.5</v>
      </c>
      <c r="X62" s="177">
        <f t="shared" si="8"/>
        <v>6.625</v>
      </c>
      <c r="Y62" s="180">
        <v>44</v>
      </c>
      <c r="Z62" s="179">
        <f t="shared" si="4"/>
        <v>35.200000000000003</v>
      </c>
    </row>
    <row r="63" spans="1:26" ht="19.899999999999999" customHeight="1" thickBot="1" x14ac:dyDescent="0.35">
      <c r="A63" s="6">
        <v>57</v>
      </c>
      <c r="B63" s="156">
        <v>225177</v>
      </c>
      <c r="C63" s="157" t="s">
        <v>163</v>
      </c>
      <c r="D63" s="13">
        <v>8</v>
      </c>
      <c r="E63" s="14">
        <v>4</v>
      </c>
      <c r="F63" s="14">
        <v>5</v>
      </c>
      <c r="G63" s="14">
        <v>3</v>
      </c>
      <c r="H63" s="10">
        <v>5</v>
      </c>
      <c r="I63" s="16">
        <f t="shared" si="3"/>
        <v>25</v>
      </c>
      <c r="J63" s="17">
        <f t="shared" si="5"/>
        <v>3.75</v>
      </c>
      <c r="K63" s="30">
        <v>0.5</v>
      </c>
      <c r="L63" s="31">
        <v>2.5</v>
      </c>
      <c r="M63" s="31">
        <v>1.5</v>
      </c>
      <c r="N63" s="31">
        <v>2</v>
      </c>
      <c r="O63" s="162">
        <v>0.5</v>
      </c>
      <c r="P63" s="32">
        <f t="shared" si="6"/>
        <v>7</v>
      </c>
      <c r="Q63" s="33">
        <f t="shared" si="7"/>
        <v>0.35000000000000003</v>
      </c>
      <c r="R63" s="39">
        <f t="shared" si="10"/>
        <v>1.2249999999999999</v>
      </c>
      <c r="S63" s="141">
        <f t="shared" si="10"/>
        <v>0.72499999999999998</v>
      </c>
      <c r="T63" s="141">
        <f t="shared" si="10"/>
        <v>0.82499999999999996</v>
      </c>
      <c r="U63" s="141">
        <f t="shared" si="10"/>
        <v>0.54999999999999993</v>
      </c>
      <c r="V63" s="144">
        <f t="shared" si="10"/>
        <v>0.77500000000000002</v>
      </c>
      <c r="W63" s="126">
        <f t="shared" si="2"/>
        <v>32</v>
      </c>
      <c r="X63" s="177">
        <f t="shared" si="8"/>
        <v>4.0999999999999996</v>
      </c>
      <c r="Y63" s="180">
        <v>29</v>
      </c>
      <c r="Z63" s="179">
        <f t="shared" si="4"/>
        <v>23.200000000000003</v>
      </c>
    </row>
    <row r="64" spans="1:26" ht="19.899999999999999" customHeight="1" thickBot="1" x14ac:dyDescent="0.35">
      <c r="A64" s="6">
        <v>58</v>
      </c>
      <c r="B64" s="156">
        <v>225178</v>
      </c>
      <c r="C64" s="157" t="s">
        <v>164</v>
      </c>
      <c r="D64" s="13">
        <v>5</v>
      </c>
      <c r="E64" s="14">
        <v>6.5</v>
      </c>
      <c r="F64" s="14">
        <v>4</v>
      </c>
      <c r="G64" s="14">
        <v>8</v>
      </c>
      <c r="H64" s="10">
        <v>7.5</v>
      </c>
      <c r="I64" s="16">
        <f t="shared" si="3"/>
        <v>31</v>
      </c>
      <c r="J64" s="17">
        <f t="shared" si="5"/>
        <v>4.6499999999999995</v>
      </c>
      <c r="K64" s="30">
        <v>1.5</v>
      </c>
      <c r="L64" s="31">
        <v>2.5</v>
      </c>
      <c r="M64" s="31">
        <v>2</v>
      </c>
      <c r="N64" s="31">
        <v>1.5</v>
      </c>
      <c r="O64" s="162">
        <v>1.5</v>
      </c>
      <c r="P64" s="32">
        <f t="shared" si="6"/>
        <v>9</v>
      </c>
      <c r="Q64" s="33">
        <f t="shared" si="7"/>
        <v>0.45</v>
      </c>
      <c r="R64" s="39">
        <f t="shared" si="10"/>
        <v>0.82499999999999996</v>
      </c>
      <c r="S64" s="141">
        <f t="shared" si="10"/>
        <v>1.1000000000000001</v>
      </c>
      <c r="T64" s="141">
        <f t="shared" si="10"/>
        <v>0.7</v>
      </c>
      <c r="U64" s="141">
        <f t="shared" si="10"/>
        <v>1.2749999999999999</v>
      </c>
      <c r="V64" s="144">
        <f t="shared" si="10"/>
        <v>1.2</v>
      </c>
      <c r="W64" s="126">
        <f t="shared" si="2"/>
        <v>40</v>
      </c>
      <c r="X64" s="177">
        <f t="shared" si="8"/>
        <v>5.0999999999999996</v>
      </c>
      <c r="Y64" s="180">
        <v>36</v>
      </c>
      <c r="Z64" s="179">
        <f t="shared" si="4"/>
        <v>28.8</v>
      </c>
    </row>
    <row r="65" spans="1:26" ht="19.899999999999999" customHeight="1" thickBot="1" x14ac:dyDescent="0.35">
      <c r="A65" s="6">
        <v>59</v>
      </c>
      <c r="B65" s="156">
        <v>225179</v>
      </c>
      <c r="C65" s="157" t="s">
        <v>165</v>
      </c>
      <c r="D65" s="13">
        <v>3</v>
      </c>
      <c r="E65" s="14">
        <v>5</v>
      </c>
      <c r="F65" s="14">
        <v>3.5</v>
      </c>
      <c r="G65" s="14">
        <v>4</v>
      </c>
      <c r="H65" s="10">
        <v>2</v>
      </c>
      <c r="I65" s="16">
        <f t="shared" si="3"/>
        <v>17.5</v>
      </c>
      <c r="J65" s="17">
        <f t="shared" si="5"/>
        <v>2.625</v>
      </c>
      <c r="K65" s="30">
        <v>1</v>
      </c>
      <c r="L65" s="31">
        <v>1.5</v>
      </c>
      <c r="M65" s="31">
        <v>2.5</v>
      </c>
      <c r="N65" s="31">
        <v>1</v>
      </c>
      <c r="O65" s="162">
        <v>0.5</v>
      </c>
      <c r="P65" s="32">
        <f t="shared" si="6"/>
        <v>6.5</v>
      </c>
      <c r="Q65" s="33">
        <f t="shared" si="7"/>
        <v>0.32500000000000001</v>
      </c>
      <c r="R65" s="39">
        <f t="shared" si="10"/>
        <v>0.49999999999999994</v>
      </c>
      <c r="S65" s="141">
        <f t="shared" si="10"/>
        <v>0.82499999999999996</v>
      </c>
      <c r="T65" s="141">
        <f t="shared" si="10"/>
        <v>0.65</v>
      </c>
      <c r="U65" s="141">
        <f t="shared" si="10"/>
        <v>0.65</v>
      </c>
      <c r="V65" s="144">
        <f t="shared" si="10"/>
        <v>0.32500000000000001</v>
      </c>
      <c r="W65" s="126">
        <f t="shared" si="2"/>
        <v>24</v>
      </c>
      <c r="X65" s="177">
        <f t="shared" si="8"/>
        <v>2.95</v>
      </c>
      <c r="Y65" s="180">
        <v>21</v>
      </c>
      <c r="Z65" s="179">
        <f t="shared" si="4"/>
        <v>16.8</v>
      </c>
    </row>
    <row r="66" spans="1:26" ht="19.899999999999999" customHeight="1" x14ac:dyDescent="0.3">
      <c r="A66" s="6">
        <v>60</v>
      </c>
      <c r="B66" s="156">
        <v>225180</v>
      </c>
      <c r="C66" s="157" t="s">
        <v>166</v>
      </c>
      <c r="D66" s="13">
        <v>10</v>
      </c>
      <c r="E66" s="14">
        <v>13</v>
      </c>
      <c r="F66" s="14">
        <v>9</v>
      </c>
      <c r="G66" s="14">
        <v>8.5</v>
      </c>
      <c r="H66" s="10">
        <v>7</v>
      </c>
      <c r="I66" s="16">
        <f t="shared" si="3"/>
        <v>47.5</v>
      </c>
      <c r="J66" s="17">
        <f t="shared" si="5"/>
        <v>7.125</v>
      </c>
      <c r="K66" s="30">
        <v>1.5</v>
      </c>
      <c r="L66" s="31">
        <v>3.5</v>
      </c>
      <c r="M66" s="31">
        <v>4.5</v>
      </c>
      <c r="N66" s="31">
        <v>2.5</v>
      </c>
      <c r="O66" s="162">
        <v>3.5</v>
      </c>
      <c r="P66" s="32">
        <f t="shared" si="6"/>
        <v>15.5</v>
      </c>
      <c r="Q66" s="33">
        <f t="shared" si="7"/>
        <v>0.77500000000000002</v>
      </c>
      <c r="R66" s="39">
        <f t="shared" si="10"/>
        <v>1.575</v>
      </c>
      <c r="S66" s="141">
        <f t="shared" si="10"/>
        <v>2.125</v>
      </c>
      <c r="T66" s="141">
        <f t="shared" si="10"/>
        <v>1.575</v>
      </c>
      <c r="U66" s="141">
        <f t="shared" si="10"/>
        <v>1.4</v>
      </c>
      <c r="V66" s="144">
        <f t="shared" si="10"/>
        <v>1.2250000000000001</v>
      </c>
      <c r="W66" s="126">
        <f t="shared" si="2"/>
        <v>63</v>
      </c>
      <c r="X66" s="177">
        <f t="shared" si="8"/>
        <v>7.9</v>
      </c>
      <c r="Y66" s="180">
        <v>52</v>
      </c>
      <c r="Z66" s="179">
        <f t="shared" si="4"/>
        <v>41.6</v>
      </c>
    </row>
    <row r="67" spans="1:26" ht="19.899999999999999" customHeight="1" x14ac:dyDescent="0.3"/>
    <row r="68" spans="1:26" ht="19.899999999999999" customHeight="1" x14ac:dyDescent="0.3"/>
    <row r="69" spans="1:26" ht="19.899999999999999" customHeight="1" x14ac:dyDescent="0.3"/>
    <row r="70" spans="1:26" ht="19.899999999999999" customHeight="1" x14ac:dyDescent="0.3"/>
    <row r="71" spans="1:26" ht="19.899999999999999" customHeight="1" x14ac:dyDescent="0.3"/>
    <row r="72" spans="1:26" ht="19.899999999999999" customHeight="1" x14ac:dyDescent="0.3"/>
    <row r="73" spans="1:26" ht="19.899999999999999" customHeight="1" x14ac:dyDescent="0.3"/>
    <row r="74" spans="1:26" ht="19.899999999999999" customHeight="1" x14ac:dyDescent="0.3"/>
    <row r="75" spans="1:26" ht="19.899999999999999" customHeight="1" x14ac:dyDescent="0.3"/>
    <row r="76" spans="1:26" ht="19.899999999999999" customHeight="1" x14ac:dyDescent="0.3"/>
    <row r="77" spans="1:26" ht="19.899999999999999" customHeight="1" x14ac:dyDescent="0.3"/>
    <row r="78" spans="1:26" ht="21" thickBot="1" x14ac:dyDescent="0.35"/>
    <row r="79" spans="1:26" x14ac:dyDescent="0.3">
      <c r="A79" s="205" t="s">
        <v>17</v>
      </c>
      <c r="B79" s="206"/>
      <c r="C79" s="207"/>
      <c r="D79" s="8">
        <f t="shared" ref="D79:Z79" si="11">COUNT(D7:D66)</f>
        <v>60</v>
      </c>
      <c r="E79" s="9">
        <f t="shared" si="11"/>
        <v>60</v>
      </c>
      <c r="F79" s="9">
        <f t="shared" si="11"/>
        <v>60</v>
      </c>
      <c r="G79" s="9">
        <f t="shared" si="11"/>
        <v>60</v>
      </c>
      <c r="H79" s="118">
        <f t="shared" si="11"/>
        <v>60</v>
      </c>
      <c r="I79" s="12">
        <f t="shared" si="11"/>
        <v>60</v>
      </c>
      <c r="J79" s="119">
        <f t="shared" si="11"/>
        <v>60</v>
      </c>
      <c r="K79" s="111">
        <f t="shared" si="11"/>
        <v>60</v>
      </c>
      <c r="L79" s="27">
        <f t="shared" si="11"/>
        <v>60</v>
      </c>
      <c r="M79" s="27">
        <f t="shared" si="11"/>
        <v>60</v>
      </c>
      <c r="N79" s="27">
        <f t="shared" si="11"/>
        <v>60</v>
      </c>
      <c r="O79" s="112">
        <f t="shared" si="11"/>
        <v>60</v>
      </c>
      <c r="P79" s="107">
        <f t="shared" si="11"/>
        <v>60</v>
      </c>
      <c r="Q79" s="130">
        <f t="shared" si="11"/>
        <v>60</v>
      </c>
      <c r="R79" s="133">
        <f t="shared" si="11"/>
        <v>60</v>
      </c>
      <c r="S79" s="37">
        <f t="shared" si="11"/>
        <v>60</v>
      </c>
      <c r="T79" s="37">
        <f t="shared" si="11"/>
        <v>60</v>
      </c>
      <c r="U79" s="37">
        <f t="shared" si="11"/>
        <v>60</v>
      </c>
      <c r="V79" s="38">
        <f t="shared" si="11"/>
        <v>58</v>
      </c>
      <c r="W79" s="145">
        <f t="shared" si="11"/>
        <v>60</v>
      </c>
      <c r="X79" s="136">
        <f t="shared" si="11"/>
        <v>60</v>
      </c>
      <c r="Y79" s="28">
        <f t="shared" si="11"/>
        <v>60</v>
      </c>
      <c r="Z79" s="140">
        <f t="shared" si="11"/>
        <v>60</v>
      </c>
    </row>
    <row r="80" spans="1:26" ht="21" customHeight="1" x14ac:dyDescent="0.3">
      <c r="A80" s="208" t="s">
        <v>18</v>
      </c>
      <c r="B80" s="209"/>
      <c r="C80" s="210"/>
      <c r="D80" s="13">
        <v>20</v>
      </c>
      <c r="E80" s="14">
        <v>20</v>
      </c>
      <c r="F80" s="14">
        <v>20</v>
      </c>
      <c r="G80" s="14">
        <v>20</v>
      </c>
      <c r="H80" s="120">
        <v>20</v>
      </c>
      <c r="I80" s="17">
        <f>SUM(D80:H80)</f>
        <v>100</v>
      </c>
      <c r="J80" s="121">
        <f>I80*0.15</f>
        <v>15</v>
      </c>
      <c r="K80" s="113">
        <v>6</v>
      </c>
      <c r="L80" s="31">
        <v>6</v>
      </c>
      <c r="M80" s="31">
        <v>6</v>
      </c>
      <c r="N80" s="31">
        <v>6</v>
      </c>
      <c r="O80" s="114">
        <v>6</v>
      </c>
      <c r="P80" s="108">
        <f>SUM(K80:O80)</f>
        <v>30</v>
      </c>
      <c r="Q80" s="131">
        <f>P80*0.05</f>
        <v>1.5</v>
      </c>
      <c r="R80" s="134">
        <f>(D80*0.15+K80*0.05)</f>
        <v>3.3</v>
      </c>
      <c r="S80" s="40">
        <f>((E80*0.15+L80*0.05))</f>
        <v>3.3</v>
      </c>
      <c r="T80" s="40">
        <f>((F80*0.15+M80*0.05))</f>
        <v>3.3</v>
      </c>
      <c r="U80" s="40">
        <f>((G80*0.15+N80*0.05))</f>
        <v>3.3</v>
      </c>
      <c r="V80" s="41">
        <f>((H80*0.15+O80*0.05))</f>
        <v>3.3</v>
      </c>
      <c r="W80" s="146">
        <v>130</v>
      </c>
      <c r="X80" s="137">
        <f>J80+Q80</f>
        <v>16.5</v>
      </c>
      <c r="Y80" s="32">
        <v>100</v>
      </c>
      <c r="Z80" s="115">
        <f>Y80*0.8</f>
        <v>80</v>
      </c>
    </row>
    <row r="81" spans="1:26" x14ac:dyDescent="0.3">
      <c r="A81" s="208" t="s">
        <v>83</v>
      </c>
      <c r="B81" s="209"/>
      <c r="C81" s="210"/>
      <c r="D81" s="13">
        <f t="shared" ref="D81:L81" si="12">D80*0.4</f>
        <v>8</v>
      </c>
      <c r="E81" s="14">
        <f t="shared" si="12"/>
        <v>8</v>
      </c>
      <c r="F81" s="14">
        <f t="shared" si="12"/>
        <v>8</v>
      </c>
      <c r="G81" s="14">
        <f t="shared" si="12"/>
        <v>8</v>
      </c>
      <c r="H81" s="120">
        <f t="shared" si="12"/>
        <v>8</v>
      </c>
      <c r="I81" s="17">
        <f t="shared" si="12"/>
        <v>40</v>
      </c>
      <c r="J81" s="121">
        <f t="shared" si="12"/>
        <v>6</v>
      </c>
      <c r="K81" s="113">
        <f t="shared" si="12"/>
        <v>2.4000000000000004</v>
      </c>
      <c r="L81" s="31">
        <f t="shared" si="12"/>
        <v>2.4000000000000004</v>
      </c>
      <c r="M81" s="31">
        <f t="shared" ref="M81:Z81" si="13">M80*0.4</f>
        <v>2.4000000000000004</v>
      </c>
      <c r="N81" s="31">
        <f t="shared" si="13"/>
        <v>2.4000000000000004</v>
      </c>
      <c r="O81" s="114">
        <f t="shared" si="13"/>
        <v>2.4000000000000004</v>
      </c>
      <c r="P81" s="108">
        <f t="shared" si="13"/>
        <v>12</v>
      </c>
      <c r="Q81" s="131">
        <f t="shared" si="13"/>
        <v>0.60000000000000009</v>
      </c>
      <c r="R81" s="134">
        <f t="shared" si="13"/>
        <v>1.32</v>
      </c>
      <c r="S81" s="40">
        <f t="shared" si="13"/>
        <v>1.32</v>
      </c>
      <c r="T81" s="40">
        <f t="shared" si="13"/>
        <v>1.32</v>
      </c>
      <c r="U81" s="40">
        <f t="shared" si="13"/>
        <v>1.32</v>
      </c>
      <c r="V81" s="41">
        <f t="shared" si="13"/>
        <v>1.32</v>
      </c>
      <c r="W81" s="146">
        <f t="shared" si="13"/>
        <v>52</v>
      </c>
      <c r="X81" s="137">
        <f t="shared" si="13"/>
        <v>6.6000000000000005</v>
      </c>
      <c r="Y81" s="32">
        <f t="shared" si="13"/>
        <v>40</v>
      </c>
      <c r="Z81" s="115">
        <f t="shared" si="13"/>
        <v>32</v>
      </c>
    </row>
    <row r="82" spans="1:26" ht="21" customHeight="1" x14ac:dyDescent="0.3">
      <c r="A82" s="208" t="s">
        <v>19</v>
      </c>
      <c r="B82" s="209"/>
      <c r="C82" s="210"/>
      <c r="D82" s="13">
        <f>COUNTIF(D7:D66, "&gt;=8")</f>
        <v>23</v>
      </c>
      <c r="E82" s="14">
        <f>COUNTIF(E7:E66, "&gt;=8")</f>
        <v>22</v>
      </c>
      <c r="F82" s="14">
        <f>COUNTIF(F7:F66, "&gt;=8")</f>
        <v>28</v>
      </c>
      <c r="G82" s="14">
        <f>COUNTIF(G7:G66, "&gt;=8")</f>
        <v>23</v>
      </c>
      <c r="H82" s="120">
        <f>COUNTIF(H7:H66, "&gt;=8")</f>
        <v>23</v>
      </c>
      <c r="I82" s="17">
        <f>COUNTIF(I7:I66, "&gt;=40")</f>
        <v>19</v>
      </c>
      <c r="J82" s="121">
        <f>COUNTIF(J7:J66, "&gt;=6")</f>
        <v>19</v>
      </c>
      <c r="K82" s="113">
        <f>COUNTIF(K7:K66, "&gt;=2.4")</f>
        <v>22</v>
      </c>
      <c r="L82" s="31">
        <f>COUNTIF(L7:L66, "&gt;=2.4")</f>
        <v>34</v>
      </c>
      <c r="M82" s="31">
        <f>COUNTIF(M7:M66, "&gt;=2.4")</f>
        <v>22</v>
      </c>
      <c r="N82" s="31">
        <f>COUNTIF(N7:N66, "&gt;=2.4")</f>
        <v>27</v>
      </c>
      <c r="O82" s="114">
        <f>COUNTIF(O7:O66, "&gt;=2.4")</f>
        <v>23</v>
      </c>
      <c r="P82" s="108">
        <f>COUNTIF(P7:P66, "&gt;=12")</f>
        <v>17</v>
      </c>
      <c r="Q82" s="131">
        <f>COUNTIF(Q7:Q66, "&gt;=0.6")</f>
        <v>17</v>
      </c>
      <c r="R82" s="134">
        <f>COUNTIF(R7:R66, "&gt;=1.32")</f>
        <v>20</v>
      </c>
      <c r="S82" s="40">
        <f>COUNTIF(S7:S66, "&gt;=1.32")</f>
        <v>21</v>
      </c>
      <c r="T82" s="40">
        <f>COUNTIF(T7:T66, "&gt;=1.32")</f>
        <v>25</v>
      </c>
      <c r="U82" s="40">
        <f>COUNTIF(U7:U66, "&gt;=1.32")</f>
        <v>21</v>
      </c>
      <c r="V82" s="41">
        <f>COUNTIF(V7:V66, "&gt;=1.32")</f>
        <v>18</v>
      </c>
      <c r="W82" s="146">
        <f>COUNTIF(W7:W66, "&gt;=52")</f>
        <v>19</v>
      </c>
      <c r="X82" s="137">
        <f>COUNTIF(X7:X66, "&gt;=6.6")</f>
        <v>19</v>
      </c>
      <c r="Y82" s="32">
        <f>COUNTIF(Y7:Y66, "&gt;=40")</f>
        <v>26</v>
      </c>
      <c r="Z82" s="115">
        <f>COUNTIF(Z7:Z66, "&gt;=32")</f>
        <v>26</v>
      </c>
    </row>
    <row r="83" spans="1:26" x14ac:dyDescent="0.3">
      <c r="A83" s="208" t="s">
        <v>20</v>
      </c>
      <c r="B83" s="209"/>
      <c r="C83" s="210"/>
      <c r="D83" s="122" t="str">
        <f t="shared" ref="D83:Z83" si="14" xml:space="preserve"> IF(((D82/COUNT(D7:D66))*100)&gt;=60,"3", IF(AND(((D82/COUNT(D7:D66))*100)&lt;60, ((D82/COUNT(D7:D66))*100)&gt;=50),"2", IF( AND(((D82/COUNT(D7:D66))*100)&lt;50, ((D82/COUNT(D7:D66))*100)&gt;=40),"1","0")))</f>
        <v>0</v>
      </c>
      <c r="E83" s="14" t="str">
        <f t="shared" si="14"/>
        <v>0</v>
      </c>
      <c r="F83" s="14" t="str">
        <f t="shared" si="14"/>
        <v>1</v>
      </c>
      <c r="G83" s="14" t="str">
        <f t="shared" si="14"/>
        <v>0</v>
      </c>
      <c r="H83" s="120" t="str">
        <f t="shared" si="14"/>
        <v>0</v>
      </c>
      <c r="I83" s="17" t="str">
        <f t="shared" si="14"/>
        <v>0</v>
      </c>
      <c r="J83" s="121" t="str">
        <f t="shared" si="14"/>
        <v>0</v>
      </c>
      <c r="K83" s="113" t="str">
        <f t="shared" si="14"/>
        <v>0</v>
      </c>
      <c r="L83" s="30" t="str">
        <f t="shared" si="14"/>
        <v>2</v>
      </c>
      <c r="M83" s="30" t="str">
        <f t="shared" si="14"/>
        <v>0</v>
      </c>
      <c r="N83" s="30" t="str">
        <f t="shared" si="14"/>
        <v>1</v>
      </c>
      <c r="O83" s="115" t="str">
        <f t="shared" si="14"/>
        <v>0</v>
      </c>
      <c r="P83" s="108" t="str">
        <f t="shared" si="14"/>
        <v>0</v>
      </c>
      <c r="Q83" s="131" t="str">
        <f t="shared" si="14"/>
        <v>0</v>
      </c>
      <c r="R83" s="134" t="str">
        <f t="shared" si="14"/>
        <v>0</v>
      </c>
      <c r="S83" s="40" t="str">
        <f t="shared" si="14"/>
        <v>0</v>
      </c>
      <c r="T83" s="40" t="str">
        <f t="shared" si="14"/>
        <v>1</v>
      </c>
      <c r="U83" s="40" t="str">
        <f t="shared" si="14"/>
        <v>0</v>
      </c>
      <c r="V83" s="41" t="str">
        <f t="shared" si="14"/>
        <v>0</v>
      </c>
      <c r="W83" s="137" t="str">
        <f t="shared" si="14"/>
        <v>0</v>
      </c>
      <c r="X83" s="138" t="str">
        <f t="shared" si="14"/>
        <v>0</v>
      </c>
      <c r="Y83" s="131" t="str">
        <f t="shared" si="14"/>
        <v>1</v>
      </c>
      <c r="Z83" s="32" t="str">
        <f t="shared" si="14"/>
        <v>1</v>
      </c>
    </row>
    <row r="84" spans="1:26" ht="21" thickBot="1" x14ac:dyDescent="0.35">
      <c r="A84" s="252" t="s">
        <v>21</v>
      </c>
      <c r="B84" s="253"/>
      <c r="C84" s="254"/>
      <c r="D84" s="18">
        <f t="shared" ref="D84:Z84" si="15">((D82/COUNT(D7:D66))*D83)</f>
        <v>0</v>
      </c>
      <c r="E84" s="19">
        <f t="shared" si="15"/>
        <v>0</v>
      </c>
      <c r="F84" s="19">
        <f t="shared" si="15"/>
        <v>0.46666666666666667</v>
      </c>
      <c r="G84" s="19">
        <f t="shared" si="15"/>
        <v>0</v>
      </c>
      <c r="H84" s="123">
        <f t="shared" si="15"/>
        <v>0</v>
      </c>
      <c r="I84" s="20">
        <f t="shared" si="15"/>
        <v>0</v>
      </c>
      <c r="J84" s="124">
        <f t="shared" si="15"/>
        <v>0</v>
      </c>
      <c r="K84" s="116">
        <f t="shared" si="15"/>
        <v>0</v>
      </c>
      <c r="L84" s="34">
        <f t="shared" si="15"/>
        <v>1.1333333333333333</v>
      </c>
      <c r="M84" s="34">
        <f t="shared" si="15"/>
        <v>0</v>
      </c>
      <c r="N84" s="34">
        <f t="shared" si="15"/>
        <v>0.45</v>
      </c>
      <c r="O84" s="117">
        <f t="shared" si="15"/>
        <v>0</v>
      </c>
      <c r="P84" s="109">
        <f t="shared" si="15"/>
        <v>0</v>
      </c>
      <c r="Q84" s="132">
        <f t="shared" si="15"/>
        <v>0</v>
      </c>
      <c r="R84" s="135">
        <f t="shared" si="15"/>
        <v>0</v>
      </c>
      <c r="S84" s="42">
        <f t="shared" si="15"/>
        <v>0</v>
      </c>
      <c r="T84" s="42">
        <f t="shared" si="15"/>
        <v>0.41666666666666669</v>
      </c>
      <c r="U84" s="42">
        <f t="shared" si="15"/>
        <v>0</v>
      </c>
      <c r="V84" s="43">
        <f t="shared" si="15"/>
        <v>0</v>
      </c>
      <c r="W84" s="147">
        <f t="shared" si="15"/>
        <v>0</v>
      </c>
      <c r="X84" s="139">
        <f t="shared" si="15"/>
        <v>0</v>
      </c>
      <c r="Y84" s="132">
        <f t="shared" si="15"/>
        <v>0.43333333333333335</v>
      </c>
      <c r="Z84" s="35">
        <f t="shared" si="15"/>
        <v>0.43333333333333335</v>
      </c>
    </row>
    <row r="85" spans="1:26" ht="21" thickBot="1" x14ac:dyDescent="0.35">
      <c r="A85" s="2"/>
      <c r="B85" s="2"/>
      <c r="C85" s="2"/>
      <c r="D85" s="2"/>
    </row>
    <row r="86" spans="1:26" x14ac:dyDescent="0.3">
      <c r="A86" s="255" t="s">
        <v>22</v>
      </c>
      <c r="B86" s="256"/>
      <c r="C86" s="257"/>
      <c r="D86" s="2"/>
      <c r="E86" s="236" t="s">
        <v>23</v>
      </c>
      <c r="F86" s="237"/>
      <c r="G86" s="237"/>
      <c r="H86" s="237"/>
      <c r="I86" s="237"/>
      <c r="J86" s="237"/>
      <c r="K86" s="237"/>
      <c r="L86" s="237"/>
      <c r="M86" s="237"/>
      <c r="N86" s="238"/>
      <c r="O86" s="110" t="s">
        <v>13</v>
      </c>
      <c r="P86" s="52" t="s">
        <v>3</v>
      </c>
      <c r="Q86" s="52" t="s">
        <v>4</v>
      </c>
      <c r="R86" s="52" t="s">
        <v>5</v>
      </c>
      <c r="S86" s="53" t="s">
        <v>6</v>
      </c>
    </row>
    <row r="87" spans="1:26" ht="21" thickBot="1" x14ac:dyDescent="0.35">
      <c r="A87" s="54" t="s">
        <v>84</v>
      </c>
      <c r="B87" s="3"/>
      <c r="C87" s="55"/>
      <c r="D87" s="2"/>
      <c r="E87" s="239"/>
      <c r="F87" s="240"/>
      <c r="G87" s="240"/>
      <c r="H87" s="240"/>
      <c r="I87" s="240"/>
      <c r="J87" s="240"/>
      <c r="K87" s="240"/>
      <c r="L87" s="240"/>
      <c r="M87" s="240"/>
      <c r="N87" s="241"/>
      <c r="O87" s="4">
        <f>(R84*0.2+Z84*0.8)</f>
        <v>0.34666666666666668</v>
      </c>
      <c r="P87" s="4">
        <f>(S84*0.2+Z84*0.8)</f>
        <v>0.34666666666666668</v>
      </c>
      <c r="Q87" s="4">
        <f>(T84*0.2+Z84*0.8)</f>
        <v>0.43000000000000005</v>
      </c>
      <c r="R87" s="4">
        <f>(U84*0.2+Z84*0.8)</f>
        <v>0.34666666666666668</v>
      </c>
      <c r="S87" s="7">
        <f>(V84*0.2+Z84*0.8)</f>
        <v>0.34666666666666668</v>
      </c>
    </row>
    <row r="88" spans="1:26" x14ac:dyDescent="0.3">
      <c r="A88" s="54" t="s">
        <v>85</v>
      </c>
      <c r="B88" s="3"/>
      <c r="C88" s="55"/>
      <c r="D88" s="2"/>
    </row>
    <row r="89" spans="1:26" ht="21" thickBot="1" x14ac:dyDescent="0.35">
      <c r="A89" s="56" t="s">
        <v>86</v>
      </c>
      <c r="B89" s="57"/>
      <c r="C89" s="58"/>
      <c r="D89" s="2"/>
    </row>
  </sheetData>
  <mergeCells count="22">
    <mergeCell ref="A81:C81"/>
    <mergeCell ref="A82:C82"/>
    <mergeCell ref="A83:C83"/>
    <mergeCell ref="A84:C84"/>
    <mergeCell ref="A86:C86"/>
    <mergeCell ref="E86:N87"/>
    <mergeCell ref="Y4:Y6"/>
    <mergeCell ref="Z4:Z6"/>
    <mergeCell ref="D5:J5"/>
    <mergeCell ref="K5:Q5"/>
    <mergeCell ref="A79:C79"/>
    <mergeCell ref="A80:C80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opLeftCell="F1" zoomScale="70" zoomScaleNormal="70" workbookViewId="0">
      <selection activeCell="F3" sqref="F3:Z3"/>
    </sheetView>
  </sheetViews>
  <sheetFormatPr defaultColWidth="8.85546875" defaultRowHeight="20.25" x14ac:dyDescent="0.3"/>
  <cols>
    <col min="1" max="1" width="4.42578125" style="1" customWidth="1"/>
    <col min="2" max="2" width="11" style="1" customWidth="1"/>
    <col min="3" max="3" width="33.8554687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6" width="15.7109375" style="1" customWidth="1"/>
    <col min="17" max="17" width="15.7109375" style="1" bestFit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211" t="s">
        <v>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</row>
    <row r="2" spans="1:26" ht="21" thickBot="1" x14ac:dyDescent="0.35">
      <c r="A2" s="211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ht="21" thickBot="1" x14ac:dyDescent="0.35">
      <c r="A3" s="212" t="s">
        <v>90</v>
      </c>
      <c r="B3" s="213"/>
      <c r="C3" s="196" t="s">
        <v>169</v>
      </c>
      <c r="D3" s="149" t="s">
        <v>105</v>
      </c>
      <c r="E3" s="148"/>
      <c r="F3" s="214" t="s">
        <v>174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</row>
    <row r="4" spans="1:26" ht="21" customHeight="1" thickBot="1" x14ac:dyDescent="0.35">
      <c r="A4" s="216" t="s">
        <v>0</v>
      </c>
      <c r="B4" s="218" t="s">
        <v>1</v>
      </c>
      <c r="C4" s="221" t="s">
        <v>2</v>
      </c>
      <c r="D4" s="224" t="s">
        <v>87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6"/>
      <c r="R4" s="227" t="s">
        <v>106</v>
      </c>
      <c r="S4" s="228"/>
      <c r="T4" s="228"/>
      <c r="U4" s="228"/>
      <c r="V4" s="229"/>
      <c r="W4" s="47" t="s">
        <v>16</v>
      </c>
      <c r="X4" s="258" t="s">
        <v>15</v>
      </c>
      <c r="Y4" s="261" t="s">
        <v>88</v>
      </c>
      <c r="Z4" s="264" t="s">
        <v>89</v>
      </c>
    </row>
    <row r="5" spans="1:26" x14ac:dyDescent="0.3">
      <c r="A5" s="217"/>
      <c r="B5" s="219"/>
      <c r="C5" s="222"/>
      <c r="D5" s="246" t="s">
        <v>12</v>
      </c>
      <c r="E5" s="247"/>
      <c r="F5" s="247"/>
      <c r="G5" s="247"/>
      <c r="H5" s="247"/>
      <c r="I5" s="247"/>
      <c r="J5" s="248"/>
      <c r="K5" s="249" t="s">
        <v>94</v>
      </c>
      <c r="L5" s="250"/>
      <c r="M5" s="250"/>
      <c r="N5" s="250"/>
      <c r="O5" s="250"/>
      <c r="P5" s="250"/>
      <c r="Q5" s="251"/>
      <c r="R5" s="230"/>
      <c r="S5" s="231"/>
      <c r="T5" s="231"/>
      <c r="U5" s="231"/>
      <c r="V5" s="232"/>
      <c r="W5" s="48" t="s">
        <v>14</v>
      </c>
      <c r="X5" s="259"/>
      <c r="Y5" s="262"/>
      <c r="Z5" s="265"/>
    </row>
    <row r="6" spans="1:26" ht="21" thickBot="1" x14ac:dyDescent="0.35">
      <c r="A6" s="217"/>
      <c r="B6" s="220"/>
      <c r="C6" s="223"/>
      <c r="D6" s="23" t="s">
        <v>10</v>
      </c>
      <c r="E6" s="21" t="s">
        <v>91</v>
      </c>
      <c r="F6" s="21" t="s">
        <v>9</v>
      </c>
      <c r="G6" s="21" t="s">
        <v>92</v>
      </c>
      <c r="H6" s="21" t="s">
        <v>93</v>
      </c>
      <c r="I6" s="22" t="s">
        <v>11</v>
      </c>
      <c r="J6" s="24" t="s">
        <v>102</v>
      </c>
      <c r="K6" s="25" t="s">
        <v>95</v>
      </c>
      <c r="L6" s="26" t="s">
        <v>96</v>
      </c>
      <c r="M6" s="26" t="s">
        <v>97</v>
      </c>
      <c r="N6" s="26" t="s">
        <v>98</v>
      </c>
      <c r="O6" s="26" t="s">
        <v>99</v>
      </c>
      <c r="P6" s="26" t="s">
        <v>100</v>
      </c>
      <c r="Q6" s="44" t="s">
        <v>103</v>
      </c>
      <c r="R6" s="128" t="s">
        <v>13</v>
      </c>
      <c r="S6" s="129" t="s">
        <v>3</v>
      </c>
      <c r="T6" s="129" t="s">
        <v>4</v>
      </c>
      <c r="U6" s="129" t="s">
        <v>5</v>
      </c>
      <c r="V6" s="127" t="s">
        <v>6</v>
      </c>
      <c r="W6" s="49" t="s">
        <v>101</v>
      </c>
      <c r="X6" s="260"/>
      <c r="Y6" s="263"/>
      <c r="Z6" s="266"/>
    </row>
    <row r="7" spans="1:26" ht="19.899999999999999" customHeight="1" thickBot="1" x14ac:dyDescent="0.35">
      <c r="A7" s="5">
        <v>1</v>
      </c>
      <c r="B7" s="156">
        <v>225121</v>
      </c>
      <c r="C7" s="181" t="s">
        <v>107</v>
      </c>
      <c r="D7" s="13">
        <v>15</v>
      </c>
      <c r="E7" s="14">
        <v>11</v>
      </c>
      <c r="F7" s="14">
        <v>10</v>
      </c>
      <c r="G7" s="14">
        <v>13</v>
      </c>
      <c r="H7" s="10">
        <v>12</v>
      </c>
      <c r="I7" s="11">
        <f>SUM(D7:H7)</f>
        <v>61</v>
      </c>
      <c r="J7" s="12">
        <f>I7*0.15</f>
        <v>9.15</v>
      </c>
      <c r="K7" s="30">
        <v>4</v>
      </c>
      <c r="L7" s="31">
        <v>3.5</v>
      </c>
      <c r="M7" s="31">
        <v>2</v>
      </c>
      <c r="N7" s="31">
        <v>3</v>
      </c>
      <c r="O7" s="162">
        <v>3.5</v>
      </c>
      <c r="P7" s="28">
        <f>SUM(K7:O7)</f>
        <v>16</v>
      </c>
      <c r="Q7" s="29">
        <f>P7*0.05</f>
        <v>0.8</v>
      </c>
      <c r="R7" s="36">
        <f t="shared" ref="R7:R25" si="0">(D7*0.15+K7*0.05)</f>
        <v>2.4500000000000002</v>
      </c>
      <c r="S7" s="142">
        <f t="shared" ref="S7:V22" si="1">(E7*0.15+L7*0.05)</f>
        <v>1.825</v>
      </c>
      <c r="T7" s="142">
        <f t="shared" si="1"/>
        <v>1.6</v>
      </c>
      <c r="U7" s="142">
        <f t="shared" si="1"/>
        <v>2.1</v>
      </c>
      <c r="V7" s="143">
        <f t="shared" si="1"/>
        <v>1.9749999999999999</v>
      </c>
      <c r="W7" s="125">
        <f t="shared" ref="W7:W66" si="2">I7+P7</f>
        <v>77</v>
      </c>
      <c r="X7" s="45">
        <f>J7+Q7</f>
        <v>9.9500000000000011</v>
      </c>
      <c r="Y7" s="29">
        <v>64</v>
      </c>
      <c r="Z7" s="50">
        <f>Y7*0.8</f>
        <v>51.2</v>
      </c>
    </row>
    <row r="8" spans="1:26" ht="19.899999999999999" customHeight="1" thickBot="1" x14ac:dyDescent="0.35">
      <c r="A8" s="6">
        <v>2</v>
      </c>
      <c r="B8" s="156">
        <v>225122</v>
      </c>
      <c r="C8" s="181" t="s">
        <v>108</v>
      </c>
      <c r="D8" s="13">
        <v>2.5</v>
      </c>
      <c r="E8" s="14">
        <v>4</v>
      </c>
      <c r="F8" s="14">
        <v>3.5</v>
      </c>
      <c r="G8" s="14">
        <v>3</v>
      </c>
      <c r="H8" s="10">
        <v>5</v>
      </c>
      <c r="I8" s="16">
        <f t="shared" ref="I8:I66" si="3">D8+E8+F8+G8+H8</f>
        <v>18</v>
      </c>
      <c r="J8" s="17">
        <f>I8*0.15</f>
        <v>2.6999999999999997</v>
      </c>
      <c r="K8" s="30">
        <v>1</v>
      </c>
      <c r="L8" s="31">
        <v>2.5</v>
      </c>
      <c r="M8" s="31">
        <v>0.5</v>
      </c>
      <c r="N8" s="31">
        <v>1</v>
      </c>
      <c r="O8" s="162">
        <v>0.5</v>
      </c>
      <c r="P8" s="32">
        <f>SUM(K8:O8)</f>
        <v>5.5</v>
      </c>
      <c r="Q8" s="33">
        <f>P8*0.05</f>
        <v>0.27500000000000002</v>
      </c>
      <c r="R8" s="39">
        <f t="shared" si="0"/>
        <v>0.42499999999999999</v>
      </c>
      <c r="S8" s="141">
        <f t="shared" si="1"/>
        <v>0.72499999999999998</v>
      </c>
      <c r="T8" s="141">
        <f t="shared" si="1"/>
        <v>0.55000000000000004</v>
      </c>
      <c r="U8" s="141">
        <f t="shared" si="1"/>
        <v>0.49999999999999994</v>
      </c>
      <c r="V8" s="144">
        <f t="shared" si="1"/>
        <v>0.77500000000000002</v>
      </c>
      <c r="W8" s="126">
        <f t="shared" si="2"/>
        <v>23.5</v>
      </c>
      <c r="X8" s="46">
        <f>J8+Q8</f>
        <v>2.9749999999999996</v>
      </c>
      <c r="Y8" s="33">
        <v>21</v>
      </c>
      <c r="Z8" s="51">
        <f t="shared" ref="Z8:Z66" si="4">Y8*0.8</f>
        <v>16.8</v>
      </c>
    </row>
    <row r="9" spans="1:26" ht="19.899999999999999" customHeight="1" x14ac:dyDescent="0.3">
      <c r="A9" s="6">
        <v>3</v>
      </c>
      <c r="B9" s="156">
        <v>225123</v>
      </c>
      <c r="C9" s="181" t="s">
        <v>109</v>
      </c>
      <c r="D9" s="13">
        <v>3</v>
      </c>
      <c r="E9" s="14">
        <v>4.5</v>
      </c>
      <c r="F9" s="14">
        <v>5</v>
      </c>
      <c r="G9" s="14">
        <v>1.5</v>
      </c>
      <c r="H9" s="10">
        <v>2</v>
      </c>
      <c r="I9" s="16">
        <f t="shared" si="3"/>
        <v>16</v>
      </c>
      <c r="J9" s="17">
        <f t="shared" ref="J9:J66" si="5">I9*0.15</f>
        <v>2.4</v>
      </c>
      <c r="K9" s="30">
        <v>2</v>
      </c>
      <c r="L9" s="31">
        <v>1</v>
      </c>
      <c r="M9" s="31">
        <v>0</v>
      </c>
      <c r="N9" s="31">
        <v>1</v>
      </c>
      <c r="O9" s="162">
        <v>1.5</v>
      </c>
      <c r="P9" s="32">
        <f t="shared" ref="P9:P66" si="6">SUM(K9:O9)</f>
        <v>5.5</v>
      </c>
      <c r="Q9" s="33">
        <f t="shared" ref="Q9:Q66" si="7">P9*0.05</f>
        <v>0.27500000000000002</v>
      </c>
      <c r="R9" s="39">
        <f t="shared" si="0"/>
        <v>0.54999999999999993</v>
      </c>
      <c r="S9" s="141">
        <f t="shared" si="1"/>
        <v>0.72499999999999998</v>
      </c>
      <c r="T9" s="141">
        <f t="shared" si="1"/>
        <v>0.75</v>
      </c>
      <c r="U9" s="141">
        <f t="shared" si="1"/>
        <v>0.27499999999999997</v>
      </c>
      <c r="V9" s="144">
        <f t="shared" si="1"/>
        <v>0.375</v>
      </c>
      <c r="W9" s="126">
        <f t="shared" si="2"/>
        <v>21.5</v>
      </c>
      <c r="X9" s="46">
        <f t="shared" ref="X9:X66" si="8">J9+Q9</f>
        <v>2.6749999999999998</v>
      </c>
      <c r="Y9" s="33">
        <v>20</v>
      </c>
      <c r="Z9" s="51">
        <f t="shared" si="4"/>
        <v>16</v>
      </c>
    </row>
    <row r="10" spans="1:26" ht="19.899999999999999" customHeight="1" thickBot="1" x14ac:dyDescent="0.35">
      <c r="A10" s="6">
        <v>4</v>
      </c>
      <c r="B10" s="156">
        <v>225124</v>
      </c>
      <c r="C10" s="181" t="s">
        <v>110</v>
      </c>
      <c r="D10" s="13">
        <v>2</v>
      </c>
      <c r="E10" s="14">
        <v>3</v>
      </c>
      <c r="F10" s="14">
        <v>1.5</v>
      </c>
      <c r="G10" s="14">
        <v>2.5</v>
      </c>
      <c r="H10" s="15">
        <v>4</v>
      </c>
      <c r="I10" s="16">
        <f t="shared" si="3"/>
        <v>13</v>
      </c>
      <c r="J10" s="17">
        <f t="shared" si="5"/>
        <v>1.95</v>
      </c>
      <c r="K10" s="30">
        <v>0.5</v>
      </c>
      <c r="L10" s="31">
        <v>1</v>
      </c>
      <c r="M10" s="31">
        <v>0</v>
      </c>
      <c r="N10" s="31">
        <v>1.5</v>
      </c>
      <c r="O10" s="162">
        <v>2</v>
      </c>
      <c r="P10" s="32">
        <f t="shared" si="6"/>
        <v>5</v>
      </c>
      <c r="Q10" s="33">
        <f t="shared" si="7"/>
        <v>0.25</v>
      </c>
      <c r="R10" s="39">
        <f t="shared" si="0"/>
        <v>0.32500000000000001</v>
      </c>
      <c r="S10" s="141">
        <f t="shared" si="1"/>
        <v>0.49999999999999994</v>
      </c>
      <c r="T10" s="141">
        <f t="shared" si="1"/>
        <v>0.22499999999999998</v>
      </c>
      <c r="U10" s="141">
        <f t="shared" si="1"/>
        <v>0.45</v>
      </c>
      <c r="V10" s="144">
        <f t="shared" si="1"/>
        <v>0.7</v>
      </c>
      <c r="W10" s="126">
        <f t="shared" si="2"/>
        <v>18</v>
      </c>
      <c r="X10" s="46">
        <f t="shared" si="8"/>
        <v>2.2000000000000002</v>
      </c>
      <c r="Y10" s="33">
        <v>18</v>
      </c>
      <c r="Z10" s="51">
        <f t="shared" si="4"/>
        <v>14.4</v>
      </c>
    </row>
    <row r="11" spans="1:26" ht="19.899999999999999" customHeight="1" thickBot="1" x14ac:dyDescent="0.35">
      <c r="A11" s="6">
        <v>5</v>
      </c>
      <c r="B11" s="156">
        <v>225125</v>
      </c>
      <c r="C11" s="181" t="s">
        <v>111</v>
      </c>
      <c r="D11" s="13">
        <v>5</v>
      </c>
      <c r="E11" s="14">
        <v>3</v>
      </c>
      <c r="F11" s="14">
        <v>3.5</v>
      </c>
      <c r="G11" s="14">
        <v>4</v>
      </c>
      <c r="H11" s="10">
        <v>2</v>
      </c>
      <c r="I11" s="16">
        <f t="shared" si="3"/>
        <v>17.5</v>
      </c>
      <c r="J11" s="17">
        <f t="shared" si="5"/>
        <v>2.625</v>
      </c>
      <c r="K11" s="30">
        <v>1</v>
      </c>
      <c r="L11" s="31">
        <v>1.5</v>
      </c>
      <c r="M11" s="31">
        <v>0.5</v>
      </c>
      <c r="N11" s="31">
        <v>2</v>
      </c>
      <c r="O11" s="162">
        <v>0.5</v>
      </c>
      <c r="P11" s="32">
        <f t="shared" si="6"/>
        <v>5.5</v>
      </c>
      <c r="Q11" s="33">
        <f t="shared" si="7"/>
        <v>0.27500000000000002</v>
      </c>
      <c r="R11" s="39">
        <f t="shared" si="0"/>
        <v>0.8</v>
      </c>
      <c r="S11" s="141">
        <f t="shared" si="1"/>
        <v>0.52499999999999991</v>
      </c>
      <c r="T11" s="141">
        <f t="shared" si="1"/>
        <v>0.55000000000000004</v>
      </c>
      <c r="U11" s="141">
        <f t="shared" si="1"/>
        <v>0.7</v>
      </c>
      <c r="V11" s="144">
        <f t="shared" si="1"/>
        <v>0.32500000000000001</v>
      </c>
      <c r="W11" s="126">
        <f t="shared" si="2"/>
        <v>23</v>
      </c>
      <c r="X11" s="46">
        <f t="shared" si="8"/>
        <v>2.9</v>
      </c>
      <c r="Y11" s="33">
        <v>24</v>
      </c>
      <c r="Z11" s="51">
        <f t="shared" si="4"/>
        <v>19.200000000000003</v>
      </c>
    </row>
    <row r="12" spans="1:26" ht="19.899999999999999" customHeight="1" thickBot="1" x14ac:dyDescent="0.35">
      <c r="A12" s="6">
        <v>6</v>
      </c>
      <c r="B12" s="156">
        <v>225126</v>
      </c>
      <c r="C12" s="181" t="s">
        <v>112</v>
      </c>
      <c r="D12" s="13">
        <v>4</v>
      </c>
      <c r="E12" s="14">
        <v>7.5</v>
      </c>
      <c r="F12" s="14">
        <v>6</v>
      </c>
      <c r="G12" s="14">
        <v>5</v>
      </c>
      <c r="H12" s="10">
        <v>4</v>
      </c>
      <c r="I12" s="16">
        <f t="shared" si="3"/>
        <v>26.5</v>
      </c>
      <c r="J12" s="17">
        <f t="shared" si="5"/>
        <v>3.9749999999999996</v>
      </c>
      <c r="K12" s="30">
        <v>1.5</v>
      </c>
      <c r="L12" s="31">
        <v>2</v>
      </c>
      <c r="M12" s="31">
        <v>1.5</v>
      </c>
      <c r="N12" s="31">
        <v>2.5</v>
      </c>
      <c r="O12" s="162">
        <v>1</v>
      </c>
      <c r="P12" s="32">
        <f t="shared" si="6"/>
        <v>8.5</v>
      </c>
      <c r="Q12" s="33">
        <f t="shared" si="7"/>
        <v>0.42500000000000004</v>
      </c>
      <c r="R12" s="39">
        <f t="shared" si="0"/>
        <v>0.67500000000000004</v>
      </c>
      <c r="S12" s="141">
        <f t="shared" si="1"/>
        <v>1.2250000000000001</v>
      </c>
      <c r="T12" s="141">
        <f t="shared" si="1"/>
        <v>0.97499999999999987</v>
      </c>
      <c r="U12" s="141">
        <f t="shared" si="1"/>
        <v>0.875</v>
      </c>
      <c r="V12" s="144">
        <f t="shared" si="1"/>
        <v>0.65</v>
      </c>
      <c r="W12" s="126">
        <f t="shared" si="2"/>
        <v>35</v>
      </c>
      <c r="X12" s="46">
        <f t="shared" si="8"/>
        <v>4.3999999999999995</v>
      </c>
      <c r="Y12" s="33">
        <v>31</v>
      </c>
      <c r="Z12" s="51">
        <f t="shared" si="4"/>
        <v>24.8</v>
      </c>
    </row>
    <row r="13" spans="1:26" ht="19.899999999999999" customHeight="1" x14ac:dyDescent="0.3">
      <c r="A13" s="6">
        <v>7</v>
      </c>
      <c r="B13" s="156">
        <v>225127</v>
      </c>
      <c r="C13" s="181" t="s">
        <v>113</v>
      </c>
      <c r="D13" s="13">
        <v>5</v>
      </c>
      <c r="E13" s="14">
        <v>3</v>
      </c>
      <c r="F13" s="14">
        <v>3.5</v>
      </c>
      <c r="G13" s="14">
        <v>4</v>
      </c>
      <c r="H13" s="10">
        <v>2</v>
      </c>
      <c r="I13" s="16">
        <f t="shared" si="3"/>
        <v>17.5</v>
      </c>
      <c r="J13" s="17">
        <f t="shared" si="5"/>
        <v>2.625</v>
      </c>
      <c r="K13" s="30">
        <v>1</v>
      </c>
      <c r="L13" s="31">
        <v>1.5</v>
      </c>
      <c r="M13" s="31">
        <v>0.5</v>
      </c>
      <c r="N13" s="31">
        <v>2</v>
      </c>
      <c r="O13" s="162">
        <v>0.5</v>
      </c>
      <c r="P13" s="32">
        <f>SUM(K13:O13)</f>
        <v>5.5</v>
      </c>
      <c r="Q13" s="33">
        <f t="shared" si="7"/>
        <v>0.27500000000000002</v>
      </c>
      <c r="R13" s="39">
        <f t="shared" si="0"/>
        <v>0.8</v>
      </c>
      <c r="S13" s="141">
        <f t="shared" si="1"/>
        <v>0.52499999999999991</v>
      </c>
      <c r="T13" s="141">
        <f t="shared" si="1"/>
        <v>0.55000000000000004</v>
      </c>
      <c r="U13" s="141">
        <f t="shared" si="1"/>
        <v>0.7</v>
      </c>
      <c r="V13" s="144">
        <f t="shared" si="1"/>
        <v>0.32500000000000001</v>
      </c>
      <c r="W13" s="126">
        <f t="shared" si="2"/>
        <v>23</v>
      </c>
      <c r="X13" s="46">
        <f t="shared" si="8"/>
        <v>2.9</v>
      </c>
      <c r="Y13" s="33">
        <v>21</v>
      </c>
      <c r="Z13" s="51">
        <f t="shared" si="4"/>
        <v>16.8</v>
      </c>
    </row>
    <row r="14" spans="1:26" ht="19.899999999999999" customHeight="1" x14ac:dyDescent="0.3">
      <c r="A14" s="6">
        <v>8</v>
      </c>
      <c r="B14" s="156">
        <v>225128</v>
      </c>
      <c r="C14" s="181" t="s">
        <v>114</v>
      </c>
      <c r="D14" s="13">
        <v>3.5</v>
      </c>
      <c r="E14" s="14">
        <v>4.5</v>
      </c>
      <c r="F14" s="14">
        <v>3</v>
      </c>
      <c r="G14" s="14">
        <v>3</v>
      </c>
      <c r="H14" s="15">
        <v>4</v>
      </c>
      <c r="I14" s="16">
        <f t="shared" si="3"/>
        <v>18</v>
      </c>
      <c r="J14" s="17">
        <f t="shared" si="5"/>
        <v>2.6999999999999997</v>
      </c>
      <c r="K14" s="30">
        <v>0.5</v>
      </c>
      <c r="L14" s="31">
        <v>1.5</v>
      </c>
      <c r="M14" s="31">
        <v>1</v>
      </c>
      <c r="N14" s="31">
        <v>0</v>
      </c>
      <c r="O14" s="162">
        <v>2</v>
      </c>
      <c r="P14" s="32">
        <f t="shared" si="6"/>
        <v>5</v>
      </c>
      <c r="Q14" s="33">
        <f t="shared" si="7"/>
        <v>0.25</v>
      </c>
      <c r="R14" s="39">
        <f t="shared" si="0"/>
        <v>0.55000000000000004</v>
      </c>
      <c r="S14" s="141">
        <f t="shared" si="1"/>
        <v>0.75</v>
      </c>
      <c r="T14" s="141">
        <f t="shared" si="1"/>
        <v>0.49999999999999994</v>
      </c>
      <c r="U14" s="141">
        <f t="shared" si="1"/>
        <v>0.44999999999999996</v>
      </c>
      <c r="V14" s="144">
        <f t="shared" si="1"/>
        <v>0.7</v>
      </c>
      <c r="W14" s="126">
        <f t="shared" si="2"/>
        <v>23</v>
      </c>
      <c r="X14" s="46">
        <f t="shared" si="8"/>
        <v>2.9499999999999997</v>
      </c>
      <c r="Y14" s="33">
        <v>21</v>
      </c>
      <c r="Z14" s="51">
        <f t="shared" si="4"/>
        <v>16.8</v>
      </c>
    </row>
    <row r="15" spans="1:26" ht="19.899999999999999" customHeight="1" thickBot="1" x14ac:dyDescent="0.35">
      <c r="A15" s="6">
        <v>9</v>
      </c>
      <c r="B15" s="156">
        <v>225129</v>
      </c>
      <c r="C15" s="181" t="s">
        <v>115</v>
      </c>
      <c r="D15" s="13">
        <v>3</v>
      </c>
      <c r="E15" s="14">
        <v>5</v>
      </c>
      <c r="F15" s="14">
        <v>3.5</v>
      </c>
      <c r="G15" s="14">
        <v>4.5</v>
      </c>
      <c r="H15" s="15">
        <v>3</v>
      </c>
      <c r="I15" s="16">
        <f t="shared" si="3"/>
        <v>19</v>
      </c>
      <c r="J15" s="17">
        <f t="shared" si="5"/>
        <v>2.85</v>
      </c>
      <c r="K15" s="30">
        <v>1</v>
      </c>
      <c r="L15" s="31">
        <v>1</v>
      </c>
      <c r="M15" s="31">
        <v>2</v>
      </c>
      <c r="N15" s="31">
        <v>1.5</v>
      </c>
      <c r="O15" s="162">
        <v>0.5</v>
      </c>
      <c r="P15" s="32">
        <f t="shared" si="6"/>
        <v>6</v>
      </c>
      <c r="Q15" s="33">
        <f t="shared" si="7"/>
        <v>0.30000000000000004</v>
      </c>
      <c r="R15" s="39">
        <f t="shared" si="0"/>
        <v>0.49999999999999994</v>
      </c>
      <c r="S15" s="141">
        <f t="shared" si="1"/>
        <v>0.8</v>
      </c>
      <c r="T15" s="141">
        <f t="shared" si="1"/>
        <v>0.625</v>
      </c>
      <c r="U15" s="141">
        <f t="shared" si="1"/>
        <v>0.75</v>
      </c>
      <c r="V15" s="144">
        <f t="shared" si="1"/>
        <v>0.47499999999999998</v>
      </c>
      <c r="W15" s="126">
        <f t="shared" si="2"/>
        <v>25</v>
      </c>
      <c r="X15" s="46">
        <f t="shared" si="8"/>
        <v>3.1500000000000004</v>
      </c>
      <c r="Y15" s="33">
        <v>23</v>
      </c>
      <c r="Z15" s="51">
        <f t="shared" si="4"/>
        <v>18.400000000000002</v>
      </c>
    </row>
    <row r="16" spans="1:26" ht="19.899999999999999" customHeight="1" x14ac:dyDescent="0.3">
      <c r="A16" s="6">
        <v>10</v>
      </c>
      <c r="B16" s="156">
        <v>225130</v>
      </c>
      <c r="C16" s="181" t="s">
        <v>116</v>
      </c>
      <c r="D16" s="13">
        <v>9</v>
      </c>
      <c r="E16" s="14">
        <v>7</v>
      </c>
      <c r="F16" s="14">
        <v>8</v>
      </c>
      <c r="G16" s="14">
        <v>6.5</v>
      </c>
      <c r="H16" s="10">
        <v>10</v>
      </c>
      <c r="I16" s="16">
        <f t="shared" si="3"/>
        <v>40.5</v>
      </c>
      <c r="J16" s="17">
        <f t="shared" si="5"/>
        <v>6.0750000000000002</v>
      </c>
      <c r="K16" s="30">
        <v>2</v>
      </c>
      <c r="L16" s="31">
        <v>2.5</v>
      </c>
      <c r="M16" s="31">
        <v>1.5</v>
      </c>
      <c r="N16" s="31">
        <v>3</v>
      </c>
      <c r="O16" s="162">
        <v>2</v>
      </c>
      <c r="P16" s="32">
        <f t="shared" si="6"/>
        <v>11</v>
      </c>
      <c r="Q16" s="33">
        <f t="shared" si="7"/>
        <v>0.55000000000000004</v>
      </c>
      <c r="R16" s="39">
        <f t="shared" si="0"/>
        <v>1.45</v>
      </c>
      <c r="S16" s="141">
        <f t="shared" si="1"/>
        <v>1.175</v>
      </c>
      <c r="T16" s="141">
        <f t="shared" si="1"/>
        <v>1.2749999999999999</v>
      </c>
      <c r="U16" s="141">
        <f t="shared" si="1"/>
        <v>1.125</v>
      </c>
      <c r="V16" s="144">
        <f t="shared" si="1"/>
        <v>1.6</v>
      </c>
      <c r="W16" s="126">
        <f t="shared" si="2"/>
        <v>51.5</v>
      </c>
      <c r="X16" s="46">
        <f t="shared" si="8"/>
        <v>6.625</v>
      </c>
      <c r="Y16" s="33">
        <v>44</v>
      </c>
      <c r="Z16" s="51">
        <f t="shared" si="4"/>
        <v>35.200000000000003</v>
      </c>
    </row>
    <row r="17" spans="1:26" ht="19.899999999999999" customHeight="1" x14ac:dyDescent="0.3">
      <c r="A17" s="6">
        <v>11</v>
      </c>
      <c r="B17" s="156">
        <v>225131</v>
      </c>
      <c r="C17" s="181" t="s">
        <v>117</v>
      </c>
      <c r="D17" s="13">
        <v>8.5</v>
      </c>
      <c r="E17" s="14">
        <v>10</v>
      </c>
      <c r="F17" s="14">
        <v>6</v>
      </c>
      <c r="G17" s="14">
        <v>5</v>
      </c>
      <c r="H17" s="15">
        <v>10.5</v>
      </c>
      <c r="I17" s="16">
        <f t="shared" si="3"/>
        <v>40</v>
      </c>
      <c r="J17" s="17">
        <f t="shared" si="5"/>
        <v>6</v>
      </c>
      <c r="K17" s="30">
        <v>1.5</v>
      </c>
      <c r="L17" s="31">
        <v>2</v>
      </c>
      <c r="M17" s="31">
        <v>3</v>
      </c>
      <c r="N17" s="31">
        <v>2.5</v>
      </c>
      <c r="O17" s="162">
        <v>2.5</v>
      </c>
      <c r="P17" s="32">
        <f t="shared" si="6"/>
        <v>11.5</v>
      </c>
      <c r="Q17" s="33">
        <f t="shared" si="7"/>
        <v>0.57500000000000007</v>
      </c>
      <c r="R17" s="39">
        <f t="shared" si="0"/>
        <v>1.3499999999999999</v>
      </c>
      <c r="S17" s="141">
        <f t="shared" si="1"/>
        <v>1.6</v>
      </c>
      <c r="T17" s="141">
        <f t="shared" si="1"/>
        <v>1.0499999999999998</v>
      </c>
      <c r="U17" s="141">
        <f t="shared" si="1"/>
        <v>0.875</v>
      </c>
      <c r="V17" s="144">
        <f t="shared" si="1"/>
        <v>1.7</v>
      </c>
      <c r="W17" s="126">
        <f t="shared" si="2"/>
        <v>51.5</v>
      </c>
      <c r="X17" s="46">
        <f t="shared" si="8"/>
        <v>6.5750000000000002</v>
      </c>
      <c r="Y17" s="33">
        <v>44</v>
      </c>
      <c r="Z17" s="51">
        <f t="shared" si="4"/>
        <v>35.200000000000003</v>
      </c>
    </row>
    <row r="18" spans="1:26" ht="19.899999999999999" customHeight="1" thickBot="1" x14ac:dyDescent="0.35">
      <c r="A18" s="6">
        <v>12</v>
      </c>
      <c r="B18" s="156">
        <v>225132</v>
      </c>
      <c r="C18" s="181" t="s">
        <v>118</v>
      </c>
      <c r="D18" s="13">
        <v>3</v>
      </c>
      <c r="E18" s="14">
        <v>2.5</v>
      </c>
      <c r="F18" s="14">
        <v>4</v>
      </c>
      <c r="G18" s="14">
        <v>2</v>
      </c>
      <c r="H18" s="15">
        <v>2</v>
      </c>
      <c r="I18" s="16">
        <f t="shared" si="3"/>
        <v>13.5</v>
      </c>
      <c r="J18" s="17">
        <f t="shared" si="5"/>
        <v>2.0249999999999999</v>
      </c>
      <c r="K18" s="30">
        <v>0.5</v>
      </c>
      <c r="L18" s="31">
        <v>1</v>
      </c>
      <c r="M18" s="31">
        <v>2</v>
      </c>
      <c r="N18" s="31">
        <v>1.5</v>
      </c>
      <c r="O18" s="162">
        <v>1</v>
      </c>
      <c r="P18" s="32">
        <f t="shared" si="6"/>
        <v>6</v>
      </c>
      <c r="Q18" s="33">
        <f t="shared" si="7"/>
        <v>0.30000000000000004</v>
      </c>
      <c r="R18" s="39">
        <f t="shared" si="0"/>
        <v>0.47499999999999998</v>
      </c>
      <c r="S18" s="141">
        <f t="shared" si="1"/>
        <v>0.42499999999999999</v>
      </c>
      <c r="T18" s="141">
        <f t="shared" si="1"/>
        <v>0.7</v>
      </c>
      <c r="U18" s="141">
        <f t="shared" si="1"/>
        <v>0.375</v>
      </c>
      <c r="V18" s="144">
        <f t="shared" si="1"/>
        <v>0.35</v>
      </c>
      <c r="W18" s="126">
        <f t="shared" si="2"/>
        <v>19.5</v>
      </c>
      <c r="X18" s="46">
        <f t="shared" si="8"/>
        <v>2.3250000000000002</v>
      </c>
      <c r="Y18" s="33">
        <v>18</v>
      </c>
      <c r="Z18" s="51">
        <f t="shared" si="4"/>
        <v>14.4</v>
      </c>
    </row>
    <row r="19" spans="1:26" ht="19.899999999999999" customHeight="1" thickBot="1" x14ac:dyDescent="0.35">
      <c r="A19" s="6">
        <v>13</v>
      </c>
      <c r="B19" s="156">
        <v>225133</v>
      </c>
      <c r="C19" s="181" t="s">
        <v>119</v>
      </c>
      <c r="D19" s="13">
        <v>4.5</v>
      </c>
      <c r="E19" s="14">
        <v>3</v>
      </c>
      <c r="F19" s="14">
        <v>2.5</v>
      </c>
      <c r="G19" s="14">
        <v>4</v>
      </c>
      <c r="H19" s="10">
        <v>3.5</v>
      </c>
      <c r="I19" s="16">
        <f t="shared" si="3"/>
        <v>17.5</v>
      </c>
      <c r="J19" s="17">
        <f t="shared" si="5"/>
        <v>2.625</v>
      </c>
      <c r="K19" s="30">
        <v>1</v>
      </c>
      <c r="L19" s="31">
        <v>2</v>
      </c>
      <c r="M19" s="31">
        <v>0.5</v>
      </c>
      <c r="N19" s="31">
        <v>2</v>
      </c>
      <c r="O19" s="162">
        <v>0.5</v>
      </c>
      <c r="P19" s="32">
        <f t="shared" si="6"/>
        <v>6</v>
      </c>
      <c r="Q19" s="33">
        <f t="shared" si="7"/>
        <v>0.30000000000000004</v>
      </c>
      <c r="R19" s="39">
        <f t="shared" si="0"/>
        <v>0.72499999999999998</v>
      </c>
      <c r="S19" s="141">
        <f t="shared" si="1"/>
        <v>0.54999999999999993</v>
      </c>
      <c r="T19" s="141">
        <f t="shared" si="1"/>
        <v>0.4</v>
      </c>
      <c r="U19" s="141">
        <f t="shared" si="1"/>
        <v>0.7</v>
      </c>
      <c r="V19" s="144">
        <f t="shared" si="1"/>
        <v>0.55000000000000004</v>
      </c>
      <c r="W19" s="126">
        <f t="shared" si="2"/>
        <v>23.5</v>
      </c>
      <c r="X19" s="46">
        <f t="shared" si="8"/>
        <v>2.9249999999999998</v>
      </c>
      <c r="Y19" s="33">
        <v>24</v>
      </c>
      <c r="Z19" s="51">
        <f t="shared" si="4"/>
        <v>19.200000000000003</v>
      </c>
    </row>
    <row r="20" spans="1:26" ht="19.899999999999999" customHeight="1" thickBot="1" x14ac:dyDescent="0.35">
      <c r="A20" s="6">
        <v>14</v>
      </c>
      <c r="B20" s="156">
        <v>225134</v>
      </c>
      <c r="C20" s="181" t="s">
        <v>120</v>
      </c>
      <c r="D20" s="13">
        <v>7</v>
      </c>
      <c r="E20" s="14">
        <v>5</v>
      </c>
      <c r="F20" s="14">
        <v>4.5</v>
      </c>
      <c r="G20" s="14">
        <v>9</v>
      </c>
      <c r="H20" s="10">
        <v>8</v>
      </c>
      <c r="I20" s="16">
        <f t="shared" si="3"/>
        <v>33.5</v>
      </c>
      <c r="J20" s="17">
        <f t="shared" si="5"/>
        <v>5.0249999999999995</v>
      </c>
      <c r="K20" s="30">
        <v>2</v>
      </c>
      <c r="L20" s="31">
        <v>1.5</v>
      </c>
      <c r="M20" s="31">
        <v>2.5</v>
      </c>
      <c r="N20" s="31">
        <v>1</v>
      </c>
      <c r="O20" s="162">
        <v>2</v>
      </c>
      <c r="P20" s="32">
        <f t="shared" si="6"/>
        <v>9</v>
      </c>
      <c r="Q20" s="33">
        <f t="shared" si="7"/>
        <v>0.45</v>
      </c>
      <c r="R20" s="39">
        <f t="shared" si="0"/>
        <v>1.1500000000000001</v>
      </c>
      <c r="S20" s="141">
        <f t="shared" si="1"/>
        <v>0.82499999999999996</v>
      </c>
      <c r="T20" s="141">
        <f t="shared" si="1"/>
        <v>0.79999999999999993</v>
      </c>
      <c r="U20" s="141">
        <f t="shared" si="1"/>
        <v>1.4</v>
      </c>
      <c r="V20" s="144">
        <f t="shared" si="1"/>
        <v>1.3</v>
      </c>
      <c r="W20" s="126">
        <f t="shared" si="2"/>
        <v>42.5</v>
      </c>
      <c r="X20" s="46">
        <f t="shared" si="8"/>
        <v>5.4749999999999996</v>
      </c>
      <c r="Y20" s="33">
        <v>38</v>
      </c>
      <c r="Z20" s="51">
        <f t="shared" si="4"/>
        <v>30.400000000000002</v>
      </c>
    </row>
    <row r="21" spans="1:26" ht="19.899999999999999" customHeight="1" thickBot="1" x14ac:dyDescent="0.35">
      <c r="A21" s="6">
        <v>15</v>
      </c>
      <c r="B21" s="156">
        <v>225135</v>
      </c>
      <c r="C21" s="181" t="s">
        <v>121</v>
      </c>
      <c r="D21" s="13">
        <v>3.5</v>
      </c>
      <c r="E21" s="14">
        <v>4.5</v>
      </c>
      <c r="F21" s="14">
        <v>4</v>
      </c>
      <c r="G21" s="14">
        <v>3</v>
      </c>
      <c r="H21" s="10">
        <v>1.5</v>
      </c>
      <c r="I21" s="16">
        <f t="shared" si="3"/>
        <v>16.5</v>
      </c>
      <c r="J21" s="17">
        <f t="shared" si="5"/>
        <v>2.4750000000000001</v>
      </c>
      <c r="K21" s="30">
        <v>1.5</v>
      </c>
      <c r="L21" s="31">
        <v>1</v>
      </c>
      <c r="M21" s="31">
        <v>0</v>
      </c>
      <c r="N21" s="31">
        <v>1</v>
      </c>
      <c r="O21" s="162">
        <v>1.5</v>
      </c>
      <c r="P21" s="32">
        <f t="shared" si="6"/>
        <v>5</v>
      </c>
      <c r="Q21" s="33">
        <f t="shared" si="7"/>
        <v>0.25</v>
      </c>
      <c r="R21" s="39">
        <f t="shared" si="0"/>
        <v>0.60000000000000009</v>
      </c>
      <c r="S21" s="141">
        <f t="shared" si="1"/>
        <v>0.72499999999999998</v>
      </c>
      <c r="T21" s="141">
        <f t="shared" si="1"/>
        <v>0.6</v>
      </c>
      <c r="U21" s="141">
        <f t="shared" si="1"/>
        <v>0.49999999999999994</v>
      </c>
      <c r="V21" s="144">
        <f t="shared" si="1"/>
        <v>0.3</v>
      </c>
      <c r="W21" s="126">
        <f t="shared" si="2"/>
        <v>21.5</v>
      </c>
      <c r="X21" s="46">
        <f t="shared" si="8"/>
        <v>2.7250000000000001</v>
      </c>
      <c r="Y21" s="33">
        <v>20</v>
      </c>
      <c r="Z21" s="51">
        <f t="shared" si="4"/>
        <v>16</v>
      </c>
    </row>
    <row r="22" spans="1:26" ht="19.899999999999999" customHeight="1" thickBot="1" x14ac:dyDescent="0.35">
      <c r="A22" s="6">
        <v>16</v>
      </c>
      <c r="B22" s="156">
        <v>225136</v>
      </c>
      <c r="C22" s="181" t="s">
        <v>122</v>
      </c>
      <c r="D22" s="13">
        <v>5</v>
      </c>
      <c r="E22" s="14">
        <v>3</v>
      </c>
      <c r="F22" s="14">
        <v>3.5</v>
      </c>
      <c r="G22" s="14">
        <v>4</v>
      </c>
      <c r="H22" s="10">
        <v>2</v>
      </c>
      <c r="I22" s="16">
        <f t="shared" si="3"/>
        <v>17.5</v>
      </c>
      <c r="J22" s="17">
        <f t="shared" si="5"/>
        <v>2.625</v>
      </c>
      <c r="K22" s="30">
        <v>1</v>
      </c>
      <c r="L22" s="31">
        <v>1.5</v>
      </c>
      <c r="M22" s="31">
        <v>0.5</v>
      </c>
      <c r="N22" s="31">
        <v>2</v>
      </c>
      <c r="O22" s="162">
        <v>0.5</v>
      </c>
      <c r="P22" s="32">
        <f t="shared" si="6"/>
        <v>5.5</v>
      </c>
      <c r="Q22" s="33">
        <f t="shared" si="7"/>
        <v>0.27500000000000002</v>
      </c>
      <c r="R22" s="39">
        <f t="shared" si="0"/>
        <v>0.8</v>
      </c>
      <c r="S22" s="141">
        <f t="shared" si="1"/>
        <v>0.52499999999999991</v>
      </c>
      <c r="T22" s="141">
        <f t="shared" si="1"/>
        <v>0.55000000000000004</v>
      </c>
      <c r="U22" s="141">
        <f t="shared" si="1"/>
        <v>0.7</v>
      </c>
      <c r="V22" s="144">
        <f t="shared" si="1"/>
        <v>0.32500000000000001</v>
      </c>
      <c r="W22" s="126">
        <f t="shared" si="2"/>
        <v>23</v>
      </c>
      <c r="X22" s="46">
        <f t="shared" si="8"/>
        <v>2.9</v>
      </c>
      <c r="Y22" s="33">
        <v>22</v>
      </c>
      <c r="Z22" s="51">
        <f t="shared" si="4"/>
        <v>17.600000000000001</v>
      </c>
    </row>
    <row r="23" spans="1:26" ht="19.899999999999999" customHeight="1" thickBot="1" x14ac:dyDescent="0.35">
      <c r="A23" s="6">
        <v>17</v>
      </c>
      <c r="B23" s="156">
        <v>225137</v>
      </c>
      <c r="C23" s="181" t="s">
        <v>123</v>
      </c>
      <c r="D23" s="13">
        <v>6.5</v>
      </c>
      <c r="E23" s="14">
        <v>4</v>
      </c>
      <c r="F23" s="14">
        <v>3</v>
      </c>
      <c r="G23" s="14">
        <v>2.5</v>
      </c>
      <c r="H23" s="10">
        <v>7</v>
      </c>
      <c r="I23" s="16">
        <f t="shared" si="3"/>
        <v>23</v>
      </c>
      <c r="J23" s="17">
        <f t="shared" si="5"/>
        <v>3.4499999999999997</v>
      </c>
      <c r="K23" s="30">
        <v>0.5</v>
      </c>
      <c r="L23" s="31">
        <v>2.5</v>
      </c>
      <c r="M23" s="31">
        <v>1.5</v>
      </c>
      <c r="N23" s="31">
        <v>0.5</v>
      </c>
      <c r="O23" s="162">
        <v>2</v>
      </c>
      <c r="P23" s="32">
        <f t="shared" si="6"/>
        <v>7</v>
      </c>
      <c r="Q23" s="33">
        <f t="shared" si="7"/>
        <v>0.35000000000000003</v>
      </c>
      <c r="R23" s="39">
        <f t="shared" si="0"/>
        <v>1</v>
      </c>
      <c r="S23" s="141">
        <f t="shared" ref="S23:V25" si="9">(E23*0.15+L23*0.05)</f>
        <v>0.72499999999999998</v>
      </c>
      <c r="T23" s="141">
        <f t="shared" si="9"/>
        <v>0.52499999999999991</v>
      </c>
      <c r="U23" s="141">
        <f t="shared" si="9"/>
        <v>0.4</v>
      </c>
      <c r="V23" s="144">
        <f t="shared" si="9"/>
        <v>1.1500000000000001</v>
      </c>
      <c r="W23" s="126">
        <f t="shared" si="2"/>
        <v>30</v>
      </c>
      <c r="X23" s="46">
        <f t="shared" si="8"/>
        <v>3.8</v>
      </c>
      <c r="Y23" s="33">
        <v>29</v>
      </c>
      <c r="Z23" s="51">
        <f t="shared" si="4"/>
        <v>23.200000000000003</v>
      </c>
    </row>
    <row r="24" spans="1:26" ht="19.899999999999999" customHeight="1" thickBot="1" x14ac:dyDescent="0.35">
      <c r="A24" s="6">
        <v>18</v>
      </c>
      <c r="B24" s="156">
        <v>225138</v>
      </c>
      <c r="C24" s="181" t="s">
        <v>124</v>
      </c>
      <c r="D24" s="13">
        <v>3.5</v>
      </c>
      <c r="E24" s="14">
        <v>6</v>
      </c>
      <c r="F24" s="14">
        <v>4</v>
      </c>
      <c r="G24" s="14">
        <v>0</v>
      </c>
      <c r="H24" s="10">
        <v>2</v>
      </c>
      <c r="I24" s="16">
        <f t="shared" si="3"/>
        <v>15.5</v>
      </c>
      <c r="J24" s="17">
        <f t="shared" si="5"/>
        <v>2.3249999999999997</v>
      </c>
      <c r="K24" s="30">
        <v>0</v>
      </c>
      <c r="L24" s="31">
        <v>1.5</v>
      </c>
      <c r="M24" s="31">
        <v>1</v>
      </c>
      <c r="N24" s="31">
        <v>2</v>
      </c>
      <c r="O24" s="162">
        <v>1</v>
      </c>
      <c r="P24" s="32">
        <f t="shared" si="6"/>
        <v>5.5</v>
      </c>
      <c r="Q24" s="33">
        <f t="shared" si="7"/>
        <v>0.27500000000000002</v>
      </c>
      <c r="R24" s="39">
        <f t="shared" si="0"/>
        <v>0.52500000000000002</v>
      </c>
      <c r="S24" s="141">
        <f t="shared" si="9"/>
        <v>0.97499999999999987</v>
      </c>
      <c r="T24" s="141">
        <f t="shared" si="9"/>
        <v>0.65</v>
      </c>
      <c r="U24" s="141">
        <f t="shared" si="9"/>
        <v>0.1</v>
      </c>
      <c r="V24" s="144">
        <f t="shared" si="9"/>
        <v>0.35</v>
      </c>
      <c r="W24" s="126">
        <f t="shared" si="2"/>
        <v>21</v>
      </c>
      <c r="X24" s="46">
        <f t="shared" si="8"/>
        <v>2.5999999999999996</v>
      </c>
      <c r="Y24" s="33">
        <v>20</v>
      </c>
      <c r="Z24" s="51">
        <f t="shared" si="4"/>
        <v>16</v>
      </c>
    </row>
    <row r="25" spans="1:26" ht="19.899999999999999" customHeight="1" thickBot="1" x14ac:dyDescent="0.35">
      <c r="A25" s="6">
        <v>19</v>
      </c>
      <c r="B25" s="156">
        <v>225139</v>
      </c>
      <c r="C25" s="181" t="s">
        <v>125</v>
      </c>
      <c r="D25" s="13">
        <v>6</v>
      </c>
      <c r="E25" s="14">
        <v>7.5</v>
      </c>
      <c r="F25" s="14">
        <v>5</v>
      </c>
      <c r="G25" s="14">
        <v>4.5</v>
      </c>
      <c r="H25" s="10">
        <v>2</v>
      </c>
      <c r="I25" s="16">
        <f t="shared" si="3"/>
        <v>25</v>
      </c>
      <c r="J25" s="17">
        <f t="shared" si="5"/>
        <v>3.75</v>
      </c>
      <c r="K25" s="30">
        <v>1</v>
      </c>
      <c r="L25" s="31">
        <v>2</v>
      </c>
      <c r="M25" s="31">
        <v>3</v>
      </c>
      <c r="N25" s="31">
        <v>1.5</v>
      </c>
      <c r="O25" s="162">
        <v>2</v>
      </c>
      <c r="P25" s="32">
        <f t="shared" si="6"/>
        <v>9.5</v>
      </c>
      <c r="Q25" s="33">
        <f t="shared" si="7"/>
        <v>0.47500000000000003</v>
      </c>
      <c r="R25" s="39">
        <f t="shared" si="0"/>
        <v>0.95</v>
      </c>
      <c r="S25" s="141">
        <f t="shared" si="9"/>
        <v>1.2250000000000001</v>
      </c>
      <c r="T25" s="141">
        <f t="shared" si="9"/>
        <v>0.9</v>
      </c>
      <c r="U25" s="141">
        <f t="shared" si="9"/>
        <v>0.75</v>
      </c>
      <c r="V25" s="144">
        <f t="shared" si="9"/>
        <v>0.4</v>
      </c>
      <c r="W25" s="126">
        <f t="shared" si="2"/>
        <v>34.5</v>
      </c>
      <c r="X25" s="46">
        <f t="shared" si="8"/>
        <v>4.2249999999999996</v>
      </c>
      <c r="Y25" s="33">
        <v>30</v>
      </c>
      <c r="Z25" s="51">
        <f t="shared" si="4"/>
        <v>24</v>
      </c>
    </row>
    <row r="26" spans="1:26" ht="19.899999999999999" customHeight="1" thickBot="1" x14ac:dyDescent="0.35">
      <c r="A26" s="6">
        <v>20</v>
      </c>
      <c r="B26" s="156">
        <v>225140</v>
      </c>
      <c r="C26" s="181" t="s">
        <v>126</v>
      </c>
      <c r="D26" s="13">
        <v>7</v>
      </c>
      <c r="E26" s="14">
        <v>9</v>
      </c>
      <c r="F26" s="14">
        <v>7</v>
      </c>
      <c r="G26" s="14">
        <v>4.5</v>
      </c>
      <c r="H26" s="10">
        <v>5</v>
      </c>
      <c r="I26" s="16">
        <f t="shared" si="3"/>
        <v>32.5</v>
      </c>
      <c r="J26" s="17">
        <f t="shared" si="5"/>
        <v>4.875</v>
      </c>
      <c r="K26" s="30">
        <v>2.5</v>
      </c>
      <c r="L26" s="31">
        <v>3</v>
      </c>
      <c r="M26" s="31">
        <v>2</v>
      </c>
      <c r="N26" s="31">
        <v>1.5</v>
      </c>
      <c r="O26" s="162">
        <v>1</v>
      </c>
      <c r="P26" s="32">
        <f t="shared" si="6"/>
        <v>10</v>
      </c>
      <c r="Q26" s="33">
        <f t="shared" si="7"/>
        <v>0.5</v>
      </c>
      <c r="R26" s="39">
        <f t="shared" ref="R26:V66" si="10">(D26*0.15+K26*0.05)</f>
        <v>1.175</v>
      </c>
      <c r="S26" s="141">
        <f t="shared" si="10"/>
        <v>1.5</v>
      </c>
      <c r="T26" s="141">
        <f t="shared" si="10"/>
        <v>1.1500000000000001</v>
      </c>
      <c r="U26" s="141">
        <f t="shared" si="10"/>
        <v>0.75</v>
      </c>
      <c r="V26" s="144">
        <f t="shared" si="10"/>
        <v>0.8</v>
      </c>
      <c r="W26" s="126">
        <f t="shared" si="2"/>
        <v>42.5</v>
      </c>
      <c r="X26" s="46">
        <f t="shared" si="8"/>
        <v>5.375</v>
      </c>
      <c r="Y26" s="33">
        <v>36</v>
      </c>
      <c r="Z26" s="51">
        <f t="shared" si="4"/>
        <v>28.8</v>
      </c>
    </row>
    <row r="27" spans="1:26" ht="19.899999999999999" customHeight="1" thickBot="1" x14ac:dyDescent="0.35">
      <c r="A27" s="6">
        <v>21</v>
      </c>
      <c r="B27" s="156">
        <v>225141</v>
      </c>
      <c r="C27" s="181" t="s">
        <v>127</v>
      </c>
      <c r="D27" s="13">
        <v>4</v>
      </c>
      <c r="E27" s="14">
        <v>7</v>
      </c>
      <c r="F27" s="14">
        <v>5.5</v>
      </c>
      <c r="G27" s="14">
        <v>0</v>
      </c>
      <c r="H27" s="10">
        <v>2</v>
      </c>
      <c r="I27" s="16">
        <f t="shared" si="3"/>
        <v>18.5</v>
      </c>
      <c r="J27" s="17">
        <f t="shared" si="5"/>
        <v>2.7749999999999999</v>
      </c>
      <c r="K27" s="30">
        <v>0</v>
      </c>
      <c r="L27" s="31">
        <v>1</v>
      </c>
      <c r="M27" s="31">
        <v>2</v>
      </c>
      <c r="N27" s="31">
        <v>2</v>
      </c>
      <c r="O27" s="162">
        <v>1.5</v>
      </c>
      <c r="P27" s="32">
        <f t="shared" si="6"/>
        <v>6.5</v>
      </c>
      <c r="Q27" s="33">
        <f t="shared" si="7"/>
        <v>0.32500000000000001</v>
      </c>
      <c r="R27" s="39">
        <f t="shared" si="10"/>
        <v>0.6</v>
      </c>
      <c r="S27" s="141">
        <f t="shared" si="10"/>
        <v>1.1000000000000001</v>
      </c>
      <c r="T27" s="141">
        <f t="shared" si="10"/>
        <v>0.92499999999999993</v>
      </c>
      <c r="U27" s="141">
        <f t="shared" si="10"/>
        <v>0.1</v>
      </c>
      <c r="V27" s="144">
        <f t="shared" si="10"/>
        <v>0.375</v>
      </c>
      <c r="W27" s="126">
        <f t="shared" si="2"/>
        <v>25</v>
      </c>
      <c r="X27" s="46">
        <f t="shared" si="8"/>
        <v>3.1</v>
      </c>
      <c r="Y27" s="166">
        <v>22</v>
      </c>
      <c r="Z27" s="51">
        <f t="shared" si="4"/>
        <v>17.600000000000001</v>
      </c>
    </row>
    <row r="28" spans="1:26" ht="19.899999999999999" customHeight="1" thickBot="1" x14ac:dyDescent="0.35">
      <c r="A28" s="6">
        <v>22</v>
      </c>
      <c r="B28" s="156">
        <v>225142</v>
      </c>
      <c r="C28" s="181" t="s">
        <v>128</v>
      </c>
      <c r="D28" s="13">
        <v>6</v>
      </c>
      <c r="E28" s="14">
        <v>5</v>
      </c>
      <c r="F28" s="14">
        <v>7.5</v>
      </c>
      <c r="G28" s="14">
        <v>4</v>
      </c>
      <c r="H28" s="10">
        <v>4.5</v>
      </c>
      <c r="I28" s="16">
        <f t="shared" si="3"/>
        <v>27</v>
      </c>
      <c r="J28" s="17">
        <f t="shared" si="5"/>
        <v>4.05</v>
      </c>
      <c r="K28" s="30">
        <v>2</v>
      </c>
      <c r="L28" s="31">
        <v>1</v>
      </c>
      <c r="M28" s="31">
        <v>0.5</v>
      </c>
      <c r="N28" s="31">
        <v>1.5</v>
      </c>
      <c r="O28" s="162">
        <v>1</v>
      </c>
      <c r="P28" s="32">
        <f t="shared" si="6"/>
        <v>6</v>
      </c>
      <c r="Q28" s="33">
        <f t="shared" si="7"/>
        <v>0.30000000000000004</v>
      </c>
      <c r="R28" s="39">
        <f t="shared" si="10"/>
        <v>0.99999999999999989</v>
      </c>
      <c r="S28" s="141">
        <f t="shared" si="10"/>
        <v>0.8</v>
      </c>
      <c r="T28" s="141">
        <f t="shared" si="10"/>
        <v>1.1499999999999999</v>
      </c>
      <c r="U28" s="141">
        <f t="shared" si="10"/>
        <v>0.67500000000000004</v>
      </c>
      <c r="V28" s="144">
        <f t="shared" si="10"/>
        <v>0.72499999999999998</v>
      </c>
      <c r="W28" s="126">
        <f t="shared" si="2"/>
        <v>33</v>
      </c>
      <c r="X28" s="46">
        <f t="shared" si="8"/>
        <v>4.3499999999999996</v>
      </c>
      <c r="Y28" s="166">
        <v>30</v>
      </c>
      <c r="Z28" s="51">
        <f t="shared" si="4"/>
        <v>24</v>
      </c>
    </row>
    <row r="29" spans="1:26" ht="19.899999999999999" customHeight="1" thickBot="1" x14ac:dyDescent="0.35">
      <c r="A29" s="6">
        <v>23</v>
      </c>
      <c r="B29" s="156">
        <v>225143</v>
      </c>
      <c r="C29" s="181" t="s">
        <v>129</v>
      </c>
      <c r="D29" s="13">
        <v>6</v>
      </c>
      <c r="E29" s="14">
        <v>7.5</v>
      </c>
      <c r="F29" s="14">
        <v>5</v>
      </c>
      <c r="G29" s="14">
        <v>4.5</v>
      </c>
      <c r="H29" s="10">
        <v>2</v>
      </c>
      <c r="I29" s="16">
        <f t="shared" si="3"/>
        <v>25</v>
      </c>
      <c r="J29" s="17">
        <f t="shared" si="5"/>
        <v>3.75</v>
      </c>
      <c r="K29" s="30">
        <v>1</v>
      </c>
      <c r="L29" s="31">
        <v>2</v>
      </c>
      <c r="M29" s="31">
        <v>3</v>
      </c>
      <c r="N29" s="31">
        <v>1</v>
      </c>
      <c r="O29" s="162">
        <v>1.5</v>
      </c>
      <c r="P29" s="32">
        <f t="shared" si="6"/>
        <v>8.5</v>
      </c>
      <c r="Q29" s="33">
        <f t="shared" si="7"/>
        <v>0.42500000000000004</v>
      </c>
      <c r="R29" s="39">
        <f t="shared" si="10"/>
        <v>0.95</v>
      </c>
      <c r="S29" s="141">
        <f t="shared" si="10"/>
        <v>1.2250000000000001</v>
      </c>
      <c r="T29" s="141">
        <f t="shared" si="10"/>
        <v>0.9</v>
      </c>
      <c r="U29" s="141">
        <f t="shared" si="10"/>
        <v>0.72499999999999998</v>
      </c>
      <c r="V29" s="144">
        <f t="shared" si="10"/>
        <v>0.375</v>
      </c>
      <c r="W29" s="126">
        <f t="shared" si="2"/>
        <v>33.5</v>
      </c>
      <c r="X29" s="46">
        <f t="shared" si="8"/>
        <v>4.1749999999999998</v>
      </c>
      <c r="Y29" s="166">
        <v>30</v>
      </c>
      <c r="Z29" s="51">
        <f t="shared" si="4"/>
        <v>24</v>
      </c>
    </row>
    <row r="30" spans="1:26" ht="19.899999999999999" customHeight="1" thickBot="1" x14ac:dyDescent="0.35">
      <c r="A30" s="6">
        <v>24</v>
      </c>
      <c r="B30" s="156">
        <v>225144</v>
      </c>
      <c r="C30" s="181" t="s">
        <v>130</v>
      </c>
      <c r="D30" s="13">
        <v>3.5</v>
      </c>
      <c r="E30" s="14">
        <v>4</v>
      </c>
      <c r="F30" s="14">
        <v>6</v>
      </c>
      <c r="G30" s="14">
        <v>0</v>
      </c>
      <c r="H30" s="10">
        <v>2</v>
      </c>
      <c r="I30" s="16">
        <f t="shared" si="3"/>
        <v>15.5</v>
      </c>
      <c r="J30" s="17">
        <f t="shared" si="5"/>
        <v>2.3249999999999997</v>
      </c>
      <c r="K30" s="30">
        <v>0</v>
      </c>
      <c r="L30" s="31">
        <v>1.5</v>
      </c>
      <c r="M30" s="31">
        <v>0.5</v>
      </c>
      <c r="N30" s="31">
        <v>2</v>
      </c>
      <c r="O30" s="162">
        <v>1</v>
      </c>
      <c r="P30" s="32">
        <f t="shared" si="6"/>
        <v>5</v>
      </c>
      <c r="Q30" s="33">
        <f t="shared" si="7"/>
        <v>0.25</v>
      </c>
      <c r="R30" s="39">
        <f t="shared" si="10"/>
        <v>0.52500000000000002</v>
      </c>
      <c r="S30" s="141">
        <f t="shared" si="10"/>
        <v>0.67500000000000004</v>
      </c>
      <c r="T30" s="141">
        <f t="shared" si="10"/>
        <v>0.92499999999999993</v>
      </c>
      <c r="U30" s="141">
        <f t="shared" si="10"/>
        <v>0.1</v>
      </c>
      <c r="V30" s="144">
        <f t="shared" si="10"/>
        <v>0.35</v>
      </c>
      <c r="W30" s="126">
        <f t="shared" si="2"/>
        <v>20.5</v>
      </c>
      <c r="X30" s="46">
        <f t="shared" si="8"/>
        <v>2.5749999999999997</v>
      </c>
      <c r="Y30" s="166">
        <v>21</v>
      </c>
      <c r="Z30" s="51">
        <f t="shared" si="4"/>
        <v>16.8</v>
      </c>
    </row>
    <row r="31" spans="1:26" ht="19.899999999999999" customHeight="1" x14ac:dyDescent="0.3">
      <c r="A31" s="6">
        <v>25</v>
      </c>
      <c r="B31" s="156">
        <v>225145</v>
      </c>
      <c r="C31" s="181" t="s">
        <v>131</v>
      </c>
      <c r="D31" s="13">
        <v>8.5</v>
      </c>
      <c r="E31" s="14">
        <v>7</v>
      </c>
      <c r="F31" s="14">
        <v>10</v>
      </c>
      <c r="G31" s="14">
        <v>9</v>
      </c>
      <c r="H31" s="10">
        <v>4</v>
      </c>
      <c r="I31" s="16">
        <f t="shared" si="3"/>
        <v>38.5</v>
      </c>
      <c r="J31" s="17">
        <f t="shared" si="5"/>
        <v>5.7749999999999995</v>
      </c>
      <c r="K31" s="30">
        <v>2</v>
      </c>
      <c r="L31" s="31">
        <v>2</v>
      </c>
      <c r="M31" s="31">
        <v>1.5</v>
      </c>
      <c r="N31" s="31">
        <v>2.5</v>
      </c>
      <c r="O31" s="162">
        <v>3</v>
      </c>
      <c r="P31" s="32">
        <f t="shared" si="6"/>
        <v>11</v>
      </c>
      <c r="Q31" s="33">
        <f t="shared" si="7"/>
        <v>0.55000000000000004</v>
      </c>
      <c r="R31" s="39">
        <f t="shared" si="10"/>
        <v>1.375</v>
      </c>
      <c r="S31" s="141">
        <f t="shared" si="10"/>
        <v>1.1500000000000001</v>
      </c>
      <c r="T31" s="141">
        <f t="shared" si="10"/>
        <v>1.575</v>
      </c>
      <c r="U31" s="141">
        <f t="shared" si="10"/>
        <v>1.4749999999999999</v>
      </c>
      <c r="V31" s="144">
        <f t="shared" si="10"/>
        <v>0.75</v>
      </c>
      <c r="W31" s="126">
        <f t="shared" si="2"/>
        <v>49.5</v>
      </c>
      <c r="X31" s="46">
        <f t="shared" si="8"/>
        <v>6.3249999999999993</v>
      </c>
      <c r="Y31" s="166">
        <v>42</v>
      </c>
      <c r="Z31" s="51">
        <f t="shared" si="4"/>
        <v>33.6</v>
      </c>
    </row>
    <row r="32" spans="1:26" ht="19.899999999999999" customHeight="1" thickBot="1" x14ac:dyDescent="0.35">
      <c r="A32" s="6">
        <v>26</v>
      </c>
      <c r="B32" s="156">
        <v>225146</v>
      </c>
      <c r="C32" s="181" t="s">
        <v>132</v>
      </c>
      <c r="D32" s="159">
        <v>0</v>
      </c>
      <c r="E32" s="160">
        <v>1</v>
      </c>
      <c r="F32" s="160">
        <v>1.5</v>
      </c>
      <c r="G32" s="160">
        <v>2</v>
      </c>
      <c r="H32" s="161">
        <v>0</v>
      </c>
      <c r="I32" s="16">
        <f t="shared" si="3"/>
        <v>4.5</v>
      </c>
      <c r="J32" s="17">
        <f t="shared" si="5"/>
        <v>0.67499999999999993</v>
      </c>
      <c r="K32" s="30">
        <v>0.5</v>
      </c>
      <c r="L32" s="31">
        <v>1</v>
      </c>
      <c r="M32" s="31">
        <v>1.5</v>
      </c>
      <c r="N32" s="31">
        <v>0.5</v>
      </c>
      <c r="O32" s="162">
        <v>0</v>
      </c>
      <c r="P32" s="32">
        <f>SUM(K32:O32)</f>
        <v>3.5</v>
      </c>
      <c r="Q32" s="33">
        <f t="shared" si="7"/>
        <v>0.17500000000000002</v>
      </c>
      <c r="R32" s="39">
        <f t="shared" si="10"/>
        <v>2.5000000000000001E-2</v>
      </c>
      <c r="S32" s="141">
        <f t="shared" si="10"/>
        <v>0.2</v>
      </c>
      <c r="T32" s="141">
        <f t="shared" si="10"/>
        <v>0.3</v>
      </c>
      <c r="U32" s="141">
        <f t="shared" si="10"/>
        <v>0.32500000000000001</v>
      </c>
      <c r="V32" s="144">
        <f t="shared" si="10"/>
        <v>0</v>
      </c>
      <c r="W32" s="126">
        <f t="shared" si="2"/>
        <v>8</v>
      </c>
      <c r="X32" s="46">
        <f t="shared" si="8"/>
        <v>0.85</v>
      </c>
      <c r="Y32" s="166">
        <v>7</v>
      </c>
      <c r="Z32" s="51">
        <f t="shared" si="4"/>
        <v>5.6000000000000005</v>
      </c>
    </row>
    <row r="33" spans="1:26" ht="19.899999999999999" customHeight="1" thickBot="1" x14ac:dyDescent="0.35">
      <c r="A33" s="6">
        <v>27</v>
      </c>
      <c r="B33" s="156">
        <v>225147</v>
      </c>
      <c r="C33" s="181" t="s">
        <v>133</v>
      </c>
      <c r="D33" s="13">
        <v>10</v>
      </c>
      <c r="E33" s="14">
        <v>9</v>
      </c>
      <c r="F33" s="14">
        <v>8</v>
      </c>
      <c r="G33" s="14">
        <v>7</v>
      </c>
      <c r="H33" s="10">
        <v>6</v>
      </c>
      <c r="I33" s="16">
        <f t="shared" si="3"/>
        <v>40</v>
      </c>
      <c r="J33" s="17">
        <f t="shared" si="5"/>
        <v>6</v>
      </c>
      <c r="K33" s="30">
        <v>1.5</v>
      </c>
      <c r="L33" s="31">
        <v>2</v>
      </c>
      <c r="M33" s="31">
        <v>3</v>
      </c>
      <c r="N33" s="31">
        <v>3.5</v>
      </c>
      <c r="O33" s="162">
        <v>2.5</v>
      </c>
      <c r="P33" s="32">
        <f t="shared" si="6"/>
        <v>12.5</v>
      </c>
      <c r="Q33" s="33">
        <f t="shared" si="7"/>
        <v>0.625</v>
      </c>
      <c r="R33" s="39">
        <f t="shared" si="10"/>
        <v>1.575</v>
      </c>
      <c r="S33" s="141">
        <f t="shared" si="10"/>
        <v>1.45</v>
      </c>
      <c r="T33" s="141">
        <f t="shared" si="10"/>
        <v>1.35</v>
      </c>
      <c r="U33" s="141">
        <f t="shared" si="10"/>
        <v>1.2250000000000001</v>
      </c>
      <c r="V33" s="144">
        <f t="shared" si="10"/>
        <v>1.0249999999999999</v>
      </c>
      <c r="W33" s="126">
        <f t="shared" si="2"/>
        <v>52.5</v>
      </c>
      <c r="X33" s="46">
        <f t="shared" si="8"/>
        <v>6.625</v>
      </c>
      <c r="Y33" s="166">
        <v>44</v>
      </c>
      <c r="Z33" s="51">
        <f t="shared" si="4"/>
        <v>35.200000000000003</v>
      </c>
    </row>
    <row r="34" spans="1:26" ht="19.899999999999999" customHeight="1" thickBot="1" x14ac:dyDescent="0.35">
      <c r="A34" s="6">
        <v>28</v>
      </c>
      <c r="B34" s="156">
        <v>225148</v>
      </c>
      <c r="C34" s="181" t="s">
        <v>134</v>
      </c>
      <c r="D34" s="13">
        <v>4.5</v>
      </c>
      <c r="E34" s="14">
        <v>3</v>
      </c>
      <c r="F34" s="14">
        <v>3.5</v>
      </c>
      <c r="G34" s="14">
        <v>0</v>
      </c>
      <c r="H34" s="10">
        <v>5</v>
      </c>
      <c r="I34" s="16">
        <f t="shared" si="3"/>
        <v>16</v>
      </c>
      <c r="J34" s="17">
        <f t="shared" si="5"/>
        <v>2.4</v>
      </c>
      <c r="K34" s="30">
        <v>1.5</v>
      </c>
      <c r="L34" s="31">
        <v>2</v>
      </c>
      <c r="M34" s="31">
        <v>0.5</v>
      </c>
      <c r="N34" s="31">
        <v>1</v>
      </c>
      <c r="O34" s="162">
        <v>0.5</v>
      </c>
      <c r="P34" s="32">
        <f t="shared" si="6"/>
        <v>5.5</v>
      </c>
      <c r="Q34" s="33">
        <f t="shared" si="7"/>
        <v>0.27500000000000002</v>
      </c>
      <c r="R34" s="39">
        <f t="shared" si="10"/>
        <v>0.75</v>
      </c>
      <c r="S34" s="141">
        <f t="shared" si="10"/>
        <v>0.54999999999999993</v>
      </c>
      <c r="T34" s="141">
        <f t="shared" si="10"/>
        <v>0.55000000000000004</v>
      </c>
      <c r="U34" s="141">
        <f t="shared" si="10"/>
        <v>0.05</v>
      </c>
      <c r="V34" s="144">
        <f t="shared" si="10"/>
        <v>0.77500000000000002</v>
      </c>
      <c r="W34" s="126">
        <f t="shared" si="2"/>
        <v>21.5</v>
      </c>
      <c r="X34" s="46">
        <f t="shared" si="8"/>
        <v>2.6749999999999998</v>
      </c>
      <c r="Y34" s="166">
        <v>21</v>
      </c>
      <c r="Z34" s="51">
        <f t="shared" si="4"/>
        <v>16.8</v>
      </c>
    </row>
    <row r="35" spans="1:26" ht="19.899999999999999" customHeight="1" thickBot="1" x14ac:dyDescent="0.35">
      <c r="A35" s="6">
        <v>29</v>
      </c>
      <c r="B35" s="156">
        <v>225149</v>
      </c>
      <c r="C35" s="181" t="s">
        <v>135</v>
      </c>
      <c r="D35" s="13">
        <v>2</v>
      </c>
      <c r="E35" s="14">
        <v>3.5</v>
      </c>
      <c r="F35" s="14">
        <v>4</v>
      </c>
      <c r="G35" s="14">
        <v>3</v>
      </c>
      <c r="H35" s="10">
        <v>2</v>
      </c>
      <c r="I35" s="16">
        <f t="shared" si="3"/>
        <v>14.5</v>
      </c>
      <c r="J35" s="17">
        <f t="shared" si="5"/>
        <v>2.1749999999999998</v>
      </c>
      <c r="K35" s="30">
        <v>1</v>
      </c>
      <c r="L35" s="31">
        <v>2</v>
      </c>
      <c r="M35" s="31">
        <v>0</v>
      </c>
      <c r="N35" s="31">
        <v>0.5</v>
      </c>
      <c r="O35" s="162">
        <v>1</v>
      </c>
      <c r="P35" s="32">
        <f t="shared" si="6"/>
        <v>4.5</v>
      </c>
      <c r="Q35" s="33">
        <f t="shared" si="7"/>
        <v>0.22500000000000001</v>
      </c>
      <c r="R35" s="39">
        <f t="shared" si="10"/>
        <v>0.35</v>
      </c>
      <c r="S35" s="141">
        <f t="shared" si="10"/>
        <v>0.625</v>
      </c>
      <c r="T35" s="141">
        <f t="shared" si="10"/>
        <v>0.6</v>
      </c>
      <c r="U35" s="141">
        <f t="shared" si="10"/>
        <v>0.47499999999999998</v>
      </c>
      <c r="V35" s="144">
        <f t="shared" si="10"/>
        <v>0.35</v>
      </c>
      <c r="W35" s="126">
        <f t="shared" si="2"/>
        <v>19</v>
      </c>
      <c r="X35" s="46">
        <f t="shared" si="8"/>
        <v>2.4</v>
      </c>
      <c r="Y35" s="166">
        <v>19</v>
      </c>
      <c r="Z35" s="51">
        <f t="shared" si="4"/>
        <v>15.200000000000001</v>
      </c>
    </row>
    <row r="36" spans="1:26" ht="19.899999999999999" customHeight="1" thickBot="1" x14ac:dyDescent="0.35">
      <c r="A36" s="6">
        <v>30</v>
      </c>
      <c r="B36" s="156">
        <v>225150</v>
      </c>
      <c r="C36" s="181" t="s">
        <v>136</v>
      </c>
      <c r="D36" s="13">
        <v>6</v>
      </c>
      <c r="E36" s="14">
        <v>5.5</v>
      </c>
      <c r="F36" s="14">
        <v>0</v>
      </c>
      <c r="G36" s="14">
        <v>3</v>
      </c>
      <c r="H36" s="10">
        <v>7</v>
      </c>
      <c r="I36" s="16">
        <f t="shared" si="3"/>
        <v>21.5</v>
      </c>
      <c r="J36" s="17">
        <f t="shared" si="5"/>
        <v>3.2250000000000001</v>
      </c>
      <c r="K36" s="30">
        <v>1.5</v>
      </c>
      <c r="L36" s="31">
        <v>1</v>
      </c>
      <c r="M36" s="31">
        <v>0</v>
      </c>
      <c r="N36" s="31">
        <v>2.5</v>
      </c>
      <c r="O36" s="162">
        <v>1.5</v>
      </c>
      <c r="P36" s="32">
        <f t="shared" si="6"/>
        <v>6.5</v>
      </c>
      <c r="Q36" s="33">
        <f t="shared" si="7"/>
        <v>0.32500000000000001</v>
      </c>
      <c r="R36" s="39">
        <f t="shared" si="10"/>
        <v>0.97499999999999987</v>
      </c>
      <c r="S36" s="141">
        <f t="shared" si="10"/>
        <v>0.875</v>
      </c>
      <c r="T36" s="141">
        <f t="shared" si="10"/>
        <v>0</v>
      </c>
      <c r="U36" s="141">
        <f t="shared" si="10"/>
        <v>0.57499999999999996</v>
      </c>
      <c r="V36" s="144">
        <f t="shared" si="10"/>
        <v>1.125</v>
      </c>
      <c r="W36" s="126">
        <f t="shared" si="2"/>
        <v>28</v>
      </c>
      <c r="X36" s="46">
        <f t="shared" si="8"/>
        <v>3.5500000000000003</v>
      </c>
      <c r="Y36" s="166">
        <v>24</v>
      </c>
      <c r="Z36" s="51">
        <f t="shared" si="4"/>
        <v>19.200000000000003</v>
      </c>
    </row>
    <row r="37" spans="1:26" ht="19.899999999999999" customHeight="1" thickBot="1" x14ac:dyDescent="0.35">
      <c r="A37" s="6"/>
      <c r="B37" s="156">
        <v>225151</v>
      </c>
      <c r="C37" s="181" t="s">
        <v>137</v>
      </c>
      <c r="D37" s="13">
        <v>12</v>
      </c>
      <c r="E37" s="14">
        <v>7</v>
      </c>
      <c r="F37" s="14">
        <v>6</v>
      </c>
      <c r="G37" s="14">
        <v>7.5</v>
      </c>
      <c r="H37" s="10">
        <v>4</v>
      </c>
      <c r="I37" s="16">
        <f t="shared" si="3"/>
        <v>36.5</v>
      </c>
      <c r="J37" s="17">
        <f t="shared" si="5"/>
        <v>5.4749999999999996</v>
      </c>
      <c r="K37" s="30">
        <v>2</v>
      </c>
      <c r="L37" s="31">
        <v>2.5</v>
      </c>
      <c r="M37" s="31">
        <v>3</v>
      </c>
      <c r="N37" s="31">
        <v>1.5</v>
      </c>
      <c r="O37" s="162">
        <v>2</v>
      </c>
      <c r="P37" s="32">
        <f t="shared" si="6"/>
        <v>11</v>
      </c>
      <c r="Q37" s="33">
        <f t="shared" si="7"/>
        <v>0.55000000000000004</v>
      </c>
      <c r="R37" s="39">
        <f t="shared" si="10"/>
        <v>1.9</v>
      </c>
      <c r="S37" s="141">
        <f t="shared" si="10"/>
        <v>1.175</v>
      </c>
      <c r="T37" s="141">
        <f t="shared" si="10"/>
        <v>1.0499999999999998</v>
      </c>
      <c r="U37" s="141">
        <f t="shared" si="10"/>
        <v>1.2</v>
      </c>
      <c r="V37" s="144">
        <f t="shared" si="10"/>
        <v>0.7</v>
      </c>
      <c r="W37" s="126">
        <f t="shared" si="2"/>
        <v>47.5</v>
      </c>
      <c r="X37" s="46">
        <f t="shared" si="8"/>
        <v>6.0249999999999995</v>
      </c>
      <c r="Y37" s="166">
        <v>40</v>
      </c>
      <c r="Z37" s="51">
        <f t="shared" si="4"/>
        <v>32</v>
      </c>
    </row>
    <row r="38" spans="1:26" ht="19.899999999999999" customHeight="1" thickBot="1" x14ac:dyDescent="0.35">
      <c r="A38" s="6">
        <v>32</v>
      </c>
      <c r="B38" s="156">
        <v>225152</v>
      </c>
      <c r="C38" s="182" t="s">
        <v>138</v>
      </c>
      <c r="D38" s="13">
        <v>6</v>
      </c>
      <c r="E38" s="14">
        <v>0</v>
      </c>
      <c r="F38" s="14">
        <v>5.5</v>
      </c>
      <c r="G38" s="14">
        <v>3</v>
      </c>
      <c r="H38" s="10">
        <v>5</v>
      </c>
      <c r="I38" s="16">
        <f t="shared" si="3"/>
        <v>19.5</v>
      </c>
      <c r="J38" s="17">
        <f t="shared" si="5"/>
        <v>2.9249999999999998</v>
      </c>
      <c r="K38" s="30">
        <v>1.5</v>
      </c>
      <c r="L38" s="31">
        <v>1</v>
      </c>
      <c r="M38" s="31">
        <v>2.5</v>
      </c>
      <c r="N38" s="31">
        <v>0</v>
      </c>
      <c r="O38" s="162">
        <v>1.5</v>
      </c>
      <c r="P38" s="32">
        <f t="shared" si="6"/>
        <v>6.5</v>
      </c>
      <c r="Q38" s="33">
        <f t="shared" si="7"/>
        <v>0.32500000000000001</v>
      </c>
      <c r="R38" s="39">
        <f t="shared" si="10"/>
        <v>0.97499999999999987</v>
      </c>
      <c r="S38" s="141">
        <f t="shared" si="10"/>
        <v>0.05</v>
      </c>
      <c r="T38" s="141">
        <f t="shared" si="10"/>
        <v>0.95</v>
      </c>
      <c r="U38" s="141">
        <f t="shared" si="10"/>
        <v>0.44999999999999996</v>
      </c>
      <c r="V38" s="144">
        <f t="shared" si="10"/>
        <v>0.82499999999999996</v>
      </c>
      <c r="W38" s="126">
        <f t="shared" si="2"/>
        <v>26</v>
      </c>
      <c r="X38" s="46">
        <f t="shared" si="8"/>
        <v>3.25</v>
      </c>
      <c r="Y38" s="166">
        <v>24</v>
      </c>
      <c r="Z38" s="51">
        <f t="shared" si="4"/>
        <v>19.200000000000003</v>
      </c>
    </row>
    <row r="39" spans="1:26" ht="19.899999999999999" customHeight="1" thickBot="1" x14ac:dyDescent="0.35">
      <c r="A39" s="6">
        <v>33</v>
      </c>
      <c r="B39" s="156">
        <v>225153</v>
      </c>
      <c r="C39" s="181" t="s">
        <v>139</v>
      </c>
      <c r="D39" s="13">
        <v>8.5</v>
      </c>
      <c r="E39" s="14">
        <v>7</v>
      </c>
      <c r="F39" s="14">
        <v>10</v>
      </c>
      <c r="G39" s="14">
        <v>9</v>
      </c>
      <c r="H39" s="10">
        <v>4</v>
      </c>
      <c r="I39" s="16">
        <f t="shared" si="3"/>
        <v>38.5</v>
      </c>
      <c r="J39" s="17">
        <f t="shared" si="5"/>
        <v>5.7749999999999995</v>
      </c>
      <c r="K39" s="30">
        <v>2</v>
      </c>
      <c r="L39" s="31">
        <v>2</v>
      </c>
      <c r="M39" s="31">
        <v>1.5</v>
      </c>
      <c r="N39" s="31">
        <v>2.5</v>
      </c>
      <c r="O39" s="162">
        <v>3</v>
      </c>
      <c r="P39" s="32">
        <f t="shared" si="6"/>
        <v>11</v>
      </c>
      <c r="Q39" s="33">
        <f t="shared" si="7"/>
        <v>0.55000000000000004</v>
      </c>
      <c r="R39" s="39">
        <f t="shared" si="10"/>
        <v>1.375</v>
      </c>
      <c r="S39" s="141">
        <f t="shared" si="10"/>
        <v>1.1500000000000001</v>
      </c>
      <c r="T39" s="141">
        <f t="shared" si="10"/>
        <v>1.575</v>
      </c>
      <c r="U39" s="141">
        <f t="shared" si="10"/>
        <v>1.4749999999999999</v>
      </c>
      <c r="V39" s="144">
        <f t="shared" si="10"/>
        <v>0.75</v>
      </c>
      <c r="W39" s="126">
        <f t="shared" si="2"/>
        <v>49.5</v>
      </c>
      <c r="X39" s="46">
        <f t="shared" si="8"/>
        <v>6.3249999999999993</v>
      </c>
      <c r="Y39" s="166">
        <v>44</v>
      </c>
      <c r="Z39" s="51">
        <f t="shared" si="4"/>
        <v>35.200000000000003</v>
      </c>
    </row>
    <row r="40" spans="1:26" ht="19.899999999999999" customHeight="1" thickBot="1" x14ac:dyDescent="0.35">
      <c r="A40" s="6">
        <v>34</v>
      </c>
      <c r="B40" s="156">
        <v>225154</v>
      </c>
      <c r="C40" s="181" t="s">
        <v>140</v>
      </c>
      <c r="D40" s="13">
        <v>2.5</v>
      </c>
      <c r="E40" s="14">
        <v>4</v>
      </c>
      <c r="F40" s="14">
        <v>3.5</v>
      </c>
      <c r="G40" s="14">
        <v>6</v>
      </c>
      <c r="H40" s="10">
        <v>5</v>
      </c>
      <c r="I40" s="16">
        <f t="shared" si="3"/>
        <v>21</v>
      </c>
      <c r="J40" s="17">
        <f t="shared" si="5"/>
        <v>3.15</v>
      </c>
      <c r="K40" s="30">
        <v>1</v>
      </c>
      <c r="L40" s="31">
        <v>2.5</v>
      </c>
      <c r="M40" s="31">
        <v>1</v>
      </c>
      <c r="N40" s="31">
        <v>1.5</v>
      </c>
      <c r="O40" s="162">
        <v>0.5</v>
      </c>
      <c r="P40" s="32">
        <f t="shared" si="6"/>
        <v>6.5</v>
      </c>
      <c r="Q40" s="33">
        <f t="shared" si="7"/>
        <v>0.32500000000000001</v>
      </c>
      <c r="R40" s="39">
        <f t="shared" si="10"/>
        <v>0.42499999999999999</v>
      </c>
      <c r="S40" s="141">
        <f t="shared" si="10"/>
        <v>0.72499999999999998</v>
      </c>
      <c r="T40" s="141">
        <f t="shared" si="10"/>
        <v>0.57500000000000007</v>
      </c>
      <c r="U40" s="141">
        <f t="shared" si="10"/>
        <v>0.97499999999999987</v>
      </c>
      <c r="V40" s="144">
        <f t="shared" si="10"/>
        <v>0.77500000000000002</v>
      </c>
      <c r="W40" s="126">
        <f t="shared" si="2"/>
        <v>27.5</v>
      </c>
      <c r="X40" s="46">
        <f t="shared" si="8"/>
        <v>3.4750000000000001</v>
      </c>
      <c r="Y40" s="166">
        <v>24</v>
      </c>
      <c r="Z40" s="51">
        <f t="shared" si="4"/>
        <v>19.200000000000003</v>
      </c>
    </row>
    <row r="41" spans="1:26" ht="19.899999999999999" customHeight="1" thickBot="1" x14ac:dyDescent="0.35">
      <c r="A41" s="6">
        <v>35</v>
      </c>
      <c r="B41" s="156">
        <v>225155</v>
      </c>
      <c r="C41" s="181" t="s">
        <v>141</v>
      </c>
      <c r="D41" s="13">
        <v>5</v>
      </c>
      <c r="E41" s="14">
        <v>6</v>
      </c>
      <c r="F41" s="14">
        <v>4</v>
      </c>
      <c r="G41" s="14">
        <v>7</v>
      </c>
      <c r="H41" s="10">
        <v>4</v>
      </c>
      <c r="I41" s="16">
        <f t="shared" si="3"/>
        <v>26</v>
      </c>
      <c r="J41" s="17">
        <f t="shared" si="5"/>
        <v>3.9</v>
      </c>
      <c r="K41" s="30">
        <v>2</v>
      </c>
      <c r="L41" s="31">
        <v>1</v>
      </c>
      <c r="M41" s="31">
        <v>1.5</v>
      </c>
      <c r="N41" s="31">
        <v>2</v>
      </c>
      <c r="O41" s="162">
        <v>2.5</v>
      </c>
      <c r="P41" s="32">
        <f t="shared" si="6"/>
        <v>9</v>
      </c>
      <c r="Q41" s="33">
        <f t="shared" si="7"/>
        <v>0.45</v>
      </c>
      <c r="R41" s="39">
        <f t="shared" si="10"/>
        <v>0.85</v>
      </c>
      <c r="S41" s="141">
        <f t="shared" si="10"/>
        <v>0.95</v>
      </c>
      <c r="T41" s="141">
        <f t="shared" si="10"/>
        <v>0.67500000000000004</v>
      </c>
      <c r="U41" s="141">
        <f t="shared" si="10"/>
        <v>1.1500000000000001</v>
      </c>
      <c r="V41" s="144">
        <f t="shared" si="10"/>
        <v>0.72499999999999998</v>
      </c>
      <c r="W41" s="126">
        <f t="shared" si="2"/>
        <v>35</v>
      </c>
      <c r="X41" s="46">
        <f t="shared" si="8"/>
        <v>4.3499999999999996</v>
      </c>
      <c r="Y41" s="166">
        <v>31</v>
      </c>
      <c r="Z41" s="51">
        <f t="shared" si="4"/>
        <v>24.8</v>
      </c>
    </row>
    <row r="42" spans="1:26" ht="19.899999999999999" customHeight="1" thickBot="1" x14ac:dyDescent="0.35">
      <c r="A42" s="6">
        <v>36</v>
      </c>
      <c r="B42" s="156">
        <v>225156</v>
      </c>
      <c r="C42" s="181" t="s">
        <v>142</v>
      </c>
      <c r="D42" s="13">
        <v>5</v>
      </c>
      <c r="E42" s="14">
        <v>3</v>
      </c>
      <c r="F42" s="14">
        <v>3.5</v>
      </c>
      <c r="G42" s="14">
        <v>4</v>
      </c>
      <c r="H42" s="10">
        <v>2</v>
      </c>
      <c r="I42" s="16">
        <f t="shared" si="3"/>
        <v>17.5</v>
      </c>
      <c r="J42" s="17">
        <f t="shared" si="5"/>
        <v>2.625</v>
      </c>
      <c r="K42" s="30">
        <v>1</v>
      </c>
      <c r="L42" s="31">
        <v>1.5</v>
      </c>
      <c r="M42" s="31">
        <v>0.5</v>
      </c>
      <c r="N42" s="31">
        <v>2</v>
      </c>
      <c r="O42" s="162">
        <v>0.5</v>
      </c>
      <c r="P42" s="32">
        <f t="shared" si="6"/>
        <v>5.5</v>
      </c>
      <c r="Q42" s="33">
        <f t="shared" si="7"/>
        <v>0.27500000000000002</v>
      </c>
      <c r="R42" s="39">
        <f t="shared" si="10"/>
        <v>0.8</v>
      </c>
      <c r="S42" s="141">
        <f t="shared" si="10"/>
        <v>0.52499999999999991</v>
      </c>
      <c r="T42" s="141">
        <f t="shared" si="10"/>
        <v>0.55000000000000004</v>
      </c>
      <c r="U42" s="141">
        <f t="shared" si="10"/>
        <v>0.7</v>
      </c>
      <c r="V42" s="144">
        <f t="shared" si="10"/>
        <v>0.32500000000000001</v>
      </c>
      <c r="W42" s="126">
        <f t="shared" si="2"/>
        <v>23</v>
      </c>
      <c r="X42" s="46">
        <f t="shared" si="8"/>
        <v>2.9</v>
      </c>
      <c r="Y42" s="166">
        <v>21</v>
      </c>
      <c r="Z42" s="51">
        <f t="shared" si="4"/>
        <v>16.8</v>
      </c>
    </row>
    <row r="43" spans="1:26" ht="19.899999999999999" customHeight="1" thickBot="1" x14ac:dyDescent="0.35">
      <c r="A43" s="6">
        <v>37</v>
      </c>
      <c r="B43" s="156">
        <v>225157</v>
      </c>
      <c r="C43" s="181" t="s">
        <v>143</v>
      </c>
      <c r="D43" s="13">
        <v>8</v>
      </c>
      <c r="E43" s="14">
        <v>7</v>
      </c>
      <c r="F43" s="14">
        <v>10</v>
      </c>
      <c r="G43" s="14">
        <v>5</v>
      </c>
      <c r="H43" s="10">
        <v>4</v>
      </c>
      <c r="I43" s="16">
        <f t="shared" si="3"/>
        <v>34</v>
      </c>
      <c r="J43" s="17">
        <f t="shared" si="5"/>
        <v>5.0999999999999996</v>
      </c>
      <c r="K43" s="30">
        <v>3</v>
      </c>
      <c r="L43" s="31">
        <v>1</v>
      </c>
      <c r="M43" s="31">
        <v>2</v>
      </c>
      <c r="N43" s="31">
        <v>2.5</v>
      </c>
      <c r="O43" s="162">
        <v>2</v>
      </c>
      <c r="P43" s="32">
        <f t="shared" si="6"/>
        <v>10.5</v>
      </c>
      <c r="Q43" s="33">
        <f t="shared" si="7"/>
        <v>0.52500000000000002</v>
      </c>
      <c r="R43" s="39">
        <f t="shared" si="10"/>
        <v>1.35</v>
      </c>
      <c r="S43" s="141">
        <f t="shared" si="10"/>
        <v>1.1000000000000001</v>
      </c>
      <c r="T43" s="141">
        <f t="shared" si="10"/>
        <v>1.6</v>
      </c>
      <c r="U43" s="141">
        <f t="shared" si="10"/>
        <v>0.875</v>
      </c>
      <c r="V43" s="144">
        <f t="shared" si="10"/>
        <v>0.7</v>
      </c>
      <c r="W43" s="126">
        <f t="shared" si="2"/>
        <v>44.5</v>
      </c>
      <c r="X43" s="46">
        <f t="shared" si="8"/>
        <v>5.625</v>
      </c>
      <c r="Y43" s="166">
        <v>40</v>
      </c>
      <c r="Z43" s="51">
        <f t="shared" si="4"/>
        <v>32</v>
      </c>
    </row>
    <row r="44" spans="1:26" ht="19.899999999999999" customHeight="1" thickBot="1" x14ac:dyDescent="0.35">
      <c r="A44" s="6">
        <v>38</v>
      </c>
      <c r="B44" s="156">
        <v>225158</v>
      </c>
      <c r="C44" s="181" t="s">
        <v>144</v>
      </c>
      <c r="D44" s="13">
        <v>10</v>
      </c>
      <c r="E44" s="14">
        <v>12</v>
      </c>
      <c r="F44" s="14">
        <v>12</v>
      </c>
      <c r="G44" s="14">
        <v>11</v>
      </c>
      <c r="H44" s="10">
        <v>9.5</v>
      </c>
      <c r="I44" s="16">
        <f t="shared" si="3"/>
        <v>54.5</v>
      </c>
      <c r="J44" s="17">
        <f t="shared" si="5"/>
        <v>8.1749999999999989</v>
      </c>
      <c r="K44" s="30">
        <v>4</v>
      </c>
      <c r="L44" s="31">
        <v>3.5</v>
      </c>
      <c r="M44" s="31">
        <v>4.5</v>
      </c>
      <c r="N44" s="31">
        <v>3</v>
      </c>
      <c r="O44" s="162">
        <v>1</v>
      </c>
      <c r="P44" s="32">
        <f t="shared" si="6"/>
        <v>16</v>
      </c>
      <c r="Q44" s="33">
        <f t="shared" si="7"/>
        <v>0.8</v>
      </c>
      <c r="R44" s="39">
        <f t="shared" si="10"/>
        <v>1.7</v>
      </c>
      <c r="S44" s="141">
        <f t="shared" si="10"/>
        <v>1.9749999999999999</v>
      </c>
      <c r="T44" s="141">
        <f t="shared" si="10"/>
        <v>2.0249999999999999</v>
      </c>
      <c r="U44" s="141">
        <f t="shared" si="10"/>
        <v>1.7999999999999998</v>
      </c>
      <c r="V44" s="144">
        <f t="shared" si="10"/>
        <v>1.4750000000000001</v>
      </c>
      <c r="W44" s="126">
        <f t="shared" si="2"/>
        <v>70.5</v>
      </c>
      <c r="X44" s="46">
        <f t="shared" si="8"/>
        <v>8.9749999999999996</v>
      </c>
      <c r="Y44" s="166">
        <v>58</v>
      </c>
      <c r="Z44" s="51">
        <f t="shared" si="4"/>
        <v>46.400000000000006</v>
      </c>
    </row>
    <row r="45" spans="1:26" ht="19.899999999999999" customHeight="1" thickBot="1" x14ac:dyDescent="0.35">
      <c r="A45" s="6">
        <v>39</v>
      </c>
      <c r="B45" s="156">
        <v>225159</v>
      </c>
      <c r="C45" s="181" t="s">
        <v>145</v>
      </c>
      <c r="D45" s="13">
        <v>6</v>
      </c>
      <c r="E45" s="14">
        <v>5</v>
      </c>
      <c r="F45" s="14">
        <v>4</v>
      </c>
      <c r="G45" s="14">
        <v>3.5</v>
      </c>
      <c r="H45" s="10">
        <v>4</v>
      </c>
      <c r="I45" s="16">
        <f t="shared" si="3"/>
        <v>22.5</v>
      </c>
      <c r="J45" s="17">
        <f t="shared" si="5"/>
        <v>3.375</v>
      </c>
      <c r="K45" s="30">
        <v>1.5</v>
      </c>
      <c r="L45" s="31">
        <v>2</v>
      </c>
      <c r="M45" s="31">
        <v>0.5</v>
      </c>
      <c r="N45" s="31">
        <v>2.5</v>
      </c>
      <c r="O45" s="162">
        <v>1</v>
      </c>
      <c r="P45" s="32">
        <f t="shared" si="6"/>
        <v>7.5</v>
      </c>
      <c r="Q45" s="33">
        <f t="shared" si="7"/>
        <v>0.375</v>
      </c>
      <c r="R45" s="39">
        <f t="shared" si="10"/>
        <v>0.97499999999999987</v>
      </c>
      <c r="S45" s="141">
        <f t="shared" si="10"/>
        <v>0.85</v>
      </c>
      <c r="T45" s="141">
        <f t="shared" si="10"/>
        <v>0.625</v>
      </c>
      <c r="U45" s="141">
        <f t="shared" si="10"/>
        <v>0.65</v>
      </c>
      <c r="V45" s="144">
        <f t="shared" si="10"/>
        <v>0.65</v>
      </c>
      <c r="W45" s="126">
        <f t="shared" si="2"/>
        <v>30</v>
      </c>
      <c r="X45" s="46">
        <f t="shared" si="8"/>
        <v>3.75</v>
      </c>
      <c r="Y45" s="166">
        <v>27</v>
      </c>
      <c r="Z45" s="51">
        <f t="shared" si="4"/>
        <v>21.6</v>
      </c>
    </row>
    <row r="46" spans="1:26" ht="19.899999999999999" customHeight="1" thickBot="1" x14ac:dyDescent="0.35">
      <c r="A46" s="6">
        <v>40</v>
      </c>
      <c r="B46" s="156">
        <v>225160</v>
      </c>
      <c r="C46" s="181" t="s">
        <v>146</v>
      </c>
      <c r="D46" s="13">
        <v>3.5</v>
      </c>
      <c r="E46" s="14">
        <v>4</v>
      </c>
      <c r="F46" s="14">
        <v>5</v>
      </c>
      <c r="G46" s="14">
        <v>3</v>
      </c>
      <c r="H46" s="10">
        <v>2</v>
      </c>
      <c r="I46" s="16">
        <f t="shared" si="3"/>
        <v>17.5</v>
      </c>
      <c r="J46" s="17">
        <f t="shared" si="5"/>
        <v>2.625</v>
      </c>
      <c r="K46" s="30">
        <v>2</v>
      </c>
      <c r="L46" s="31">
        <v>1.5</v>
      </c>
      <c r="M46" s="31">
        <v>0.5</v>
      </c>
      <c r="N46" s="31">
        <v>1</v>
      </c>
      <c r="O46" s="162">
        <v>0.5</v>
      </c>
      <c r="P46" s="32">
        <f t="shared" si="6"/>
        <v>5.5</v>
      </c>
      <c r="Q46" s="33">
        <f t="shared" si="7"/>
        <v>0.27500000000000002</v>
      </c>
      <c r="R46" s="39">
        <f t="shared" si="10"/>
        <v>0.625</v>
      </c>
      <c r="S46" s="141">
        <f t="shared" si="10"/>
        <v>0.67500000000000004</v>
      </c>
      <c r="T46" s="141">
        <f t="shared" si="10"/>
        <v>0.77500000000000002</v>
      </c>
      <c r="U46" s="141">
        <f t="shared" si="10"/>
        <v>0.49999999999999994</v>
      </c>
      <c r="V46" s="144">
        <f t="shared" si="10"/>
        <v>0.32500000000000001</v>
      </c>
      <c r="W46" s="126">
        <f t="shared" si="2"/>
        <v>23</v>
      </c>
      <c r="X46" s="46">
        <f t="shared" si="8"/>
        <v>2.9</v>
      </c>
      <c r="Y46" s="166">
        <v>20</v>
      </c>
      <c r="Z46" s="51">
        <f t="shared" si="4"/>
        <v>16</v>
      </c>
    </row>
    <row r="47" spans="1:26" ht="19.899999999999999" customHeight="1" thickBot="1" x14ac:dyDescent="0.35">
      <c r="A47" s="6">
        <v>41</v>
      </c>
      <c r="B47" s="156">
        <v>225161</v>
      </c>
      <c r="C47" s="181" t="s">
        <v>147</v>
      </c>
      <c r="D47" s="13">
        <v>8</v>
      </c>
      <c r="E47" s="14">
        <v>7.5</v>
      </c>
      <c r="F47" s="14">
        <v>8</v>
      </c>
      <c r="G47" s="14">
        <v>6</v>
      </c>
      <c r="H47" s="10">
        <v>5</v>
      </c>
      <c r="I47" s="16">
        <f t="shared" si="3"/>
        <v>34.5</v>
      </c>
      <c r="J47" s="17">
        <f t="shared" si="5"/>
        <v>5.1749999999999998</v>
      </c>
      <c r="K47" s="30">
        <v>2</v>
      </c>
      <c r="L47" s="31">
        <v>2.5</v>
      </c>
      <c r="M47" s="31">
        <v>1.5</v>
      </c>
      <c r="N47" s="31">
        <v>0.5</v>
      </c>
      <c r="O47" s="162">
        <v>1.5</v>
      </c>
      <c r="P47" s="32">
        <f t="shared" si="6"/>
        <v>8</v>
      </c>
      <c r="Q47" s="33">
        <f t="shared" si="7"/>
        <v>0.4</v>
      </c>
      <c r="R47" s="39">
        <f t="shared" si="10"/>
        <v>1.3</v>
      </c>
      <c r="S47" s="141">
        <f t="shared" si="10"/>
        <v>1.25</v>
      </c>
      <c r="T47" s="141">
        <f t="shared" si="10"/>
        <v>1.2749999999999999</v>
      </c>
      <c r="U47" s="141">
        <f t="shared" si="10"/>
        <v>0.92499999999999993</v>
      </c>
      <c r="V47" s="144">
        <f t="shared" si="10"/>
        <v>0.82499999999999996</v>
      </c>
      <c r="W47" s="126">
        <f t="shared" si="2"/>
        <v>42.5</v>
      </c>
      <c r="X47" s="46">
        <f t="shared" si="8"/>
        <v>5.5750000000000002</v>
      </c>
      <c r="Y47" s="166">
        <v>33</v>
      </c>
      <c r="Z47" s="51">
        <f t="shared" si="4"/>
        <v>26.400000000000002</v>
      </c>
    </row>
    <row r="48" spans="1:26" ht="19.899999999999999" customHeight="1" thickBot="1" x14ac:dyDescent="0.35">
      <c r="A48" s="6">
        <v>42</v>
      </c>
      <c r="B48" s="156">
        <v>225162</v>
      </c>
      <c r="C48" s="181" t="s">
        <v>148</v>
      </c>
      <c r="D48" s="13">
        <v>4</v>
      </c>
      <c r="E48" s="14">
        <v>6</v>
      </c>
      <c r="F48" s="14">
        <v>3.5</v>
      </c>
      <c r="G48" s="14">
        <v>5</v>
      </c>
      <c r="H48" s="10">
        <v>2</v>
      </c>
      <c r="I48" s="16">
        <f t="shared" si="3"/>
        <v>20.5</v>
      </c>
      <c r="J48" s="17">
        <f t="shared" si="5"/>
        <v>3.0749999999999997</v>
      </c>
      <c r="K48" s="30">
        <v>1</v>
      </c>
      <c r="L48" s="31">
        <v>1.5</v>
      </c>
      <c r="M48" s="31">
        <v>2.5</v>
      </c>
      <c r="N48" s="31">
        <v>2</v>
      </c>
      <c r="O48" s="162">
        <v>1.5</v>
      </c>
      <c r="P48" s="32">
        <f t="shared" si="6"/>
        <v>8.5</v>
      </c>
      <c r="Q48" s="33">
        <f t="shared" si="7"/>
        <v>0.42500000000000004</v>
      </c>
      <c r="R48" s="39">
        <f t="shared" si="10"/>
        <v>0.65</v>
      </c>
      <c r="S48" s="141">
        <f t="shared" si="10"/>
        <v>0.97499999999999987</v>
      </c>
      <c r="T48" s="141">
        <f t="shared" si="10"/>
        <v>0.65</v>
      </c>
      <c r="U48" s="141">
        <f t="shared" si="10"/>
        <v>0.85</v>
      </c>
      <c r="V48" s="144">
        <f t="shared" si="10"/>
        <v>0.375</v>
      </c>
      <c r="W48" s="126">
        <f t="shared" si="2"/>
        <v>29</v>
      </c>
      <c r="X48" s="46">
        <f t="shared" si="8"/>
        <v>3.5</v>
      </c>
      <c r="Y48" s="166">
        <v>27</v>
      </c>
      <c r="Z48" s="51">
        <f t="shared" si="4"/>
        <v>21.6</v>
      </c>
    </row>
    <row r="49" spans="1:26" ht="19.899999999999999" customHeight="1" thickBot="1" x14ac:dyDescent="0.35">
      <c r="A49" s="6">
        <v>43</v>
      </c>
      <c r="B49" s="156">
        <v>225163</v>
      </c>
      <c r="C49" s="181" t="s">
        <v>149</v>
      </c>
      <c r="D49" s="13">
        <v>5</v>
      </c>
      <c r="E49" s="14">
        <v>4</v>
      </c>
      <c r="F49" s="14">
        <v>2</v>
      </c>
      <c r="G49" s="14">
        <v>3</v>
      </c>
      <c r="H49" s="10">
        <v>5</v>
      </c>
      <c r="I49" s="16">
        <f t="shared" si="3"/>
        <v>19</v>
      </c>
      <c r="J49" s="17">
        <f t="shared" si="5"/>
        <v>2.85</v>
      </c>
      <c r="K49" s="30">
        <v>1.5</v>
      </c>
      <c r="L49" s="31">
        <v>1</v>
      </c>
      <c r="M49" s="31">
        <v>0</v>
      </c>
      <c r="N49" s="31">
        <v>1.5</v>
      </c>
      <c r="O49" s="162">
        <v>2.5</v>
      </c>
      <c r="P49" s="32">
        <f t="shared" si="6"/>
        <v>6.5</v>
      </c>
      <c r="Q49" s="33">
        <f t="shared" si="7"/>
        <v>0.32500000000000001</v>
      </c>
      <c r="R49" s="39">
        <f t="shared" si="10"/>
        <v>0.82499999999999996</v>
      </c>
      <c r="S49" s="141">
        <f t="shared" si="10"/>
        <v>0.65</v>
      </c>
      <c r="T49" s="141">
        <f t="shared" si="10"/>
        <v>0.3</v>
      </c>
      <c r="U49" s="141">
        <f t="shared" si="10"/>
        <v>0.52499999999999991</v>
      </c>
      <c r="V49" s="144">
        <f t="shared" si="10"/>
        <v>0.875</v>
      </c>
      <c r="W49" s="126">
        <f t="shared" si="2"/>
        <v>25.5</v>
      </c>
      <c r="X49" s="46">
        <f t="shared" si="8"/>
        <v>3.1750000000000003</v>
      </c>
      <c r="Y49" s="166">
        <v>23</v>
      </c>
      <c r="Z49" s="51">
        <f t="shared" si="4"/>
        <v>18.400000000000002</v>
      </c>
    </row>
    <row r="50" spans="1:26" ht="19.899999999999999" customHeight="1" thickBot="1" x14ac:dyDescent="0.35">
      <c r="A50" s="6">
        <v>44</v>
      </c>
      <c r="B50" s="156">
        <v>225164</v>
      </c>
      <c r="C50" s="181" t="s">
        <v>150</v>
      </c>
      <c r="D50" s="13">
        <v>6</v>
      </c>
      <c r="E50" s="14">
        <v>5.5</v>
      </c>
      <c r="F50" s="14">
        <v>3</v>
      </c>
      <c r="G50" s="14">
        <v>0</v>
      </c>
      <c r="H50" s="10">
        <v>7</v>
      </c>
      <c r="I50" s="16">
        <f t="shared" si="3"/>
        <v>21.5</v>
      </c>
      <c r="J50" s="17">
        <f t="shared" si="5"/>
        <v>3.2250000000000001</v>
      </c>
      <c r="K50" s="30">
        <v>1.5</v>
      </c>
      <c r="L50" s="31">
        <v>1</v>
      </c>
      <c r="M50" s="31">
        <v>0</v>
      </c>
      <c r="N50" s="31">
        <v>2.5</v>
      </c>
      <c r="O50" s="162">
        <v>1.5</v>
      </c>
      <c r="P50" s="32">
        <f t="shared" si="6"/>
        <v>6.5</v>
      </c>
      <c r="Q50" s="33">
        <f t="shared" si="7"/>
        <v>0.32500000000000001</v>
      </c>
      <c r="R50" s="39">
        <f t="shared" si="10"/>
        <v>0.97499999999999987</v>
      </c>
      <c r="S50" s="141">
        <f t="shared" si="10"/>
        <v>0.875</v>
      </c>
      <c r="T50" s="141">
        <f t="shared" si="10"/>
        <v>0.44999999999999996</v>
      </c>
      <c r="U50" s="141">
        <f t="shared" si="10"/>
        <v>0.125</v>
      </c>
      <c r="V50" s="144">
        <f t="shared" si="10"/>
        <v>1.125</v>
      </c>
      <c r="W50" s="126">
        <f t="shared" si="2"/>
        <v>28</v>
      </c>
      <c r="X50" s="46">
        <f t="shared" si="8"/>
        <v>3.5500000000000003</v>
      </c>
      <c r="Y50" s="166">
        <v>25</v>
      </c>
      <c r="Z50" s="51">
        <f t="shared" si="4"/>
        <v>20</v>
      </c>
    </row>
    <row r="51" spans="1:26" ht="19.899999999999999" customHeight="1" thickBot="1" x14ac:dyDescent="0.35">
      <c r="A51" s="6">
        <v>45</v>
      </c>
      <c r="B51" s="156">
        <v>225165</v>
      </c>
      <c r="C51" s="181" t="s">
        <v>151</v>
      </c>
      <c r="D51" s="13">
        <v>7</v>
      </c>
      <c r="E51" s="14">
        <v>3</v>
      </c>
      <c r="F51" s="14">
        <v>3.5</v>
      </c>
      <c r="G51" s="14">
        <v>4</v>
      </c>
      <c r="H51" s="10">
        <v>2</v>
      </c>
      <c r="I51" s="16">
        <f t="shared" si="3"/>
        <v>19.5</v>
      </c>
      <c r="J51" s="17">
        <f t="shared" si="5"/>
        <v>2.9249999999999998</v>
      </c>
      <c r="K51" s="30">
        <v>2</v>
      </c>
      <c r="L51" s="31">
        <v>0</v>
      </c>
      <c r="M51" s="31">
        <v>1</v>
      </c>
      <c r="N51" s="31">
        <v>0.5</v>
      </c>
      <c r="O51" s="162">
        <v>1.5</v>
      </c>
      <c r="P51" s="32">
        <f t="shared" si="6"/>
        <v>5</v>
      </c>
      <c r="Q51" s="33">
        <f t="shared" si="7"/>
        <v>0.25</v>
      </c>
      <c r="R51" s="39">
        <f t="shared" si="10"/>
        <v>1.1500000000000001</v>
      </c>
      <c r="S51" s="141">
        <f t="shared" si="10"/>
        <v>0.44999999999999996</v>
      </c>
      <c r="T51" s="141">
        <f t="shared" si="10"/>
        <v>0.57500000000000007</v>
      </c>
      <c r="U51" s="141">
        <f t="shared" si="10"/>
        <v>0.625</v>
      </c>
      <c r="V51" s="144">
        <f t="shared" si="10"/>
        <v>0.375</v>
      </c>
      <c r="W51" s="126">
        <f t="shared" si="2"/>
        <v>24.5</v>
      </c>
      <c r="X51" s="46">
        <f t="shared" si="8"/>
        <v>3.1749999999999998</v>
      </c>
      <c r="Y51" s="166">
        <v>22</v>
      </c>
      <c r="Z51" s="51">
        <f t="shared" si="4"/>
        <v>17.600000000000001</v>
      </c>
    </row>
    <row r="52" spans="1:26" ht="19.899999999999999" customHeight="1" thickBot="1" x14ac:dyDescent="0.35">
      <c r="A52" s="6">
        <v>46</v>
      </c>
      <c r="B52" s="156">
        <v>225166</v>
      </c>
      <c r="C52" s="181" t="s">
        <v>152</v>
      </c>
      <c r="D52" s="13">
        <v>5.5</v>
      </c>
      <c r="E52" s="14">
        <v>7</v>
      </c>
      <c r="F52" s="14">
        <v>2.5</v>
      </c>
      <c r="G52" s="14">
        <v>2</v>
      </c>
      <c r="H52" s="10">
        <v>5</v>
      </c>
      <c r="I52" s="16">
        <f t="shared" si="3"/>
        <v>22</v>
      </c>
      <c r="J52" s="17">
        <f t="shared" si="5"/>
        <v>3.3</v>
      </c>
      <c r="K52" s="30">
        <v>2</v>
      </c>
      <c r="L52" s="31">
        <v>1.5</v>
      </c>
      <c r="M52" s="31">
        <v>2</v>
      </c>
      <c r="N52" s="31">
        <v>1.5</v>
      </c>
      <c r="O52" s="162">
        <v>0</v>
      </c>
      <c r="P52" s="32">
        <f t="shared" si="6"/>
        <v>7</v>
      </c>
      <c r="Q52" s="33">
        <f t="shared" si="7"/>
        <v>0.35000000000000003</v>
      </c>
      <c r="R52" s="39">
        <f t="shared" si="10"/>
        <v>0.92499999999999993</v>
      </c>
      <c r="S52" s="141">
        <f t="shared" si="10"/>
        <v>1.125</v>
      </c>
      <c r="T52" s="141">
        <f t="shared" si="10"/>
        <v>0.47499999999999998</v>
      </c>
      <c r="U52" s="141">
        <f t="shared" si="10"/>
        <v>0.375</v>
      </c>
      <c r="V52" s="144">
        <f t="shared" si="10"/>
        <v>0.75</v>
      </c>
      <c r="W52" s="126">
        <f t="shared" si="2"/>
        <v>29</v>
      </c>
      <c r="X52" s="46">
        <f t="shared" si="8"/>
        <v>3.65</v>
      </c>
      <c r="Y52" s="166">
        <v>25</v>
      </c>
      <c r="Z52" s="51">
        <f t="shared" si="4"/>
        <v>20</v>
      </c>
    </row>
    <row r="53" spans="1:26" ht="19.899999999999999" customHeight="1" thickBot="1" x14ac:dyDescent="0.35">
      <c r="A53" s="6">
        <v>47</v>
      </c>
      <c r="B53" s="156">
        <v>225167</v>
      </c>
      <c r="C53" s="181" t="s">
        <v>153</v>
      </c>
      <c r="D53" s="13">
        <v>4</v>
      </c>
      <c r="E53" s="14">
        <v>3.5</v>
      </c>
      <c r="F53" s="14">
        <v>6</v>
      </c>
      <c r="G53" s="14">
        <v>3</v>
      </c>
      <c r="H53" s="10">
        <v>5</v>
      </c>
      <c r="I53" s="16">
        <f t="shared" si="3"/>
        <v>21.5</v>
      </c>
      <c r="J53" s="17">
        <f t="shared" si="5"/>
        <v>3.2250000000000001</v>
      </c>
      <c r="K53" s="30">
        <v>1.5</v>
      </c>
      <c r="L53" s="31">
        <v>1</v>
      </c>
      <c r="M53" s="31">
        <v>2.5</v>
      </c>
      <c r="N53" s="31">
        <v>0.5</v>
      </c>
      <c r="O53" s="162">
        <v>2</v>
      </c>
      <c r="P53" s="32">
        <f t="shared" si="6"/>
        <v>7.5</v>
      </c>
      <c r="Q53" s="33">
        <f t="shared" si="7"/>
        <v>0.375</v>
      </c>
      <c r="R53" s="39">
        <f t="shared" si="10"/>
        <v>0.67500000000000004</v>
      </c>
      <c r="S53" s="141">
        <f t="shared" si="10"/>
        <v>0.57500000000000007</v>
      </c>
      <c r="T53" s="141">
        <f t="shared" si="10"/>
        <v>1.0249999999999999</v>
      </c>
      <c r="U53" s="141">
        <f t="shared" si="10"/>
        <v>0.47499999999999998</v>
      </c>
      <c r="V53" s="144">
        <f t="shared" si="10"/>
        <v>0.85</v>
      </c>
      <c r="W53" s="126">
        <f t="shared" si="2"/>
        <v>29</v>
      </c>
      <c r="X53" s="46">
        <f t="shared" si="8"/>
        <v>3.6</v>
      </c>
      <c r="Y53" s="166">
        <v>26</v>
      </c>
      <c r="Z53" s="51">
        <f t="shared" si="4"/>
        <v>20.8</v>
      </c>
    </row>
    <row r="54" spans="1:26" ht="19.899999999999999" customHeight="1" thickBot="1" x14ac:dyDescent="0.35">
      <c r="A54" s="6">
        <v>48</v>
      </c>
      <c r="B54" s="156">
        <v>225168</v>
      </c>
      <c r="C54" s="181" t="s">
        <v>154</v>
      </c>
      <c r="D54" s="13">
        <v>0</v>
      </c>
      <c r="E54" s="14">
        <v>3</v>
      </c>
      <c r="F54" s="14">
        <v>1.5</v>
      </c>
      <c r="G54" s="14">
        <v>2</v>
      </c>
      <c r="H54" s="10">
        <v>2</v>
      </c>
      <c r="I54" s="16">
        <f t="shared" si="3"/>
        <v>8.5</v>
      </c>
      <c r="J54" s="17">
        <f t="shared" si="5"/>
        <v>1.2749999999999999</v>
      </c>
      <c r="K54" s="30">
        <v>0.5</v>
      </c>
      <c r="L54" s="31">
        <v>1</v>
      </c>
      <c r="M54" s="31">
        <v>0</v>
      </c>
      <c r="N54" s="31">
        <v>1</v>
      </c>
      <c r="O54" s="162">
        <v>0.5</v>
      </c>
      <c r="P54" s="32">
        <f t="shared" si="6"/>
        <v>3</v>
      </c>
      <c r="Q54" s="33">
        <f t="shared" si="7"/>
        <v>0.15000000000000002</v>
      </c>
      <c r="R54" s="39">
        <f t="shared" si="10"/>
        <v>2.5000000000000001E-2</v>
      </c>
      <c r="S54" s="141">
        <f t="shared" si="10"/>
        <v>0.49999999999999994</v>
      </c>
      <c r="T54" s="141">
        <f t="shared" si="10"/>
        <v>0.22499999999999998</v>
      </c>
      <c r="U54" s="141">
        <f t="shared" si="10"/>
        <v>0.35</v>
      </c>
      <c r="V54" s="144">
        <f t="shared" si="10"/>
        <v>0.32500000000000001</v>
      </c>
      <c r="W54" s="126">
        <f t="shared" si="2"/>
        <v>11.5</v>
      </c>
      <c r="X54" s="46">
        <f t="shared" si="8"/>
        <v>1.4249999999999998</v>
      </c>
      <c r="Y54" s="166">
        <v>12</v>
      </c>
      <c r="Z54" s="51">
        <f t="shared" si="4"/>
        <v>9.6000000000000014</v>
      </c>
    </row>
    <row r="55" spans="1:26" ht="19.899999999999999" customHeight="1" x14ac:dyDescent="0.3">
      <c r="A55" s="6">
        <v>49</v>
      </c>
      <c r="B55" s="156">
        <v>225169</v>
      </c>
      <c r="C55" s="181" t="s">
        <v>155</v>
      </c>
      <c r="D55" s="13">
        <v>2</v>
      </c>
      <c r="E55" s="14">
        <v>3.5</v>
      </c>
      <c r="F55" s="14">
        <v>4</v>
      </c>
      <c r="G55" s="14">
        <v>3</v>
      </c>
      <c r="H55" s="10">
        <v>2</v>
      </c>
      <c r="I55" s="16">
        <f t="shared" si="3"/>
        <v>14.5</v>
      </c>
      <c r="J55" s="17">
        <f t="shared" si="5"/>
        <v>2.1749999999999998</v>
      </c>
      <c r="K55" s="30">
        <v>1</v>
      </c>
      <c r="L55" s="31">
        <v>2</v>
      </c>
      <c r="M55" s="31">
        <v>0</v>
      </c>
      <c r="N55" s="31">
        <v>0.5</v>
      </c>
      <c r="O55" s="162">
        <v>1</v>
      </c>
      <c r="P55" s="32">
        <f t="shared" si="6"/>
        <v>4.5</v>
      </c>
      <c r="Q55" s="33">
        <f t="shared" si="7"/>
        <v>0.22500000000000001</v>
      </c>
      <c r="R55" s="39">
        <f t="shared" si="10"/>
        <v>0.35</v>
      </c>
      <c r="S55" s="141">
        <f t="shared" si="10"/>
        <v>0.625</v>
      </c>
      <c r="T55" s="141">
        <f t="shared" si="10"/>
        <v>0.6</v>
      </c>
      <c r="U55" s="141">
        <f t="shared" si="10"/>
        <v>0.47499999999999998</v>
      </c>
      <c r="V55" s="144">
        <f t="shared" si="10"/>
        <v>0.35</v>
      </c>
      <c r="W55" s="126">
        <f t="shared" si="2"/>
        <v>19</v>
      </c>
      <c r="X55" s="46">
        <f t="shared" si="8"/>
        <v>2.4</v>
      </c>
      <c r="Y55" s="166">
        <v>19</v>
      </c>
      <c r="Z55" s="51">
        <f t="shared" si="4"/>
        <v>15.200000000000001</v>
      </c>
    </row>
    <row r="56" spans="1:26" ht="19.899999999999999" customHeight="1" thickBot="1" x14ac:dyDescent="0.35">
      <c r="A56" s="6">
        <v>50</v>
      </c>
      <c r="B56" s="156">
        <v>225170</v>
      </c>
      <c r="C56" s="181" t="s">
        <v>156</v>
      </c>
      <c r="D56" s="183">
        <v>3.5</v>
      </c>
      <c r="E56" s="184">
        <v>2</v>
      </c>
      <c r="F56" s="184">
        <v>3</v>
      </c>
      <c r="G56" s="184">
        <v>2.5</v>
      </c>
      <c r="H56" s="185">
        <v>4</v>
      </c>
      <c r="I56" s="16">
        <f t="shared" si="3"/>
        <v>15</v>
      </c>
      <c r="J56" s="17">
        <f t="shared" si="5"/>
        <v>2.25</v>
      </c>
      <c r="K56" s="30">
        <v>0.5</v>
      </c>
      <c r="L56" s="31">
        <v>1</v>
      </c>
      <c r="M56" s="31">
        <v>0</v>
      </c>
      <c r="N56" s="31">
        <v>1.5</v>
      </c>
      <c r="O56" s="162">
        <v>2</v>
      </c>
      <c r="P56" s="32">
        <f t="shared" si="6"/>
        <v>5</v>
      </c>
      <c r="Q56" s="33">
        <f t="shared" si="7"/>
        <v>0.25</v>
      </c>
      <c r="R56" s="39">
        <f t="shared" si="10"/>
        <v>0.55000000000000004</v>
      </c>
      <c r="S56" s="141">
        <f t="shared" si="10"/>
        <v>0.35</v>
      </c>
      <c r="T56" s="141">
        <f t="shared" si="10"/>
        <v>0.44999999999999996</v>
      </c>
      <c r="U56" s="141">
        <f t="shared" si="10"/>
        <v>0.45</v>
      </c>
      <c r="V56" s="144">
        <f t="shared" si="10"/>
        <v>0.7</v>
      </c>
      <c r="W56" s="126">
        <f t="shared" si="2"/>
        <v>20</v>
      </c>
      <c r="X56" s="46">
        <f t="shared" si="8"/>
        <v>2.5</v>
      </c>
      <c r="Y56" s="166">
        <v>18</v>
      </c>
      <c r="Z56" s="51">
        <f t="shared" si="4"/>
        <v>14.4</v>
      </c>
    </row>
    <row r="57" spans="1:26" ht="19.899999999999999" customHeight="1" thickBot="1" x14ac:dyDescent="0.35">
      <c r="A57" s="6">
        <v>51</v>
      </c>
      <c r="B57" s="156">
        <v>225171</v>
      </c>
      <c r="C57" s="182" t="s">
        <v>157</v>
      </c>
      <c r="D57" s="13">
        <v>5.5</v>
      </c>
      <c r="E57" s="14">
        <v>6</v>
      </c>
      <c r="F57" s="14">
        <v>3.5</v>
      </c>
      <c r="G57" s="14">
        <v>5</v>
      </c>
      <c r="H57" s="10">
        <v>4</v>
      </c>
      <c r="I57" s="16">
        <f t="shared" si="3"/>
        <v>24</v>
      </c>
      <c r="J57" s="17">
        <f t="shared" si="5"/>
        <v>3.5999999999999996</v>
      </c>
      <c r="K57" s="30">
        <v>1</v>
      </c>
      <c r="L57" s="31">
        <v>1.5</v>
      </c>
      <c r="M57" s="31">
        <v>2.5</v>
      </c>
      <c r="N57" s="31">
        <v>2</v>
      </c>
      <c r="O57" s="162">
        <v>1.5</v>
      </c>
      <c r="P57" s="32">
        <f t="shared" si="6"/>
        <v>8.5</v>
      </c>
      <c r="Q57" s="33">
        <f t="shared" si="7"/>
        <v>0.42500000000000004</v>
      </c>
      <c r="R57" s="39">
        <f t="shared" si="10"/>
        <v>0.875</v>
      </c>
      <c r="S57" s="141">
        <f t="shared" si="10"/>
        <v>0.97499999999999987</v>
      </c>
      <c r="T57" s="141">
        <f t="shared" si="10"/>
        <v>0.65</v>
      </c>
      <c r="U57" s="141">
        <f t="shared" si="10"/>
        <v>0.85</v>
      </c>
      <c r="V57" s="144">
        <f t="shared" si="10"/>
        <v>0.67500000000000004</v>
      </c>
      <c r="W57" s="126">
        <f t="shared" si="2"/>
        <v>32.5</v>
      </c>
      <c r="X57" s="46">
        <f t="shared" si="8"/>
        <v>4.0249999999999995</v>
      </c>
      <c r="Y57" s="166">
        <v>28</v>
      </c>
      <c r="Z57" s="51">
        <f t="shared" si="4"/>
        <v>22.400000000000002</v>
      </c>
    </row>
    <row r="58" spans="1:26" ht="19.899999999999999" customHeight="1" thickBot="1" x14ac:dyDescent="0.35">
      <c r="A58" s="6">
        <v>52</v>
      </c>
      <c r="B58" s="156">
        <v>225172</v>
      </c>
      <c r="C58" s="181" t="s">
        <v>158</v>
      </c>
      <c r="D58" s="13">
        <v>10</v>
      </c>
      <c r="E58" s="14">
        <v>9</v>
      </c>
      <c r="F58" s="14">
        <v>7</v>
      </c>
      <c r="G58" s="14">
        <v>12</v>
      </c>
      <c r="H58" s="10">
        <v>8</v>
      </c>
      <c r="I58" s="16">
        <f t="shared" si="3"/>
        <v>46</v>
      </c>
      <c r="J58" s="17">
        <f t="shared" si="5"/>
        <v>6.8999999999999995</v>
      </c>
      <c r="K58" s="30">
        <v>2.5</v>
      </c>
      <c r="L58" s="31">
        <v>3</v>
      </c>
      <c r="M58" s="31">
        <v>4.5</v>
      </c>
      <c r="N58" s="31">
        <v>1</v>
      </c>
      <c r="O58" s="162">
        <v>2</v>
      </c>
      <c r="P58" s="32">
        <f t="shared" si="6"/>
        <v>13</v>
      </c>
      <c r="Q58" s="33">
        <f t="shared" si="7"/>
        <v>0.65</v>
      </c>
      <c r="R58" s="39">
        <f t="shared" si="10"/>
        <v>1.625</v>
      </c>
      <c r="S58" s="141">
        <f t="shared" si="10"/>
        <v>1.5</v>
      </c>
      <c r="T58" s="141">
        <f t="shared" si="10"/>
        <v>1.2750000000000001</v>
      </c>
      <c r="U58" s="141">
        <f t="shared" si="10"/>
        <v>1.8499999999999999</v>
      </c>
      <c r="V58" s="144">
        <f t="shared" si="10"/>
        <v>1.3</v>
      </c>
      <c r="W58" s="126">
        <f t="shared" si="2"/>
        <v>59</v>
      </c>
      <c r="X58" s="46">
        <f t="shared" si="8"/>
        <v>7.55</v>
      </c>
      <c r="Y58" s="166">
        <v>50</v>
      </c>
      <c r="Z58" s="51">
        <f t="shared" si="4"/>
        <v>40</v>
      </c>
    </row>
    <row r="59" spans="1:26" ht="19.899999999999999" customHeight="1" thickBot="1" x14ac:dyDescent="0.35">
      <c r="A59" s="6">
        <v>53</v>
      </c>
      <c r="B59" s="156">
        <v>225173</v>
      </c>
      <c r="C59" s="181" t="s">
        <v>159</v>
      </c>
      <c r="D59" s="13">
        <v>2</v>
      </c>
      <c r="E59" s="14">
        <v>1.5</v>
      </c>
      <c r="F59" s="14">
        <v>3</v>
      </c>
      <c r="G59" s="14">
        <v>0.5</v>
      </c>
      <c r="H59" s="10">
        <v>2</v>
      </c>
      <c r="I59" s="16">
        <f t="shared" si="3"/>
        <v>9</v>
      </c>
      <c r="J59" s="17">
        <f t="shared" si="5"/>
        <v>1.3499999999999999</v>
      </c>
      <c r="K59" s="30">
        <v>1</v>
      </c>
      <c r="L59" s="31">
        <v>0.5</v>
      </c>
      <c r="M59" s="31">
        <v>1.5</v>
      </c>
      <c r="N59" s="31">
        <v>0.5</v>
      </c>
      <c r="O59" s="162">
        <v>0</v>
      </c>
      <c r="P59" s="32">
        <f t="shared" si="6"/>
        <v>3.5</v>
      </c>
      <c r="Q59" s="33">
        <f t="shared" si="7"/>
        <v>0.17500000000000002</v>
      </c>
      <c r="R59" s="39">
        <f t="shared" si="10"/>
        <v>0.35</v>
      </c>
      <c r="S59" s="141">
        <f t="shared" si="10"/>
        <v>0.24999999999999997</v>
      </c>
      <c r="T59" s="141">
        <f t="shared" si="10"/>
        <v>0.52499999999999991</v>
      </c>
      <c r="U59" s="141">
        <f t="shared" si="10"/>
        <v>0.1</v>
      </c>
      <c r="V59" s="144">
        <f t="shared" si="10"/>
        <v>0.3</v>
      </c>
      <c r="W59" s="126">
        <f t="shared" si="2"/>
        <v>12.5</v>
      </c>
      <c r="X59" s="46">
        <f t="shared" si="8"/>
        <v>1.5249999999999999</v>
      </c>
      <c r="Y59" s="166">
        <v>14</v>
      </c>
      <c r="Z59" s="51">
        <f t="shared" si="4"/>
        <v>11.200000000000001</v>
      </c>
    </row>
    <row r="60" spans="1:26" ht="19.899999999999999" customHeight="1" thickBot="1" x14ac:dyDescent="0.35">
      <c r="A60" s="6">
        <v>54</v>
      </c>
      <c r="B60" s="156">
        <v>225174</v>
      </c>
      <c r="C60" s="181" t="s">
        <v>160</v>
      </c>
      <c r="D60" s="13">
        <v>5</v>
      </c>
      <c r="E60" s="14">
        <v>3</v>
      </c>
      <c r="F60" s="14">
        <v>3.5</v>
      </c>
      <c r="G60" s="14">
        <v>2</v>
      </c>
      <c r="H60" s="10">
        <v>4</v>
      </c>
      <c r="I60" s="16">
        <f t="shared" si="3"/>
        <v>17.5</v>
      </c>
      <c r="J60" s="17">
        <f t="shared" si="5"/>
        <v>2.625</v>
      </c>
      <c r="K60" s="30">
        <v>2</v>
      </c>
      <c r="L60" s="31">
        <v>1</v>
      </c>
      <c r="M60" s="31">
        <v>0</v>
      </c>
      <c r="N60" s="31">
        <v>0.5</v>
      </c>
      <c r="O60" s="162">
        <v>1.5</v>
      </c>
      <c r="P60" s="32">
        <f t="shared" si="6"/>
        <v>5</v>
      </c>
      <c r="Q60" s="33">
        <f t="shared" si="7"/>
        <v>0.25</v>
      </c>
      <c r="R60" s="39">
        <f t="shared" si="10"/>
        <v>0.85</v>
      </c>
      <c r="S60" s="141">
        <f t="shared" si="10"/>
        <v>0.49999999999999994</v>
      </c>
      <c r="T60" s="141">
        <f t="shared" si="10"/>
        <v>0.52500000000000002</v>
      </c>
      <c r="U60" s="141">
        <f t="shared" si="10"/>
        <v>0.32500000000000001</v>
      </c>
      <c r="V60" s="144">
        <f t="shared" si="10"/>
        <v>0.67500000000000004</v>
      </c>
      <c r="W60" s="126">
        <f t="shared" si="2"/>
        <v>22.5</v>
      </c>
      <c r="X60" s="46">
        <f t="shared" si="8"/>
        <v>2.875</v>
      </c>
      <c r="Y60" s="166">
        <v>21</v>
      </c>
      <c r="Z60" s="51">
        <f t="shared" si="4"/>
        <v>16.8</v>
      </c>
    </row>
    <row r="61" spans="1:26" ht="19.899999999999999" customHeight="1" thickBot="1" x14ac:dyDescent="0.35">
      <c r="A61" s="6">
        <v>55</v>
      </c>
      <c r="B61" s="156">
        <v>225175</v>
      </c>
      <c r="C61" s="181" t="s">
        <v>161</v>
      </c>
      <c r="D61" s="13">
        <v>4.5</v>
      </c>
      <c r="E61" s="14">
        <v>4</v>
      </c>
      <c r="F61" s="14">
        <v>3.5</v>
      </c>
      <c r="G61" s="14">
        <v>2</v>
      </c>
      <c r="H61" s="10">
        <v>3</v>
      </c>
      <c r="I61" s="16">
        <f t="shared" si="3"/>
        <v>17</v>
      </c>
      <c r="J61" s="17">
        <f t="shared" si="5"/>
        <v>2.5499999999999998</v>
      </c>
      <c r="K61" s="30">
        <v>1.5</v>
      </c>
      <c r="L61" s="31">
        <v>2</v>
      </c>
      <c r="M61" s="31">
        <v>0.5</v>
      </c>
      <c r="N61" s="31">
        <v>0</v>
      </c>
      <c r="O61" s="162">
        <v>1.5</v>
      </c>
      <c r="P61" s="32">
        <f t="shared" si="6"/>
        <v>5.5</v>
      </c>
      <c r="Q61" s="33">
        <f t="shared" si="7"/>
        <v>0.27500000000000002</v>
      </c>
      <c r="R61" s="39">
        <f t="shared" si="10"/>
        <v>0.75</v>
      </c>
      <c r="S61" s="141">
        <f t="shared" si="10"/>
        <v>0.7</v>
      </c>
      <c r="T61" s="141">
        <f t="shared" si="10"/>
        <v>0.55000000000000004</v>
      </c>
      <c r="U61" s="141">
        <f t="shared" si="10"/>
        <v>0.3</v>
      </c>
      <c r="V61" s="144">
        <f t="shared" si="10"/>
        <v>0.52499999999999991</v>
      </c>
      <c r="W61" s="126">
        <f t="shared" si="2"/>
        <v>22.5</v>
      </c>
      <c r="X61" s="46">
        <f t="shared" si="8"/>
        <v>2.8249999999999997</v>
      </c>
      <c r="Y61" s="166">
        <v>22</v>
      </c>
      <c r="Z61" s="51">
        <f t="shared" si="4"/>
        <v>17.600000000000001</v>
      </c>
    </row>
    <row r="62" spans="1:26" ht="19.899999999999999" customHeight="1" thickBot="1" x14ac:dyDescent="0.35">
      <c r="A62" s="6">
        <v>56</v>
      </c>
      <c r="B62" s="156">
        <v>225176</v>
      </c>
      <c r="C62" s="181" t="s">
        <v>162</v>
      </c>
      <c r="D62" s="13">
        <v>5</v>
      </c>
      <c r="E62" s="14">
        <v>6</v>
      </c>
      <c r="F62" s="14">
        <v>3</v>
      </c>
      <c r="G62" s="14">
        <v>4</v>
      </c>
      <c r="H62" s="10">
        <v>3.5</v>
      </c>
      <c r="I62" s="16">
        <f t="shared" si="3"/>
        <v>21.5</v>
      </c>
      <c r="J62" s="17">
        <f t="shared" si="5"/>
        <v>3.2250000000000001</v>
      </c>
      <c r="K62" s="30">
        <v>2</v>
      </c>
      <c r="L62" s="31">
        <v>0.5</v>
      </c>
      <c r="M62" s="31">
        <v>1</v>
      </c>
      <c r="N62" s="31">
        <v>2.5</v>
      </c>
      <c r="O62" s="162">
        <v>1.5</v>
      </c>
      <c r="P62" s="32">
        <f t="shared" si="6"/>
        <v>7.5</v>
      </c>
      <c r="Q62" s="33">
        <f t="shared" si="7"/>
        <v>0.375</v>
      </c>
      <c r="R62" s="39">
        <f t="shared" si="10"/>
        <v>0.85</v>
      </c>
      <c r="S62" s="141">
        <f t="shared" si="10"/>
        <v>0.92499999999999993</v>
      </c>
      <c r="T62" s="141">
        <f t="shared" si="10"/>
        <v>0.49999999999999994</v>
      </c>
      <c r="U62" s="141">
        <f t="shared" si="10"/>
        <v>0.72499999999999998</v>
      </c>
      <c r="V62" s="144">
        <f t="shared" si="10"/>
        <v>0.60000000000000009</v>
      </c>
      <c r="W62" s="126">
        <f t="shared" si="2"/>
        <v>29</v>
      </c>
      <c r="X62" s="46">
        <f t="shared" si="8"/>
        <v>3.6</v>
      </c>
      <c r="Y62" s="166">
        <v>26</v>
      </c>
      <c r="Z62" s="51">
        <f t="shared" si="4"/>
        <v>20.8</v>
      </c>
    </row>
    <row r="63" spans="1:26" ht="19.899999999999999" customHeight="1" thickBot="1" x14ac:dyDescent="0.35">
      <c r="A63" s="6">
        <v>57</v>
      </c>
      <c r="B63" s="156">
        <v>225177</v>
      </c>
      <c r="C63" s="181" t="s">
        <v>163</v>
      </c>
      <c r="D63" s="13">
        <v>2</v>
      </c>
      <c r="E63" s="14">
        <v>3.5</v>
      </c>
      <c r="F63" s="14">
        <v>4</v>
      </c>
      <c r="G63" s="14">
        <v>3</v>
      </c>
      <c r="H63" s="10">
        <v>2</v>
      </c>
      <c r="I63" s="16">
        <f t="shared" si="3"/>
        <v>14.5</v>
      </c>
      <c r="J63" s="17">
        <f t="shared" si="5"/>
        <v>2.1749999999999998</v>
      </c>
      <c r="K63" s="30">
        <v>1</v>
      </c>
      <c r="L63" s="31">
        <v>2</v>
      </c>
      <c r="M63" s="31">
        <v>0</v>
      </c>
      <c r="N63" s="31">
        <v>0.5</v>
      </c>
      <c r="O63" s="162">
        <v>1</v>
      </c>
      <c r="P63" s="32">
        <f t="shared" si="6"/>
        <v>4.5</v>
      </c>
      <c r="Q63" s="33">
        <f t="shared" si="7"/>
        <v>0.22500000000000001</v>
      </c>
      <c r="R63" s="39">
        <f t="shared" si="10"/>
        <v>0.35</v>
      </c>
      <c r="S63" s="141">
        <f t="shared" si="10"/>
        <v>0.625</v>
      </c>
      <c r="T63" s="141">
        <f t="shared" si="10"/>
        <v>0.6</v>
      </c>
      <c r="U63" s="141">
        <f t="shared" si="10"/>
        <v>0.47499999999999998</v>
      </c>
      <c r="V63" s="144">
        <f t="shared" si="10"/>
        <v>0.35</v>
      </c>
      <c r="W63" s="126">
        <f t="shared" si="2"/>
        <v>19</v>
      </c>
      <c r="X63" s="46">
        <f t="shared" si="8"/>
        <v>2.4</v>
      </c>
      <c r="Y63" s="166">
        <v>18</v>
      </c>
      <c r="Z63" s="51">
        <f t="shared" si="4"/>
        <v>14.4</v>
      </c>
    </row>
    <row r="64" spans="1:26" ht="19.899999999999999" customHeight="1" x14ac:dyDescent="0.3">
      <c r="A64" s="6">
        <v>58</v>
      </c>
      <c r="B64" s="156">
        <v>225178</v>
      </c>
      <c r="C64" s="181" t="s">
        <v>164</v>
      </c>
      <c r="D64" s="13">
        <v>3.5</v>
      </c>
      <c r="E64" s="14">
        <v>3</v>
      </c>
      <c r="F64" s="14">
        <v>2.5</v>
      </c>
      <c r="G64" s="14">
        <v>4</v>
      </c>
      <c r="H64" s="10">
        <v>2.5</v>
      </c>
      <c r="I64" s="16">
        <f t="shared" si="3"/>
        <v>15.5</v>
      </c>
      <c r="J64" s="17">
        <f t="shared" si="5"/>
        <v>2.3249999999999997</v>
      </c>
      <c r="K64" s="30">
        <v>2</v>
      </c>
      <c r="L64" s="31">
        <v>0.5</v>
      </c>
      <c r="M64" s="31">
        <v>2</v>
      </c>
      <c r="N64" s="31">
        <v>0</v>
      </c>
      <c r="O64" s="162">
        <v>0.5</v>
      </c>
      <c r="P64" s="32">
        <f t="shared" si="6"/>
        <v>5</v>
      </c>
      <c r="Q64" s="33">
        <f t="shared" si="7"/>
        <v>0.25</v>
      </c>
      <c r="R64" s="39">
        <f t="shared" si="10"/>
        <v>0.625</v>
      </c>
      <c r="S64" s="141">
        <f t="shared" si="10"/>
        <v>0.47499999999999998</v>
      </c>
      <c r="T64" s="141">
        <f t="shared" si="10"/>
        <v>0.47499999999999998</v>
      </c>
      <c r="U64" s="141">
        <f t="shared" si="10"/>
        <v>0.6</v>
      </c>
      <c r="V64" s="144">
        <f t="shared" si="10"/>
        <v>0.4</v>
      </c>
      <c r="W64" s="126">
        <f t="shared" si="2"/>
        <v>20.5</v>
      </c>
      <c r="X64" s="46">
        <f t="shared" si="8"/>
        <v>2.5749999999999997</v>
      </c>
      <c r="Y64" s="166">
        <v>18</v>
      </c>
      <c r="Z64" s="51">
        <f t="shared" si="4"/>
        <v>14.4</v>
      </c>
    </row>
    <row r="65" spans="1:26" ht="19.899999999999999" customHeight="1" thickBot="1" x14ac:dyDescent="0.35">
      <c r="A65" s="6">
        <v>59</v>
      </c>
      <c r="B65" s="156">
        <v>225179</v>
      </c>
      <c r="C65" s="181" t="s">
        <v>165</v>
      </c>
      <c r="D65" s="159">
        <v>2.5</v>
      </c>
      <c r="E65" s="160">
        <v>4</v>
      </c>
      <c r="F65" s="160">
        <v>5</v>
      </c>
      <c r="G65" s="160">
        <v>3.5</v>
      </c>
      <c r="H65" s="161">
        <v>3</v>
      </c>
      <c r="I65" s="16">
        <f t="shared" si="3"/>
        <v>18</v>
      </c>
      <c r="J65" s="17">
        <f t="shared" si="5"/>
        <v>2.6999999999999997</v>
      </c>
      <c r="K65" s="163">
        <v>0.5</v>
      </c>
      <c r="L65" s="164">
        <v>2</v>
      </c>
      <c r="M65" s="164">
        <v>1.5</v>
      </c>
      <c r="N65" s="164">
        <v>1</v>
      </c>
      <c r="O65" s="165">
        <v>1.5</v>
      </c>
      <c r="P65" s="32">
        <f t="shared" si="6"/>
        <v>6.5</v>
      </c>
      <c r="Q65" s="33">
        <f t="shared" si="7"/>
        <v>0.32500000000000001</v>
      </c>
      <c r="R65" s="39">
        <f t="shared" si="10"/>
        <v>0.4</v>
      </c>
      <c r="S65" s="141">
        <f t="shared" si="10"/>
        <v>0.7</v>
      </c>
      <c r="T65" s="141">
        <f t="shared" si="10"/>
        <v>0.82499999999999996</v>
      </c>
      <c r="U65" s="141">
        <f t="shared" si="10"/>
        <v>0.57500000000000007</v>
      </c>
      <c r="V65" s="144">
        <f t="shared" si="10"/>
        <v>0.52499999999999991</v>
      </c>
      <c r="W65" s="126">
        <f t="shared" si="2"/>
        <v>24.5</v>
      </c>
      <c r="X65" s="46">
        <f t="shared" si="8"/>
        <v>3.0249999999999999</v>
      </c>
      <c r="Y65" s="166">
        <v>22</v>
      </c>
      <c r="Z65" s="51">
        <f t="shared" si="4"/>
        <v>17.600000000000001</v>
      </c>
    </row>
    <row r="66" spans="1:26" ht="19.899999999999999" customHeight="1" x14ac:dyDescent="0.3">
      <c r="A66" s="6">
        <v>60</v>
      </c>
      <c r="B66" s="156">
        <v>225180</v>
      </c>
      <c r="C66" s="181" t="s">
        <v>166</v>
      </c>
      <c r="D66" s="13">
        <v>15</v>
      </c>
      <c r="E66" s="14">
        <v>11</v>
      </c>
      <c r="F66" s="14">
        <v>10</v>
      </c>
      <c r="G66" s="14">
        <v>13</v>
      </c>
      <c r="H66" s="10">
        <v>12</v>
      </c>
      <c r="I66" s="16">
        <f t="shared" si="3"/>
        <v>61</v>
      </c>
      <c r="J66" s="17">
        <f t="shared" si="5"/>
        <v>9.15</v>
      </c>
      <c r="K66" s="30">
        <v>4</v>
      </c>
      <c r="L66" s="31">
        <v>3.5</v>
      </c>
      <c r="M66" s="31">
        <v>2</v>
      </c>
      <c r="N66" s="31">
        <v>3</v>
      </c>
      <c r="O66" s="162">
        <v>3.5</v>
      </c>
      <c r="P66" s="32">
        <f t="shared" si="6"/>
        <v>16</v>
      </c>
      <c r="Q66" s="33">
        <f t="shared" si="7"/>
        <v>0.8</v>
      </c>
      <c r="R66" s="39">
        <f t="shared" si="10"/>
        <v>2.4500000000000002</v>
      </c>
      <c r="S66" s="141">
        <f t="shared" si="10"/>
        <v>1.825</v>
      </c>
      <c r="T66" s="141">
        <f t="shared" si="10"/>
        <v>1.6</v>
      </c>
      <c r="U66" s="141">
        <f t="shared" si="10"/>
        <v>2.1</v>
      </c>
      <c r="V66" s="144">
        <f t="shared" si="10"/>
        <v>1.9749999999999999</v>
      </c>
      <c r="W66" s="126">
        <f t="shared" si="2"/>
        <v>77</v>
      </c>
      <c r="X66" s="46">
        <f t="shared" si="8"/>
        <v>9.9500000000000011</v>
      </c>
      <c r="Y66" s="166">
        <v>64</v>
      </c>
      <c r="Z66" s="51">
        <f t="shared" si="4"/>
        <v>51.2</v>
      </c>
    </row>
    <row r="67" spans="1:26" ht="21" thickBot="1" x14ac:dyDescent="0.35"/>
    <row r="68" spans="1:26" x14ac:dyDescent="0.3">
      <c r="A68" s="205" t="s">
        <v>17</v>
      </c>
      <c r="B68" s="206"/>
      <c r="C68" s="207"/>
      <c r="D68" s="8">
        <f t="shared" ref="D68:Z68" si="11">COUNT(D7:D66)</f>
        <v>60</v>
      </c>
      <c r="E68" s="9">
        <f t="shared" si="11"/>
        <v>60</v>
      </c>
      <c r="F68" s="9">
        <f t="shared" si="11"/>
        <v>60</v>
      </c>
      <c r="G68" s="9">
        <f t="shared" si="11"/>
        <v>60</v>
      </c>
      <c r="H68" s="118">
        <f t="shared" si="11"/>
        <v>60</v>
      </c>
      <c r="I68" s="12">
        <f t="shared" si="11"/>
        <v>60</v>
      </c>
      <c r="J68" s="119">
        <f t="shared" si="11"/>
        <v>60</v>
      </c>
      <c r="K68" s="111">
        <f t="shared" si="11"/>
        <v>60</v>
      </c>
      <c r="L68" s="27">
        <f t="shared" si="11"/>
        <v>60</v>
      </c>
      <c r="M68" s="27">
        <f t="shared" si="11"/>
        <v>60</v>
      </c>
      <c r="N68" s="27">
        <f t="shared" si="11"/>
        <v>60</v>
      </c>
      <c r="O68" s="112">
        <f t="shared" si="11"/>
        <v>60</v>
      </c>
      <c r="P68" s="107">
        <f t="shared" si="11"/>
        <v>60</v>
      </c>
      <c r="Q68" s="130">
        <f t="shared" si="11"/>
        <v>60</v>
      </c>
      <c r="R68" s="133">
        <f t="shared" si="11"/>
        <v>60</v>
      </c>
      <c r="S68" s="37">
        <f t="shared" si="11"/>
        <v>60</v>
      </c>
      <c r="T68" s="37">
        <f t="shared" si="11"/>
        <v>60</v>
      </c>
      <c r="U68" s="37">
        <f t="shared" si="11"/>
        <v>60</v>
      </c>
      <c r="V68" s="38">
        <f t="shared" si="11"/>
        <v>60</v>
      </c>
      <c r="W68" s="145">
        <f t="shared" si="11"/>
        <v>60</v>
      </c>
      <c r="X68" s="136">
        <f t="shared" si="11"/>
        <v>60</v>
      </c>
      <c r="Y68" s="28">
        <f t="shared" si="11"/>
        <v>60</v>
      </c>
      <c r="Z68" s="140">
        <f t="shared" si="11"/>
        <v>60</v>
      </c>
    </row>
    <row r="69" spans="1:26" ht="21" customHeight="1" x14ac:dyDescent="0.3">
      <c r="A69" s="208" t="s">
        <v>18</v>
      </c>
      <c r="B69" s="209"/>
      <c r="C69" s="210"/>
      <c r="D69" s="13">
        <v>20</v>
      </c>
      <c r="E69" s="14">
        <v>20</v>
      </c>
      <c r="F69" s="14">
        <v>20</v>
      </c>
      <c r="G69" s="14">
        <v>20</v>
      </c>
      <c r="H69" s="120">
        <v>20</v>
      </c>
      <c r="I69" s="17">
        <f>SUM(D69:H69)</f>
        <v>100</v>
      </c>
      <c r="J69" s="121">
        <f>I69*0.15</f>
        <v>15</v>
      </c>
      <c r="K69" s="113">
        <v>6</v>
      </c>
      <c r="L69" s="31">
        <v>6</v>
      </c>
      <c r="M69" s="31">
        <v>6</v>
      </c>
      <c r="N69" s="31">
        <v>6</v>
      </c>
      <c r="O69" s="114">
        <v>6</v>
      </c>
      <c r="P69" s="108">
        <f>SUM(K69:O69)</f>
        <v>30</v>
      </c>
      <c r="Q69" s="131">
        <f>P69*0.05</f>
        <v>1.5</v>
      </c>
      <c r="R69" s="134">
        <f>(D69*0.15+K69*0.05)</f>
        <v>3.3</v>
      </c>
      <c r="S69" s="40">
        <f>((E69*0.15+L69*0.05))</f>
        <v>3.3</v>
      </c>
      <c r="T69" s="40">
        <f>((F69*0.15+M69*0.05))</f>
        <v>3.3</v>
      </c>
      <c r="U69" s="40">
        <f>((G69*0.15+N69*0.05))</f>
        <v>3.3</v>
      </c>
      <c r="V69" s="41">
        <f>((H69*0.15+O69*0.05))</f>
        <v>3.3</v>
      </c>
      <c r="W69" s="146">
        <v>130</v>
      </c>
      <c r="X69" s="137">
        <f>J69+Q69</f>
        <v>16.5</v>
      </c>
      <c r="Y69" s="32">
        <v>100</v>
      </c>
      <c r="Z69" s="115">
        <f>Y69*0.8</f>
        <v>80</v>
      </c>
    </row>
    <row r="70" spans="1:26" x14ac:dyDescent="0.3">
      <c r="A70" s="208" t="s">
        <v>83</v>
      </c>
      <c r="B70" s="209"/>
      <c r="C70" s="210"/>
      <c r="D70" s="13">
        <f t="shared" ref="D70:L70" si="12">D69*0.4</f>
        <v>8</v>
      </c>
      <c r="E70" s="14">
        <f t="shared" si="12"/>
        <v>8</v>
      </c>
      <c r="F70" s="14">
        <f t="shared" si="12"/>
        <v>8</v>
      </c>
      <c r="G70" s="14">
        <f t="shared" si="12"/>
        <v>8</v>
      </c>
      <c r="H70" s="120">
        <f t="shared" si="12"/>
        <v>8</v>
      </c>
      <c r="I70" s="17">
        <f t="shared" si="12"/>
        <v>40</v>
      </c>
      <c r="J70" s="121">
        <f t="shared" si="12"/>
        <v>6</v>
      </c>
      <c r="K70" s="113">
        <f t="shared" si="12"/>
        <v>2.4000000000000004</v>
      </c>
      <c r="L70" s="31">
        <f t="shared" si="12"/>
        <v>2.4000000000000004</v>
      </c>
      <c r="M70" s="31">
        <f t="shared" ref="M70:Z70" si="13">M69*0.4</f>
        <v>2.4000000000000004</v>
      </c>
      <c r="N70" s="31">
        <f t="shared" si="13"/>
        <v>2.4000000000000004</v>
      </c>
      <c r="O70" s="114">
        <f t="shared" si="13"/>
        <v>2.4000000000000004</v>
      </c>
      <c r="P70" s="108">
        <f t="shared" si="13"/>
        <v>12</v>
      </c>
      <c r="Q70" s="131">
        <f t="shared" si="13"/>
        <v>0.60000000000000009</v>
      </c>
      <c r="R70" s="134">
        <f t="shared" si="13"/>
        <v>1.32</v>
      </c>
      <c r="S70" s="40">
        <f t="shared" si="13"/>
        <v>1.32</v>
      </c>
      <c r="T70" s="40">
        <f t="shared" si="13"/>
        <v>1.32</v>
      </c>
      <c r="U70" s="40">
        <f t="shared" si="13"/>
        <v>1.32</v>
      </c>
      <c r="V70" s="41">
        <f t="shared" si="13"/>
        <v>1.32</v>
      </c>
      <c r="W70" s="146">
        <f t="shared" si="13"/>
        <v>52</v>
      </c>
      <c r="X70" s="137">
        <f t="shared" si="13"/>
        <v>6.6000000000000005</v>
      </c>
      <c r="Y70" s="32">
        <f t="shared" si="13"/>
        <v>40</v>
      </c>
      <c r="Z70" s="115">
        <f t="shared" si="13"/>
        <v>32</v>
      </c>
    </row>
    <row r="71" spans="1:26" ht="21" customHeight="1" x14ac:dyDescent="0.3">
      <c r="A71" s="208" t="s">
        <v>19</v>
      </c>
      <c r="B71" s="209"/>
      <c r="C71" s="210"/>
      <c r="D71" s="13">
        <f>COUNTIF(D7:D66, "&gt;=8")</f>
        <v>12</v>
      </c>
      <c r="E71" s="14">
        <f>COUNTIF(E7:E66, "&gt;=8")</f>
        <v>7</v>
      </c>
      <c r="F71" s="14">
        <f>COUNTIF(F7:F66, "&gt;=8")</f>
        <v>9</v>
      </c>
      <c r="G71" s="14">
        <f>COUNTIF(G7:G66, "&gt;=8")</f>
        <v>7</v>
      </c>
      <c r="H71" s="120">
        <f>COUNTIF(H7:H66, "&gt;=8")</f>
        <v>7</v>
      </c>
      <c r="I71" s="17">
        <f>COUNTIF(I7:I66, "&gt;=40")</f>
        <v>7</v>
      </c>
      <c r="J71" s="121">
        <f>COUNTIF(J7:J66, "&gt;=6")</f>
        <v>7</v>
      </c>
      <c r="K71" s="113">
        <f>COUNTIF(K7:K66, "&gt;=2.4")</f>
        <v>6</v>
      </c>
      <c r="L71" s="31">
        <f>COUNTIF(L7:L66, "&gt;=2.4")</f>
        <v>11</v>
      </c>
      <c r="M71" s="31">
        <f>COUNTIF(M7:M66, "&gt;=2.4")</f>
        <v>12</v>
      </c>
      <c r="N71" s="31">
        <f>COUNTIF(N7:N66, "&gt;=2.4")</f>
        <v>14</v>
      </c>
      <c r="O71" s="114">
        <f>COUNTIF(O7:O66, "&gt;=2.4")</f>
        <v>8</v>
      </c>
      <c r="P71" s="108">
        <f>COUNTIF(P7:P66, "&gt;=12")</f>
        <v>5</v>
      </c>
      <c r="Q71" s="131">
        <f>COUNTIF(Q7:Q66, "&gt;=0.6")</f>
        <v>5</v>
      </c>
      <c r="R71" s="134">
        <f>COUNTIF(R7:R66, "&gt;=1.32")</f>
        <v>11</v>
      </c>
      <c r="S71" s="40">
        <f>COUNTIF(S7:S66, "&gt;=1.32")</f>
        <v>7</v>
      </c>
      <c r="T71" s="40">
        <f>COUNTIF(T7:T66, "&gt;=1.32")</f>
        <v>7</v>
      </c>
      <c r="U71" s="40">
        <f>COUNTIF(U7:U66, "&gt;=1.32")</f>
        <v>7</v>
      </c>
      <c r="V71" s="41">
        <f>COUNTIF(V7:V66, "&gt;=1.32")</f>
        <v>5</v>
      </c>
      <c r="W71" s="146">
        <f>COUNTIF(W7:W66, "&gt;=52")</f>
        <v>5</v>
      </c>
      <c r="X71" s="137">
        <f>COUNTIF(X7:X66, "&gt;=6.6")</f>
        <v>6</v>
      </c>
      <c r="Y71" s="32">
        <f>COUNTIF(Y7:Y66, "&gt;=40")</f>
        <v>11</v>
      </c>
      <c r="Z71" s="115">
        <f>COUNTIF(Z7:Z66, "&gt;=32")</f>
        <v>11</v>
      </c>
    </row>
    <row r="72" spans="1:26" x14ac:dyDescent="0.3">
      <c r="A72" s="208" t="s">
        <v>20</v>
      </c>
      <c r="B72" s="209"/>
      <c r="C72" s="210"/>
      <c r="D72" s="122" t="str">
        <f t="shared" ref="D72:Z72" si="14" xml:space="preserve"> IF(((D71/COUNT(D7:D66))*100)&gt;=60,"3", IF(AND(((D71/COUNT(D7:D66))*100)&lt;60, ((D71/COUNT(D7:D66))*100)&gt;=50),"2", IF( AND(((D71/COUNT(D7:D66))*100)&lt;50, ((D71/COUNT(D7:D66))*100)&gt;=40),"1","0")))</f>
        <v>0</v>
      </c>
      <c r="E72" s="14" t="str">
        <f t="shared" si="14"/>
        <v>0</v>
      </c>
      <c r="F72" s="14" t="str">
        <f t="shared" si="14"/>
        <v>0</v>
      </c>
      <c r="G72" s="14" t="str">
        <f t="shared" si="14"/>
        <v>0</v>
      </c>
      <c r="H72" s="120" t="str">
        <f t="shared" si="14"/>
        <v>0</v>
      </c>
      <c r="I72" s="17" t="str">
        <f t="shared" si="14"/>
        <v>0</v>
      </c>
      <c r="J72" s="121" t="str">
        <f t="shared" si="14"/>
        <v>0</v>
      </c>
      <c r="K72" s="113" t="str">
        <f t="shared" si="14"/>
        <v>0</v>
      </c>
      <c r="L72" s="30" t="str">
        <f t="shared" si="14"/>
        <v>0</v>
      </c>
      <c r="M72" s="30" t="str">
        <f t="shared" si="14"/>
        <v>0</v>
      </c>
      <c r="N72" s="30" t="str">
        <f t="shared" si="14"/>
        <v>0</v>
      </c>
      <c r="O72" s="115" t="str">
        <f t="shared" si="14"/>
        <v>0</v>
      </c>
      <c r="P72" s="108" t="str">
        <f t="shared" si="14"/>
        <v>0</v>
      </c>
      <c r="Q72" s="131" t="str">
        <f t="shared" si="14"/>
        <v>0</v>
      </c>
      <c r="R72" s="134" t="str">
        <f t="shared" si="14"/>
        <v>0</v>
      </c>
      <c r="S72" s="40" t="str">
        <f t="shared" si="14"/>
        <v>0</v>
      </c>
      <c r="T72" s="40" t="str">
        <f t="shared" si="14"/>
        <v>0</v>
      </c>
      <c r="U72" s="40" t="str">
        <f t="shared" si="14"/>
        <v>0</v>
      </c>
      <c r="V72" s="41" t="str">
        <f t="shared" si="14"/>
        <v>0</v>
      </c>
      <c r="W72" s="137" t="str">
        <f t="shared" si="14"/>
        <v>0</v>
      </c>
      <c r="X72" s="138" t="str">
        <f t="shared" si="14"/>
        <v>0</v>
      </c>
      <c r="Y72" s="131" t="str">
        <f t="shared" si="14"/>
        <v>0</v>
      </c>
      <c r="Z72" s="32" t="str">
        <f t="shared" si="14"/>
        <v>0</v>
      </c>
    </row>
    <row r="73" spans="1:26" ht="21" thickBot="1" x14ac:dyDescent="0.35">
      <c r="A73" s="252" t="s">
        <v>21</v>
      </c>
      <c r="B73" s="253"/>
      <c r="C73" s="254"/>
      <c r="D73" s="18">
        <f t="shared" ref="D73:Z73" si="15">((D71/COUNT(D7:D66))*D72)</f>
        <v>0</v>
      </c>
      <c r="E73" s="19">
        <f t="shared" si="15"/>
        <v>0</v>
      </c>
      <c r="F73" s="19">
        <f t="shared" si="15"/>
        <v>0</v>
      </c>
      <c r="G73" s="19">
        <f t="shared" si="15"/>
        <v>0</v>
      </c>
      <c r="H73" s="123">
        <f t="shared" si="15"/>
        <v>0</v>
      </c>
      <c r="I73" s="20">
        <f t="shared" si="15"/>
        <v>0</v>
      </c>
      <c r="J73" s="124">
        <f t="shared" si="15"/>
        <v>0</v>
      </c>
      <c r="K73" s="116">
        <f t="shared" si="15"/>
        <v>0</v>
      </c>
      <c r="L73" s="34">
        <f t="shared" si="15"/>
        <v>0</v>
      </c>
      <c r="M73" s="34">
        <f t="shared" si="15"/>
        <v>0</v>
      </c>
      <c r="N73" s="34">
        <f t="shared" si="15"/>
        <v>0</v>
      </c>
      <c r="O73" s="117">
        <f t="shared" si="15"/>
        <v>0</v>
      </c>
      <c r="P73" s="109">
        <f t="shared" si="15"/>
        <v>0</v>
      </c>
      <c r="Q73" s="132">
        <f t="shared" si="15"/>
        <v>0</v>
      </c>
      <c r="R73" s="135">
        <f t="shared" si="15"/>
        <v>0</v>
      </c>
      <c r="S73" s="42">
        <f t="shared" si="15"/>
        <v>0</v>
      </c>
      <c r="T73" s="42">
        <f t="shared" si="15"/>
        <v>0</v>
      </c>
      <c r="U73" s="42">
        <f t="shared" si="15"/>
        <v>0</v>
      </c>
      <c r="V73" s="43">
        <f t="shared" si="15"/>
        <v>0</v>
      </c>
      <c r="W73" s="147">
        <f t="shared" si="15"/>
        <v>0</v>
      </c>
      <c r="X73" s="139">
        <f t="shared" si="15"/>
        <v>0</v>
      </c>
      <c r="Y73" s="132">
        <f t="shared" si="15"/>
        <v>0</v>
      </c>
      <c r="Z73" s="35">
        <f t="shared" si="15"/>
        <v>0</v>
      </c>
    </row>
    <row r="74" spans="1:26" ht="21" thickBot="1" x14ac:dyDescent="0.35">
      <c r="A74" s="2"/>
      <c r="B74" s="2"/>
      <c r="C74" s="2"/>
      <c r="D74" s="2"/>
    </row>
    <row r="75" spans="1:26" x14ac:dyDescent="0.3">
      <c r="A75" s="255" t="s">
        <v>22</v>
      </c>
      <c r="B75" s="256"/>
      <c r="C75" s="257"/>
      <c r="D75" s="2"/>
      <c r="E75" s="236" t="s">
        <v>23</v>
      </c>
      <c r="F75" s="237"/>
      <c r="G75" s="237"/>
      <c r="H75" s="237"/>
      <c r="I75" s="237"/>
      <c r="J75" s="237"/>
      <c r="K75" s="237"/>
      <c r="L75" s="237"/>
      <c r="M75" s="237"/>
      <c r="N75" s="238"/>
      <c r="O75" s="110" t="s">
        <v>13</v>
      </c>
      <c r="P75" s="52" t="s">
        <v>3</v>
      </c>
      <c r="Q75" s="52" t="s">
        <v>4</v>
      </c>
      <c r="R75" s="52" t="s">
        <v>5</v>
      </c>
      <c r="S75" s="53" t="s">
        <v>6</v>
      </c>
    </row>
    <row r="76" spans="1:26" ht="21" thickBot="1" x14ac:dyDescent="0.35">
      <c r="A76" s="54" t="s">
        <v>84</v>
      </c>
      <c r="B76" s="3"/>
      <c r="C76" s="55"/>
      <c r="D76" s="2"/>
      <c r="E76" s="239"/>
      <c r="F76" s="240"/>
      <c r="G76" s="240"/>
      <c r="H76" s="240"/>
      <c r="I76" s="240"/>
      <c r="J76" s="240"/>
      <c r="K76" s="240"/>
      <c r="L76" s="240"/>
      <c r="M76" s="240"/>
      <c r="N76" s="241"/>
      <c r="O76" s="4">
        <f>(R73*0.2+Z73*0.8)</f>
        <v>0</v>
      </c>
      <c r="P76" s="4">
        <f>(S73*0.2+Z73*0.8)</f>
        <v>0</v>
      </c>
      <c r="Q76" s="4">
        <f>(T73*0.2+Z73*0.8)</f>
        <v>0</v>
      </c>
      <c r="R76" s="4">
        <f>(U73*0.2+Z73*0.8)</f>
        <v>0</v>
      </c>
      <c r="S76" s="7">
        <f>(V73*0.2+Z73*0.8)</f>
        <v>0</v>
      </c>
    </row>
    <row r="77" spans="1:26" x14ac:dyDescent="0.3">
      <c r="A77" s="54" t="s">
        <v>85</v>
      </c>
      <c r="B77" s="3"/>
      <c r="C77" s="55"/>
      <c r="D77" s="2"/>
    </row>
    <row r="78" spans="1:26" ht="21" thickBot="1" x14ac:dyDescent="0.35">
      <c r="A78" s="56" t="s">
        <v>86</v>
      </c>
      <c r="B78" s="57"/>
      <c r="C78" s="58"/>
      <c r="D78" s="2"/>
    </row>
  </sheetData>
  <mergeCells count="22">
    <mergeCell ref="A70:C70"/>
    <mergeCell ref="A71:C71"/>
    <mergeCell ref="A72:C72"/>
    <mergeCell ref="A73:C73"/>
    <mergeCell ref="A75:C75"/>
    <mergeCell ref="E75:N76"/>
    <mergeCell ref="Y4:Y6"/>
    <mergeCell ref="Z4:Z6"/>
    <mergeCell ref="D5:J5"/>
    <mergeCell ref="K5:Q5"/>
    <mergeCell ref="A68:C68"/>
    <mergeCell ref="A69:C69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opLeftCell="D1" zoomScale="70" zoomScaleNormal="70" workbookViewId="0">
      <selection activeCell="F3" sqref="F3:Z3"/>
    </sheetView>
  </sheetViews>
  <sheetFormatPr defaultColWidth="8.85546875" defaultRowHeight="20.25" x14ac:dyDescent="0.3"/>
  <cols>
    <col min="1" max="1" width="8.5703125" style="1" bestFit="1" customWidth="1"/>
    <col min="2" max="2" width="15.7109375" style="1" customWidth="1"/>
    <col min="3" max="3" width="25.5703125" style="1" customWidth="1"/>
    <col min="4" max="8" width="13.28515625" style="1" bestFit="1" customWidth="1"/>
    <col min="9" max="9" width="15.7109375" style="1" bestFit="1" customWidth="1"/>
    <col min="10" max="10" width="14.85546875" style="1" customWidth="1"/>
    <col min="11" max="15" width="13.7109375" style="1" customWidth="1"/>
    <col min="16" max="16" width="11.7109375" style="1" customWidth="1"/>
    <col min="17" max="17" width="9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0" style="1" customWidth="1"/>
    <col min="26" max="26" width="12.7109375" style="1" customWidth="1"/>
    <col min="27" max="16384" width="8.85546875" style="1"/>
  </cols>
  <sheetData>
    <row r="1" spans="1:26" x14ac:dyDescent="0.3">
      <c r="A1" s="211" t="s">
        <v>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</row>
    <row r="2" spans="1:26" ht="21" thickBot="1" x14ac:dyDescent="0.35">
      <c r="A2" s="211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ht="21" thickBot="1" x14ac:dyDescent="0.35">
      <c r="A3" s="212" t="s">
        <v>90</v>
      </c>
      <c r="B3" s="213"/>
      <c r="C3" s="195" t="s">
        <v>172</v>
      </c>
      <c r="D3" s="149" t="s">
        <v>105</v>
      </c>
      <c r="E3" s="148"/>
      <c r="F3" s="214" t="s">
        <v>175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</row>
    <row r="4" spans="1:26" ht="21" customHeight="1" thickBot="1" x14ac:dyDescent="0.35">
      <c r="A4" s="216" t="s">
        <v>0</v>
      </c>
      <c r="B4" s="218" t="s">
        <v>1</v>
      </c>
      <c r="C4" s="221" t="s">
        <v>2</v>
      </c>
      <c r="D4" s="224" t="s">
        <v>87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6"/>
      <c r="R4" s="227" t="s">
        <v>106</v>
      </c>
      <c r="S4" s="228"/>
      <c r="T4" s="228"/>
      <c r="U4" s="228"/>
      <c r="V4" s="229"/>
      <c r="W4" s="47" t="s">
        <v>16</v>
      </c>
      <c r="X4" s="258" t="s">
        <v>15</v>
      </c>
      <c r="Y4" s="261" t="s">
        <v>88</v>
      </c>
      <c r="Z4" s="264" t="s">
        <v>89</v>
      </c>
    </row>
    <row r="5" spans="1:26" x14ac:dyDescent="0.3">
      <c r="A5" s="217"/>
      <c r="B5" s="219"/>
      <c r="C5" s="222"/>
      <c r="D5" s="246" t="s">
        <v>12</v>
      </c>
      <c r="E5" s="247"/>
      <c r="F5" s="247"/>
      <c r="G5" s="247"/>
      <c r="H5" s="247"/>
      <c r="I5" s="247"/>
      <c r="J5" s="248"/>
      <c r="K5" s="249" t="s">
        <v>94</v>
      </c>
      <c r="L5" s="250"/>
      <c r="M5" s="250"/>
      <c r="N5" s="250"/>
      <c r="O5" s="250"/>
      <c r="P5" s="250"/>
      <c r="Q5" s="251"/>
      <c r="R5" s="230"/>
      <c r="S5" s="231"/>
      <c r="T5" s="231"/>
      <c r="U5" s="231"/>
      <c r="V5" s="232"/>
      <c r="W5" s="48" t="s">
        <v>14</v>
      </c>
      <c r="X5" s="259"/>
      <c r="Y5" s="262"/>
      <c r="Z5" s="265"/>
    </row>
    <row r="6" spans="1:26" ht="21" thickBot="1" x14ac:dyDescent="0.35">
      <c r="A6" s="217"/>
      <c r="B6" s="220"/>
      <c r="C6" s="223"/>
      <c r="D6" s="23" t="s">
        <v>10</v>
      </c>
      <c r="E6" s="21" t="s">
        <v>91</v>
      </c>
      <c r="F6" s="21" t="s">
        <v>9</v>
      </c>
      <c r="G6" s="21" t="s">
        <v>92</v>
      </c>
      <c r="H6" s="21" t="s">
        <v>93</v>
      </c>
      <c r="I6" s="22" t="s">
        <v>11</v>
      </c>
      <c r="J6" s="24" t="s">
        <v>102</v>
      </c>
      <c r="K6" s="25" t="s">
        <v>95</v>
      </c>
      <c r="L6" s="26" t="s">
        <v>96</v>
      </c>
      <c r="M6" s="26" t="s">
        <v>97</v>
      </c>
      <c r="N6" s="26" t="s">
        <v>98</v>
      </c>
      <c r="O6" s="26" t="s">
        <v>99</v>
      </c>
      <c r="P6" s="26" t="s">
        <v>100</v>
      </c>
      <c r="Q6" s="44" t="s">
        <v>103</v>
      </c>
      <c r="R6" s="128" t="s">
        <v>13</v>
      </c>
      <c r="S6" s="129" t="s">
        <v>3</v>
      </c>
      <c r="T6" s="129" t="s">
        <v>4</v>
      </c>
      <c r="U6" s="129" t="s">
        <v>5</v>
      </c>
      <c r="V6" s="127" t="s">
        <v>6</v>
      </c>
      <c r="W6" s="49" t="s">
        <v>101</v>
      </c>
      <c r="X6" s="260"/>
      <c r="Y6" s="263"/>
      <c r="Z6" s="266"/>
    </row>
    <row r="7" spans="1:26" ht="19.899999999999999" customHeight="1" x14ac:dyDescent="0.3">
      <c r="A7" s="5">
        <v>1</v>
      </c>
      <c r="B7" s="156">
        <v>225121</v>
      </c>
      <c r="C7" s="181" t="s">
        <v>107</v>
      </c>
      <c r="D7" s="188">
        <v>10.5</v>
      </c>
      <c r="E7" s="188">
        <v>9</v>
      </c>
      <c r="F7" s="188">
        <v>13</v>
      </c>
      <c r="G7" s="188">
        <v>8</v>
      </c>
      <c r="H7" s="188">
        <v>9.5</v>
      </c>
      <c r="I7" s="11">
        <f>SUM(D7:H7)</f>
        <v>50</v>
      </c>
      <c r="J7" s="12">
        <f>I7*0.15</f>
        <v>7.5</v>
      </c>
      <c r="K7" s="31">
        <v>4</v>
      </c>
      <c r="L7" s="31">
        <v>3.5</v>
      </c>
      <c r="M7" s="31">
        <v>2</v>
      </c>
      <c r="N7" s="31">
        <v>2.5</v>
      </c>
      <c r="O7" s="31">
        <v>4</v>
      </c>
      <c r="P7" s="31">
        <f>SUM(K7:O7)</f>
        <v>16</v>
      </c>
      <c r="Q7" s="29">
        <f>P7*0.05</f>
        <v>0.8</v>
      </c>
      <c r="R7" s="36">
        <f t="shared" ref="R7:R25" si="0">(D7*0.15+K7*0.05)</f>
        <v>1.7749999999999999</v>
      </c>
      <c r="S7" s="142">
        <f t="shared" ref="S7:V22" si="1">(E7*0.15+L7*0.05)</f>
        <v>1.5249999999999999</v>
      </c>
      <c r="T7" s="142">
        <f t="shared" si="1"/>
        <v>2.0499999999999998</v>
      </c>
      <c r="U7" s="142">
        <f t="shared" si="1"/>
        <v>1.325</v>
      </c>
      <c r="V7" s="143">
        <f t="shared" si="1"/>
        <v>1.625</v>
      </c>
      <c r="W7" s="125">
        <f t="shared" ref="W7:W66" si="2">I7+P7</f>
        <v>66</v>
      </c>
      <c r="X7" s="45">
        <f>J7+Q7</f>
        <v>8.3000000000000007</v>
      </c>
      <c r="Y7" s="186">
        <v>56</v>
      </c>
      <c r="Z7" s="50">
        <f>Y7*0.8</f>
        <v>44.800000000000004</v>
      </c>
    </row>
    <row r="8" spans="1:26" ht="19.899999999999999" customHeight="1" x14ac:dyDescent="0.3">
      <c r="A8" s="6">
        <v>2</v>
      </c>
      <c r="B8" s="156">
        <v>225122</v>
      </c>
      <c r="C8" s="181" t="s">
        <v>108</v>
      </c>
      <c r="D8" s="188">
        <v>9.5</v>
      </c>
      <c r="E8" s="188">
        <v>12</v>
      </c>
      <c r="F8" s="188">
        <v>8.5</v>
      </c>
      <c r="G8" s="188">
        <v>11</v>
      </c>
      <c r="H8" s="188">
        <v>10</v>
      </c>
      <c r="I8" s="16">
        <f t="shared" ref="I8:I66" si="3">D8+E8+F8+G8+H8</f>
        <v>51</v>
      </c>
      <c r="J8" s="17">
        <f>I8*0.15</f>
        <v>7.6499999999999995</v>
      </c>
      <c r="K8" s="31">
        <v>5</v>
      </c>
      <c r="L8" s="31">
        <v>4</v>
      </c>
      <c r="M8" s="31">
        <v>3</v>
      </c>
      <c r="N8" s="31">
        <v>2.5</v>
      </c>
      <c r="O8" s="31">
        <v>2</v>
      </c>
      <c r="P8" s="32">
        <f>SUM(K8:O8)</f>
        <v>16.5</v>
      </c>
      <c r="Q8" s="33">
        <f>P8*0.05</f>
        <v>0.82500000000000007</v>
      </c>
      <c r="R8" s="39">
        <f t="shared" si="0"/>
        <v>1.675</v>
      </c>
      <c r="S8" s="141">
        <f t="shared" si="1"/>
        <v>1.9999999999999998</v>
      </c>
      <c r="T8" s="141">
        <f t="shared" si="1"/>
        <v>1.4249999999999998</v>
      </c>
      <c r="U8" s="141">
        <f t="shared" si="1"/>
        <v>1.7749999999999999</v>
      </c>
      <c r="V8" s="144">
        <f t="shared" si="1"/>
        <v>1.6</v>
      </c>
      <c r="W8" s="126">
        <f t="shared" si="2"/>
        <v>67.5</v>
      </c>
      <c r="X8" s="46">
        <f>J8+Q8</f>
        <v>8.4749999999999996</v>
      </c>
      <c r="Y8" s="186">
        <v>57</v>
      </c>
      <c r="Z8" s="51">
        <f t="shared" ref="Z8:Z66" si="4">Y8*0.8</f>
        <v>45.6</v>
      </c>
    </row>
    <row r="9" spans="1:26" ht="19.899999999999999" customHeight="1" x14ac:dyDescent="0.3">
      <c r="A9" s="6">
        <v>3</v>
      </c>
      <c r="B9" s="156">
        <v>225123</v>
      </c>
      <c r="C9" s="181" t="s">
        <v>109</v>
      </c>
      <c r="D9" s="13">
        <v>6</v>
      </c>
      <c r="E9" s="14">
        <v>4</v>
      </c>
      <c r="F9" s="14">
        <v>6</v>
      </c>
      <c r="G9" s="14">
        <v>5</v>
      </c>
      <c r="H9" s="15">
        <v>4.5</v>
      </c>
      <c r="I9" s="16">
        <f t="shared" si="3"/>
        <v>25.5</v>
      </c>
      <c r="J9" s="17">
        <f t="shared" ref="J9:J66" si="5">I9*0.15</f>
        <v>3.8249999999999997</v>
      </c>
      <c r="K9" s="30">
        <v>1.5</v>
      </c>
      <c r="L9" s="31">
        <v>2</v>
      </c>
      <c r="M9" s="31">
        <v>1</v>
      </c>
      <c r="N9" s="31">
        <v>1.5</v>
      </c>
      <c r="O9" s="162">
        <v>2.5</v>
      </c>
      <c r="P9" s="32">
        <f t="shared" ref="P9:P66" si="6">SUM(K9:O9)</f>
        <v>8.5</v>
      </c>
      <c r="Q9" s="33">
        <f t="shared" ref="Q9:Q66" si="7">P9*0.05</f>
        <v>0.42500000000000004</v>
      </c>
      <c r="R9" s="39">
        <f t="shared" si="0"/>
        <v>0.97499999999999987</v>
      </c>
      <c r="S9" s="141">
        <f t="shared" si="1"/>
        <v>0.7</v>
      </c>
      <c r="T9" s="141">
        <f t="shared" si="1"/>
        <v>0.95</v>
      </c>
      <c r="U9" s="141">
        <f t="shared" si="1"/>
        <v>0.82499999999999996</v>
      </c>
      <c r="V9" s="144">
        <f t="shared" si="1"/>
        <v>0.79999999999999993</v>
      </c>
      <c r="W9" s="126">
        <f t="shared" si="2"/>
        <v>34</v>
      </c>
      <c r="X9" s="46">
        <f t="shared" ref="X9:X66" si="8">J9+Q9</f>
        <v>4.25</v>
      </c>
      <c r="Y9" s="186">
        <v>31</v>
      </c>
      <c r="Z9" s="51">
        <f t="shared" si="4"/>
        <v>24.8</v>
      </c>
    </row>
    <row r="10" spans="1:26" ht="19.899999999999999" customHeight="1" x14ac:dyDescent="0.3">
      <c r="A10" s="6">
        <v>4</v>
      </c>
      <c r="B10" s="156">
        <v>225124</v>
      </c>
      <c r="C10" s="181" t="s">
        <v>110</v>
      </c>
      <c r="D10" s="188">
        <v>8.5</v>
      </c>
      <c r="E10" s="188">
        <v>12</v>
      </c>
      <c r="F10" s="188">
        <v>10.5</v>
      </c>
      <c r="G10" s="188">
        <v>13</v>
      </c>
      <c r="H10" s="188">
        <v>9</v>
      </c>
      <c r="I10" s="187">
        <f>SUM(D10:H10)</f>
        <v>53</v>
      </c>
      <c r="J10" s="17">
        <f t="shared" si="5"/>
        <v>7.9499999999999993</v>
      </c>
      <c r="K10" s="31">
        <v>4</v>
      </c>
      <c r="L10" s="31">
        <v>3.5</v>
      </c>
      <c r="M10" s="31">
        <v>3</v>
      </c>
      <c r="N10" s="31">
        <v>2</v>
      </c>
      <c r="O10" s="31">
        <v>4</v>
      </c>
      <c r="P10" s="32">
        <f t="shared" si="6"/>
        <v>16.5</v>
      </c>
      <c r="Q10" s="33">
        <f t="shared" si="7"/>
        <v>0.82500000000000007</v>
      </c>
      <c r="R10" s="39">
        <f t="shared" si="0"/>
        <v>1.4749999999999999</v>
      </c>
      <c r="S10" s="141">
        <f t="shared" si="1"/>
        <v>1.9749999999999999</v>
      </c>
      <c r="T10" s="141">
        <f t="shared" si="1"/>
        <v>1.7250000000000001</v>
      </c>
      <c r="U10" s="141">
        <f t="shared" si="1"/>
        <v>2.0499999999999998</v>
      </c>
      <c r="V10" s="144">
        <f t="shared" si="1"/>
        <v>1.5499999999999998</v>
      </c>
      <c r="W10" s="126">
        <f t="shared" si="2"/>
        <v>69.5</v>
      </c>
      <c r="X10" s="46">
        <f t="shared" si="8"/>
        <v>8.7749999999999986</v>
      </c>
      <c r="Y10" s="186">
        <v>56</v>
      </c>
      <c r="Z10" s="51">
        <f t="shared" si="4"/>
        <v>44.800000000000004</v>
      </c>
    </row>
    <row r="11" spans="1:26" ht="19.899999999999999" customHeight="1" x14ac:dyDescent="0.3">
      <c r="A11" s="6">
        <v>5</v>
      </c>
      <c r="B11" s="156">
        <v>225125</v>
      </c>
      <c r="C11" s="181" t="s">
        <v>111</v>
      </c>
      <c r="D11" s="188">
        <v>7</v>
      </c>
      <c r="E11" s="188">
        <v>9.5</v>
      </c>
      <c r="F11" s="188">
        <v>12</v>
      </c>
      <c r="G11" s="188">
        <v>8</v>
      </c>
      <c r="H11" s="188">
        <v>10</v>
      </c>
      <c r="I11" s="16">
        <f t="shared" si="3"/>
        <v>46.5</v>
      </c>
      <c r="J11" s="17">
        <f t="shared" si="5"/>
        <v>6.9749999999999996</v>
      </c>
      <c r="K11" s="31">
        <v>2.5</v>
      </c>
      <c r="L11" s="31">
        <v>2</v>
      </c>
      <c r="M11" s="31">
        <v>4</v>
      </c>
      <c r="N11" s="31">
        <v>3</v>
      </c>
      <c r="O11" s="31">
        <v>3.5</v>
      </c>
      <c r="P11" s="32">
        <f t="shared" si="6"/>
        <v>15</v>
      </c>
      <c r="Q11" s="33">
        <f t="shared" si="7"/>
        <v>0.75</v>
      </c>
      <c r="R11" s="39">
        <f t="shared" si="0"/>
        <v>1.175</v>
      </c>
      <c r="S11" s="141">
        <f t="shared" si="1"/>
        <v>1.5250000000000001</v>
      </c>
      <c r="T11" s="141">
        <f t="shared" si="1"/>
        <v>1.9999999999999998</v>
      </c>
      <c r="U11" s="141">
        <f t="shared" si="1"/>
        <v>1.35</v>
      </c>
      <c r="V11" s="144">
        <f t="shared" si="1"/>
        <v>1.675</v>
      </c>
      <c r="W11" s="126">
        <f t="shared" si="2"/>
        <v>61.5</v>
      </c>
      <c r="X11" s="46">
        <f t="shared" si="8"/>
        <v>7.7249999999999996</v>
      </c>
      <c r="Y11" s="186">
        <v>50</v>
      </c>
      <c r="Z11" s="51">
        <f t="shared" si="4"/>
        <v>40</v>
      </c>
    </row>
    <row r="12" spans="1:26" ht="19.899999999999999" customHeight="1" x14ac:dyDescent="0.3">
      <c r="A12" s="6">
        <v>6</v>
      </c>
      <c r="B12" s="156">
        <v>225126</v>
      </c>
      <c r="C12" s="181" t="s">
        <v>112</v>
      </c>
      <c r="D12" s="188">
        <v>13.5</v>
      </c>
      <c r="E12" s="188">
        <v>12</v>
      </c>
      <c r="F12" s="188">
        <v>9</v>
      </c>
      <c r="G12" s="188">
        <v>10</v>
      </c>
      <c r="H12" s="188">
        <v>8.5</v>
      </c>
      <c r="I12" s="16">
        <f t="shared" si="3"/>
        <v>53</v>
      </c>
      <c r="J12" s="17">
        <f t="shared" si="5"/>
        <v>7.9499999999999993</v>
      </c>
      <c r="K12" s="31">
        <v>4</v>
      </c>
      <c r="L12" s="31">
        <v>3.5</v>
      </c>
      <c r="M12" s="31">
        <v>2</v>
      </c>
      <c r="N12" s="31">
        <v>2.5</v>
      </c>
      <c r="O12" s="31">
        <v>4</v>
      </c>
      <c r="P12" s="32">
        <f t="shared" si="6"/>
        <v>16</v>
      </c>
      <c r="Q12" s="33">
        <f t="shared" si="7"/>
        <v>0.8</v>
      </c>
      <c r="R12" s="39">
        <f t="shared" si="0"/>
        <v>2.2250000000000001</v>
      </c>
      <c r="S12" s="141">
        <f t="shared" si="1"/>
        <v>1.9749999999999999</v>
      </c>
      <c r="T12" s="141">
        <f t="shared" si="1"/>
        <v>1.45</v>
      </c>
      <c r="U12" s="141">
        <f t="shared" si="1"/>
        <v>1.625</v>
      </c>
      <c r="V12" s="144">
        <f t="shared" si="1"/>
        <v>1.4749999999999999</v>
      </c>
      <c r="W12" s="126">
        <f t="shared" si="2"/>
        <v>69</v>
      </c>
      <c r="X12" s="46">
        <f t="shared" si="8"/>
        <v>8.75</v>
      </c>
      <c r="Y12" s="186">
        <v>56</v>
      </c>
      <c r="Z12" s="51">
        <f t="shared" si="4"/>
        <v>44.800000000000004</v>
      </c>
    </row>
    <row r="13" spans="1:26" ht="19.899999999999999" customHeight="1" x14ac:dyDescent="0.3">
      <c r="A13" s="6">
        <v>7</v>
      </c>
      <c r="B13" s="156">
        <v>225127</v>
      </c>
      <c r="C13" s="181" t="s">
        <v>113</v>
      </c>
      <c r="D13" s="189">
        <v>7.5</v>
      </c>
      <c r="E13" s="189">
        <v>6</v>
      </c>
      <c r="F13" s="189">
        <v>10.5</v>
      </c>
      <c r="G13" s="189">
        <v>8.5</v>
      </c>
      <c r="H13" s="189">
        <v>7</v>
      </c>
      <c r="I13" s="16">
        <f t="shared" si="3"/>
        <v>39.5</v>
      </c>
      <c r="J13" s="17">
        <f t="shared" si="5"/>
        <v>5.9249999999999998</v>
      </c>
      <c r="K13" s="31">
        <v>3</v>
      </c>
      <c r="L13" s="31">
        <v>2.5</v>
      </c>
      <c r="M13" s="31">
        <v>1.5</v>
      </c>
      <c r="N13" s="31">
        <v>3</v>
      </c>
      <c r="O13" s="31">
        <v>2</v>
      </c>
      <c r="P13" s="32">
        <f t="shared" si="6"/>
        <v>12</v>
      </c>
      <c r="Q13" s="33">
        <f t="shared" si="7"/>
        <v>0.60000000000000009</v>
      </c>
      <c r="R13" s="39">
        <f t="shared" si="0"/>
        <v>1.2749999999999999</v>
      </c>
      <c r="S13" s="141">
        <f t="shared" si="1"/>
        <v>1.0249999999999999</v>
      </c>
      <c r="T13" s="141">
        <f t="shared" si="1"/>
        <v>1.65</v>
      </c>
      <c r="U13" s="141">
        <f t="shared" si="1"/>
        <v>1.4249999999999998</v>
      </c>
      <c r="V13" s="144">
        <f t="shared" si="1"/>
        <v>1.1500000000000001</v>
      </c>
      <c r="W13" s="126">
        <f t="shared" si="2"/>
        <v>51.5</v>
      </c>
      <c r="X13" s="46">
        <f t="shared" si="8"/>
        <v>6.5250000000000004</v>
      </c>
      <c r="Y13" s="186">
        <v>43</v>
      </c>
      <c r="Z13" s="51">
        <f t="shared" si="4"/>
        <v>34.4</v>
      </c>
    </row>
    <row r="14" spans="1:26" ht="19.899999999999999" customHeight="1" x14ac:dyDescent="0.3">
      <c r="A14" s="6">
        <v>8</v>
      </c>
      <c r="B14" s="156">
        <v>225128</v>
      </c>
      <c r="C14" s="181" t="s">
        <v>114</v>
      </c>
      <c r="D14" s="14">
        <v>4</v>
      </c>
      <c r="E14" s="14">
        <v>6</v>
      </c>
      <c r="F14" s="14">
        <v>5</v>
      </c>
      <c r="G14" s="14">
        <v>4.5</v>
      </c>
      <c r="H14" s="14">
        <v>5.5</v>
      </c>
      <c r="I14" s="16">
        <f t="shared" si="3"/>
        <v>25</v>
      </c>
      <c r="J14" s="17">
        <f t="shared" si="5"/>
        <v>3.75</v>
      </c>
      <c r="K14" s="31">
        <v>1.5</v>
      </c>
      <c r="L14" s="31">
        <v>2</v>
      </c>
      <c r="M14" s="31">
        <v>1</v>
      </c>
      <c r="N14" s="31">
        <v>2.5</v>
      </c>
      <c r="O14" s="31">
        <v>1.5</v>
      </c>
      <c r="P14" s="32">
        <f t="shared" si="6"/>
        <v>8.5</v>
      </c>
      <c r="Q14" s="33">
        <f t="shared" si="7"/>
        <v>0.42500000000000004</v>
      </c>
      <c r="R14" s="39">
        <f t="shared" si="0"/>
        <v>0.67500000000000004</v>
      </c>
      <c r="S14" s="141">
        <f t="shared" si="1"/>
        <v>0.99999999999999989</v>
      </c>
      <c r="T14" s="141">
        <f t="shared" si="1"/>
        <v>0.8</v>
      </c>
      <c r="U14" s="141">
        <f t="shared" si="1"/>
        <v>0.79999999999999993</v>
      </c>
      <c r="V14" s="144">
        <f t="shared" si="1"/>
        <v>0.89999999999999991</v>
      </c>
      <c r="W14" s="126">
        <f t="shared" si="2"/>
        <v>33.5</v>
      </c>
      <c r="X14" s="46">
        <f t="shared" si="8"/>
        <v>4.1749999999999998</v>
      </c>
      <c r="Y14" s="186">
        <v>30</v>
      </c>
      <c r="Z14" s="51">
        <f t="shared" si="4"/>
        <v>24</v>
      </c>
    </row>
    <row r="15" spans="1:26" ht="19.899999999999999" customHeight="1" x14ac:dyDescent="0.3">
      <c r="A15" s="6">
        <v>9</v>
      </c>
      <c r="B15" s="156">
        <v>225129</v>
      </c>
      <c r="C15" s="181" t="s">
        <v>115</v>
      </c>
      <c r="D15" s="189">
        <v>8</v>
      </c>
      <c r="E15" s="189">
        <v>7</v>
      </c>
      <c r="F15" s="189">
        <v>9</v>
      </c>
      <c r="G15" s="189">
        <v>6.5</v>
      </c>
      <c r="H15" s="189">
        <v>6</v>
      </c>
      <c r="I15" s="16">
        <f t="shared" si="3"/>
        <v>36.5</v>
      </c>
      <c r="J15" s="17">
        <f t="shared" si="5"/>
        <v>5.4749999999999996</v>
      </c>
      <c r="K15" s="31">
        <v>2</v>
      </c>
      <c r="L15" s="31">
        <v>3</v>
      </c>
      <c r="M15" s="31">
        <v>2.5</v>
      </c>
      <c r="N15" s="31">
        <v>2</v>
      </c>
      <c r="O15" s="31">
        <v>2.5</v>
      </c>
      <c r="P15" s="32">
        <f t="shared" si="6"/>
        <v>12</v>
      </c>
      <c r="Q15" s="33">
        <f t="shared" si="7"/>
        <v>0.60000000000000009</v>
      </c>
      <c r="R15" s="39">
        <f t="shared" si="0"/>
        <v>1.3</v>
      </c>
      <c r="S15" s="141">
        <f t="shared" si="1"/>
        <v>1.2000000000000002</v>
      </c>
      <c r="T15" s="141">
        <f t="shared" si="1"/>
        <v>1.4749999999999999</v>
      </c>
      <c r="U15" s="141">
        <f t="shared" si="1"/>
        <v>1.075</v>
      </c>
      <c r="V15" s="144">
        <f t="shared" si="1"/>
        <v>1.0249999999999999</v>
      </c>
      <c r="W15" s="126">
        <f t="shared" si="2"/>
        <v>48.5</v>
      </c>
      <c r="X15" s="46">
        <f t="shared" si="8"/>
        <v>6.0749999999999993</v>
      </c>
      <c r="Y15" s="186">
        <v>40</v>
      </c>
      <c r="Z15" s="51">
        <f t="shared" si="4"/>
        <v>32</v>
      </c>
    </row>
    <row r="16" spans="1:26" ht="19.899999999999999" customHeight="1" x14ac:dyDescent="0.3">
      <c r="A16" s="6">
        <v>10</v>
      </c>
      <c r="B16" s="156">
        <v>225130</v>
      </c>
      <c r="C16" s="181" t="s">
        <v>116</v>
      </c>
      <c r="D16" s="14">
        <v>9</v>
      </c>
      <c r="E16" s="14">
        <v>8.5</v>
      </c>
      <c r="F16" s="14">
        <v>6</v>
      </c>
      <c r="G16" s="14">
        <v>9</v>
      </c>
      <c r="H16" s="14">
        <v>7</v>
      </c>
      <c r="I16" s="16">
        <f t="shared" si="3"/>
        <v>39.5</v>
      </c>
      <c r="J16" s="17">
        <f t="shared" si="5"/>
        <v>5.9249999999999998</v>
      </c>
      <c r="K16" s="31">
        <v>3.5</v>
      </c>
      <c r="L16" s="31">
        <v>2</v>
      </c>
      <c r="M16" s="31">
        <v>1.5</v>
      </c>
      <c r="N16" s="31">
        <v>2.5</v>
      </c>
      <c r="O16" s="31">
        <v>3</v>
      </c>
      <c r="P16" s="32">
        <f t="shared" si="6"/>
        <v>12.5</v>
      </c>
      <c r="Q16" s="33">
        <f t="shared" si="7"/>
        <v>0.625</v>
      </c>
      <c r="R16" s="39">
        <f t="shared" si="0"/>
        <v>1.5249999999999999</v>
      </c>
      <c r="S16" s="141">
        <f t="shared" si="1"/>
        <v>1.375</v>
      </c>
      <c r="T16" s="141">
        <f t="shared" si="1"/>
        <v>0.97499999999999987</v>
      </c>
      <c r="U16" s="141">
        <f t="shared" si="1"/>
        <v>1.4749999999999999</v>
      </c>
      <c r="V16" s="144">
        <f t="shared" si="1"/>
        <v>1.2000000000000002</v>
      </c>
      <c r="W16" s="126">
        <f t="shared" si="2"/>
        <v>52</v>
      </c>
      <c r="X16" s="46">
        <f t="shared" si="8"/>
        <v>6.55</v>
      </c>
      <c r="Y16" s="186">
        <v>44</v>
      </c>
      <c r="Z16" s="51">
        <f t="shared" si="4"/>
        <v>35.200000000000003</v>
      </c>
    </row>
    <row r="17" spans="1:26" ht="19.899999999999999" customHeight="1" x14ac:dyDescent="0.3">
      <c r="A17" s="6">
        <v>11</v>
      </c>
      <c r="B17" s="156">
        <v>225131</v>
      </c>
      <c r="C17" s="181" t="s">
        <v>117</v>
      </c>
      <c r="D17" s="14">
        <v>9.5</v>
      </c>
      <c r="E17" s="14">
        <v>13</v>
      </c>
      <c r="F17" s="14">
        <v>14</v>
      </c>
      <c r="G17" s="14">
        <v>11</v>
      </c>
      <c r="H17" s="14">
        <v>8</v>
      </c>
      <c r="I17" s="16">
        <f t="shared" si="3"/>
        <v>55.5</v>
      </c>
      <c r="J17" s="17">
        <f t="shared" si="5"/>
        <v>8.3249999999999993</v>
      </c>
      <c r="K17" s="31">
        <v>3</v>
      </c>
      <c r="L17" s="31">
        <v>5</v>
      </c>
      <c r="M17" s="31">
        <v>4</v>
      </c>
      <c r="N17" s="31">
        <v>3.5</v>
      </c>
      <c r="O17" s="31">
        <v>3</v>
      </c>
      <c r="P17" s="32">
        <f t="shared" si="6"/>
        <v>18.5</v>
      </c>
      <c r="Q17" s="33">
        <f t="shared" si="7"/>
        <v>0.92500000000000004</v>
      </c>
      <c r="R17" s="39">
        <f t="shared" si="0"/>
        <v>1.5750000000000002</v>
      </c>
      <c r="S17" s="141">
        <f t="shared" si="1"/>
        <v>2.2000000000000002</v>
      </c>
      <c r="T17" s="141">
        <f t="shared" si="1"/>
        <v>2.3000000000000003</v>
      </c>
      <c r="U17" s="141">
        <f t="shared" si="1"/>
        <v>1.825</v>
      </c>
      <c r="V17" s="144">
        <f t="shared" si="1"/>
        <v>1.35</v>
      </c>
      <c r="W17" s="126">
        <f t="shared" si="2"/>
        <v>74</v>
      </c>
      <c r="X17" s="46">
        <f t="shared" si="8"/>
        <v>9.25</v>
      </c>
      <c r="Y17" s="186">
        <v>59</v>
      </c>
      <c r="Z17" s="51">
        <f t="shared" si="4"/>
        <v>47.2</v>
      </c>
    </row>
    <row r="18" spans="1:26" ht="19.899999999999999" customHeight="1" x14ac:dyDescent="0.3">
      <c r="A18" s="6">
        <v>12</v>
      </c>
      <c r="B18" s="156">
        <v>225132</v>
      </c>
      <c r="C18" s="181" t="s">
        <v>118</v>
      </c>
      <c r="D18" s="14">
        <v>8</v>
      </c>
      <c r="E18" s="14">
        <v>7</v>
      </c>
      <c r="F18" s="14">
        <v>10</v>
      </c>
      <c r="G18" s="14">
        <v>5</v>
      </c>
      <c r="H18" s="14">
        <v>6.5</v>
      </c>
      <c r="I18" s="16">
        <f t="shared" si="3"/>
        <v>36.5</v>
      </c>
      <c r="J18" s="17">
        <f t="shared" si="5"/>
        <v>5.4749999999999996</v>
      </c>
      <c r="K18" s="31">
        <v>2</v>
      </c>
      <c r="L18" s="31">
        <v>2.5</v>
      </c>
      <c r="M18" s="31">
        <v>3.5</v>
      </c>
      <c r="N18" s="31">
        <v>2</v>
      </c>
      <c r="O18" s="31">
        <v>1.5</v>
      </c>
      <c r="P18" s="32">
        <f t="shared" si="6"/>
        <v>11.5</v>
      </c>
      <c r="Q18" s="33">
        <f t="shared" si="7"/>
        <v>0.57500000000000007</v>
      </c>
      <c r="R18" s="39">
        <f t="shared" si="0"/>
        <v>1.3</v>
      </c>
      <c r="S18" s="141">
        <f t="shared" si="1"/>
        <v>1.175</v>
      </c>
      <c r="T18" s="141">
        <f t="shared" si="1"/>
        <v>1.675</v>
      </c>
      <c r="U18" s="141">
        <f t="shared" si="1"/>
        <v>0.85</v>
      </c>
      <c r="V18" s="144">
        <f t="shared" si="1"/>
        <v>1.05</v>
      </c>
      <c r="W18" s="126">
        <f t="shared" si="2"/>
        <v>48</v>
      </c>
      <c r="X18" s="46">
        <f t="shared" si="8"/>
        <v>6.05</v>
      </c>
      <c r="Y18" s="186">
        <v>41</v>
      </c>
      <c r="Z18" s="51">
        <f t="shared" si="4"/>
        <v>32.800000000000004</v>
      </c>
    </row>
    <row r="19" spans="1:26" ht="19.899999999999999" customHeight="1" x14ac:dyDescent="0.3">
      <c r="A19" s="6">
        <v>13</v>
      </c>
      <c r="B19" s="156">
        <v>225133</v>
      </c>
      <c r="C19" s="181" t="s">
        <v>119</v>
      </c>
      <c r="D19" s="14">
        <v>5</v>
      </c>
      <c r="E19" s="14">
        <v>8</v>
      </c>
      <c r="F19" s="14">
        <v>6</v>
      </c>
      <c r="G19" s="14">
        <v>4</v>
      </c>
      <c r="H19" s="14">
        <v>9</v>
      </c>
      <c r="I19" s="16">
        <f t="shared" si="3"/>
        <v>32</v>
      </c>
      <c r="J19" s="17">
        <f t="shared" si="5"/>
        <v>4.8</v>
      </c>
      <c r="K19" s="31">
        <v>1.5</v>
      </c>
      <c r="L19" s="31">
        <v>2</v>
      </c>
      <c r="M19" s="31">
        <v>1</v>
      </c>
      <c r="N19" s="31">
        <v>2</v>
      </c>
      <c r="O19" s="31">
        <v>2.5</v>
      </c>
      <c r="P19" s="32">
        <f t="shared" si="6"/>
        <v>9</v>
      </c>
      <c r="Q19" s="33">
        <f t="shared" si="7"/>
        <v>0.45</v>
      </c>
      <c r="R19" s="39">
        <f t="shared" si="0"/>
        <v>0.82499999999999996</v>
      </c>
      <c r="S19" s="141">
        <f t="shared" si="1"/>
        <v>1.3</v>
      </c>
      <c r="T19" s="141">
        <f t="shared" si="1"/>
        <v>0.95</v>
      </c>
      <c r="U19" s="141">
        <f t="shared" si="1"/>
        <v>0.7</v>
      </c>
      <c r="V19" s="144">
        <f t="shared" si="1"/>
        <v>1.4749999999999999</v>
      </c>
      <c r="W19" s="126">
        <f t="shared" si="2"/>
        <v>41</v>
      </c>
      <c r="X19" s="46">
        <f t="shared" si="8"/>
        <v>5.25</v>
      </c>
      <c r="Y19" s="186">
        <v>36</v>
      </c>
      <c r="Z19" s="51">
        <f t="shared" si="4"/>
        <v>28.8</v>
      </c>
    </row>
    <row r="20" spans="1:26" ht="19.899999999999999" customHeight="1" x14ac:dyDescent="0.3">
      <c r="A20" s="6">
        <v>14</v>
      </c>
      <c r="B20" s="156">
        <v>225134</v>
      </c>
      <c r="C20" s="181" t="s">
        <v>120</v>
      </c>
      <c r="D20" s="14">
        <v>6</v>
      </c>
      <c r="E20" s="14">
        <v>8</v>
      </c>
      <c r="F20" s="14">
        <v>10</v>
      </c>
      <c r="G20" s="14">
        <v>8.5</v>
      </c>
      <c r="H20" s="14">
        <v>6.5</v>
      </c>
      <c r="I20" s="16">
        <f t="shared" si="3"/>
        <v>39</v>
      </c>
      <c r="J20" s="17">
        <f t="shared" si="5"/>
        <v>5.85</v>
      </c>
      <c r="K20" s="31">
        <v>3.5</v>
      </c>
      <c r="L20" s="31">
        <v>3</v>
      </c>
      <c r="M20" s="31">
        <v>2</v>
      </c>
      <c r="N20" s="31">
        <v>1.5</v>
      </c>
      <c r="O20" s="31">
        <v>2.5</v>
      </c>
      <c r="P20" s="32">
        <f t="shared" si="6"/>
        <v>12.5</v>
      </c>
      <c r="Q20" s="33">
        <f t="shared" si="7"/>
        <v>0.625</v>
      </c>
      <c r="R20" s="39">
        <f t="shared" si="0"/>
        <v>1.075</v>
      </c>
      <c r="S20" s="141">
        <f t="shared" si="1"/>
        <v>1.35</v>
      </c>
      <c r="T20" s="141">
        <f t="shared" si="1"/>
        <v>1.6</v>
      </c>
      <c r="U20" s="141">
        <f t="shared" si="1"/>
        <v>1.3499999999999999</v>
      </c>
      <c r="V20" s="144">
        <f t="shared" si="1"/>
        <v>1.1000000000000001</v>
      </c>
      <c r="W20" s="126">
        <f t="shared" si="2"/>
        <v>51.5</v>
      </c>
      <c r="X20" s="46">
        <f t="shared" si="8"/>
        <v>6.4749999999999996</v>
      </c>
      <c r="Y20" s="186">
        <v>42</v>
      </c>
      <c r="Z20" s="51">
        <f t="shared" si="4"/>
        <v>33.6</v>
      </c>
    </row>
    <row r="21" spans="1:26" ht="19.899999999999999" customHeight="1" x14ac:dyDescent="0.3">
      <c r="A21" s="6">
        <v>15</v>
      </c>
      <c r="B21" s="156">
        <v>225135</v>
      </c>
      <c r="C21" s="181" t="s">
        <v>121</v>
      </c>
      <c r="D21" s="14">
        <v>9.5</v>
      </c>
      <c r="E21" s="14">
        <v>7</v>
      </c>
      <c r="F21" s="14">
        <v>8</v>
      </c>
      <c r="G21" s="14">
        <v>7.5</v>
      </c>
      <c r="H21" s="14">
        <v>8.5</v>
      </c>
      <c r="I21" s="16">
        <f t="shared" si="3"/>
        <v>40.5</v>
      </c>
      <c r="J21" s="17">
        <f t="shared" si="5"/>
        <v>6.0750000000000002</v>
      </c>
      <c r="K21" s="31">
        <v>3</v>
      </c>
      <c r="L21" s="31">
        <v>2</v>
      </c>
      <c r="M21" s="31">
        <v>2.5</v>
      </c>
      <c r="N21" s="31">
        <v>3</v>
      </c>
      <c r="O21" s="31">
        <v>1.5</v>
      </c>
      <c r="P21" s="32">
        <f t="shared" si="6"/>
        <v>12</v>
      </c>
      <c r="Q21" s="33">
        <f t="shared" si="7"/>
        <v>0.60000000000000009</v>
      </c>
      <c r="R21" s="39">
        <f t="shared" si="0"/>
        <v>1.5750000000000002</v>
      </c>
      <c r="S21" s="141">
        <f t="shared" si="1"/>
        <v>1.1500000000000001</v>
      </c>
      <c r="T21" s="141">
        <f t="shared" si="1"/>
        <v>1.325</v>
      </c>
      <c r="U21" s="141">
        <f t="shared" si="1"/>
        <v>1.2749999999999999</v>
      </c>
      <c r="V21" s="144">
        <f t="shared" si="1"/>
        <v>1.3499999999999999</v>
      </c>
      <c r="W21" s="126">
        <f t="shared" si="2"/>
        <v>52.5</v>
      </c>
      <c r="X21" s="46">
        <f t="shared" si="8"/>
        <v>6.6750000000000007</v>
      </c>
      <c r="Y21" s="186">
        <v>42</v>
      </c>
      <c r="Z21" s="51">
        <f t="shared" si="4"/>
        <v>33.6</v>
      </c>
    </row>
    <row r="22" spans="1:26" ht="19.899999999999999" customHeight="1" x14ac:dyDescent="0.3">
      <c r="A22" s="6">
        <v>16</v>
      </c>
      <c r="B22" s="156">
        <v>225136</v>
      </c>
      <c r="C22" s="181" t="s">
        <v>122</v>
      </c>
      <c r="D22" s="14">
        <v>8</v>
      </c>
      <c r="E22" s="14">
        <v>10</v>
      </c>
      <c r="F22" s="14">
        <v>9</v>
      </c>
      <c r="G22" s="14">
        <v>12</v>
      </c>
      <c r="H22" s="14">
        <v>10.5</v>
      </c>
      <c r="I22" s="16">
        <f t="shared" si="3"/>
        <v>49.5</v>
      </c>
      <c r="J22" s="17">
        <f t="shared" si="5"/>
        <v>7.4249999999999998</v>
      </c>
      <c r="K22" s="31">
        <v>2</v>
      </c>
      <c r="L22" s="31">
        <v>3</v>
      </c>
      <c r="M22" s="31">
        <v>4</v>
      </c>
      <c r="N22" s="31">
        <v>2.5</v>
      </c>
      <c r="O22" s="31">
        <v>3.5</v>
      </c>
      <c r="P22" s="32">
        <f t="shared" si="6"/>
        <v>15</v>
      </c>
      <c r="Q22" s="33">
        <f t="shared" si="7"/>
        <v>0.75</v>
      </c>
      <c r="R22" s="39">
        <f t="shared" si="0"/>
        <v>1.3</v>
      </c>
      <c r="S22" s="141">
        <f t="shared" si="1"/>
        <v>1.65</v>
      </c>
      <c r="T22" s="141">
        <f t="shared" si="1"/>
        <v>1.5499999999999998</v>
      </c>
      <c r="U22" s="141">
        <f t="shared" si="1"/>
        <v>1.9249999999999998</v>
      </c>
      <c r="V22" s="144">
        <f t="shared" si="1"/>
        <v>1.75</v>
      </c>
      <c r="W22" s="126">
        <f t="shared" si="2"/>
        <v>64.5</v>
      </c>
      <c r="X22" s="46">
        <f t="shared" si="8"/>
        <v>8.1750000000000007</v>
      </c>
      <c r="Y22" s="186">
        <v>52</v>
      </c>
      <c r="Z22" s="51">
        <f t="shared" si="4"/>
        <v>41.6</v>
      </c>
    </row>
    <row r="23" spans="1:26" ht="19.899999999999999" customHeight="1" x14ac:dyDescent="0.3">
      <c r="A23" s="6">
        <v>17</v>
      </c>
      <c r="B23" s="156">
        <v>225137</v>
      </c>
      <c r="C23" s="181" t="s">
        <v>123</v>
      </c>
      <c r="D23" s="14">
        <v>17</v>
      </c>
      <c r="E23" s="14">
        <v>14.5</v>
      </c>
      <c r="F23" s="14">
        <v>16.5</v>
      </c>
      <c r="G23" s="14">
        <v>18</v>
      </c>
      <c r="H23" s="14">
        <v>10</v>
      </c>
      <c r="I23" s="16">
        <f t="shared" si="3"/>
        <v>76</v>
      </c>
      <c r="J23" s="17">
        <f t="shared" si="5"/>
        <v>11.4</v>
      </c>
      <c r="K23" s="31">
        <v>5.5</v>
      </c>
      <c r="L23" s="31">
        <v>4</v>
      </c>
      <c r="M23" s="31">
        <v>5</v>
      </c>
      <c r="N23" s="31">
        <v>4.5</v>
      </c>
      <c r="O23" s="31">
        <v>5</v>
      </c>
      <c r="P23" s="32">
        <f t="shared" si="6"/>
        <v>24</v>
      </c>
      <c r="Q23" s="33">
        <f t="shared" si="7"/>
        <v>1.2000000000000002</v>
      </c>
      <c r="R23" s="39">
        <f t="shared" si="0"/>
        <v>2.8249999999999997</v>
      </c>
      <c r="S23" s="141">
        <f t="shared" ref="S23:V25" si="9">(E23*0.15+L23*0.05)</f>
        <v>2.375</v>
      </c>
      <c r="T23" s="141">
        <f t="shared" si="9"/>
        <v>2.7250000000000001</v>
      </c>
      <c r="U23" s="141">
        <f t="shared" si="9"/>
        <v>2.9249999999999998</v>
      </c>
      <c r="V23" s="144">
        <f t="shared" si="9"/>
        <v>1.75</v>
      </c>
      <c r="W23" s="126">
        <f t="shared" si="2"/>
        <v>100</v>
      </c>
      <c r="X23" s="46">
        <f t="shared" si="8"/>
        <v>12.600000000000001</v>
      </c>
      <c r="Y23" s="186">
        <v>80</v>
      </c>
      <c r="Z23" s="51">
        <f t="shared" si="4"/>
        <v>64</v>
      </c>
    </row>
    <row r="24" spans="1:26" ht="19.899999999999999" customHeight="1" x14ac:dyDescent="0.3">
      <c r="A24" s="6">
        <v>18</v>
      </c>
      <c r="B24" s="156">
        <v>225138</v>
      </c>
      <c r="C24" s="181" t="s">
        <v>124</v>
      </c>
      <c r="D24" s="14">
        <v>7</v>
      </c>
      <c r="E24" s="14">
        <v>6</v>
      </c>
      <c r="F24" s="14">
        <v>8</v>
      </c>
      <c r="G24" s="14">
        <v>9</v>
      </c>
      <c r="H24" s="14">
        <v>8.5</v>
      </c>
      <c r="I24" s="16">
        <f t="shared" si="3"/>
        <v>38.5</v>
      </c>
      <c r="J24" s="17">
        <f t="shared" si="5"/>
        <v>5.7749999999999995</v>
      </c>
      <c r="K24" s="31">
        <v>3</v>
      </c>
      <c r="L24" s="31">
        <v>2</v>
      </c>
      <c r="M24" s="31">
        <v>1.5</v>
      </c>
      <c r="N24" s="31">
        <v>2.5</v>
      </c>
      <c r="O24" s="31">
        <v>3</v>
      </c>
      <c r="P24" s="32">
        <f t="shared" si="6"/>
        <v>12</v>
      </c>
      <c r="Q24" s="33">
        <f t="shared" si="7"/>
        <v>0.60000000000000009</v>
      </c>
      <c r="R24" s="39">
        <f t="shared" si="0"/>
        <v>1.2000000000000002</v>
      </c>
      <c r="S24" s="141">
        <f t="shared" si="9"/>
        <v>0.99999999999999989</v>
      </c>
      <c r="T24" s="141">
        <f t="shared" si="9"/>
        <v>1.2749999999999999</v>
      </c>
      <c r="U24" s="141">
        <f t="shared" si="9"/>
        <v>1.4749999999999999</v>
      </c>
      <c r="V24" s="144">
        <f t="shared" si="9"/>
        <v>1.4249999999999998</v>
      </c>
      <c r="W24" s="126">
        <f t="shared" si="2"/>
        <v>50.5</v>
      </c>
      <c r="X24" s="46">
        <f t="shared" si="8"/>
        <v>6.375</v>
      </c>
      <c r="Y24" s="186">
        <v>42</v>
      </c>
      <c r="Z24" s="51">
        <f t="shared" si="4"/>
        <v>33.6</v>
      </c>
    </row>
    <row r="25" spans="1:26" ht="19.899999999999999" customHeight="1" x14ac:dyDescent="0.3">
      <c r="A25" s="6">
        <v>19</v>
      </c>
      <c r="B25" s="156">
        <v>225139</v>
      </c>
      <c r="C25" s="181" t="s">
        <v>125</v>
      </c>
      <c r="D25" s="14">
        <v>4</v>
      </c>
      <c r="E25" s="14">
        <v>7</v>
      </c>
      <c r="F25" s="14">
        <v>5.5</v>
      </c>
      <c r="G25" s="14">
        <v>5</v>
      </c>
      <c r="H25" s="15">
        <v>6</v>
      </c>
      <c r="I25" s="16">
        <f t="shared" si="3"/>
        <v>27.5</v>
      </c>
      <c r="J25" s="17">
        <f t="shared" si="5"/>
        <v>4.125</v>
      </c>
      <c r="K25" s="31">
        <v>2</v>
      </c>
      <c r="L25" s="31">
        <v>1.5</v>
      </c>
      <c r="M25" s="31">
        <v>3</v>
      </c>
      <c r="N25" s="31">
        <v>2</v>
      </c>
      <c r="O25" s="31">
        <v>0.5</v>
      </c>
      <c r="P25" s="32">
        <f t="shared" si="6"/>
        <v>9</v>
      </c>
      <c r="Q25" s="33">
        <f t="shared" si="7"/>
        <v>0.45</v>
      </c>
      <c r="R25" s="39">
        <f t="shared" si="0"/>
        <v>0.7</v>
      </c>
      <c r="S25" s="141">
        <f t="shared" si="9"/>
        <v>1.125</v>
      </c>
      <c r="T25" s="141">
        <f t="shared" si="9"/>
        <v>0.97499999999999998</v>
      </c>
      <c r="U25" s="141">
        <f t="shared" si="9"/>
        <v>0.85</v>
      </c>
      <c r="V25" s="144">
        <f t="shared" si="9"/>
        <v>0.92499999999999993</v>
      </c>
      <c r="W25" s="126">
        <f t="shared" si="2"/>
        <v>36.5</v>
      </c>
      <c r="X25" s="46">
        <f t="shared" si="8"/>
        <v>4.5750000000000002</v>
      </c>
      <c r="Y25" s="186">
        <v>32</v>
      </c>
      <c r="Z25" s="51">
        <f t="shared" si="4"/>
        <v>25.6</v>
      </c>
    </row>
    <row r="26" spans="1:26" ht="19.899999999999999" customHeight="1" x14ac:dyDescent="0.3">
      <c r="A26" s="6">
        <v>20</v>
      </c>
      <c r="B26" s="156">
        <v>225140</v>
      </c>
      <c r="C26" s="181" t="s">
        <v>126</v>
      </c>
      <c r="D26" s="14">
        <v>7</v>
      </c>
      <c r="E26" s="14">
        <v>9</v>
      </c>
      <c r="F26" s="14">
        <v>6</v>
      </c>
      <c r="G26" s="14">
        <v>10</v>
      </c>
      <c r="H26" s="14">
        <v>9.5</v>
      </c>
      <c r="I26" s="16">
        <f t="shared" si="3"/>
        <v>41.5</v>
      </c>
      <c r="J26" s="17">
        <f t="shared" si="5"/>
        <v>6.2249999999999996</v>
      </c>
      <c r="K26" s="31">
        <v>1.5</v>
      </c>
      <c r="L26" s="31">
        <v>3</v>
      </c>
      <c r="M26" s="31">
        <v>2</v>
      </c>
      <c r="N26" s="31">
        <v>3</v>
      </c>
      <c r="O26" s="31">
        <v>2.5</v>
      </c>
      <c r="P26" s="32">
        <f t="shared" si="6"/>
        <v>12</v>
      </c>
      <c r="Q26" s="33">
        <f t="shared" si="7"/>
        <v>0.60000000000000009</v>
      </c>
      <c r="R26" s="39">
        <f t="shared" ref="R26:V66" si="10">(D26*0.15+K26*0.05)</f>
        <v>1.125</v>
      </c>
      <c r="S26" s="141">
        <f t="shared" si="10"/>
        <v>1.5</v>
      </c>
      <c r="T26" s="141">
        <f t="shared" si="10"/>
        <v>0.99999999999999989</v>
      </c>
      <c r="U26" s="141">
        <f t="shared" si="10"/>
        <v>1.65</v>
      </c>
      <c r="V26" s="144">
        <f t="shared" si="10"/>
        <v>1.55</v>
      </c>
      <c r="W26" s="126">
        <f t="shared" si="2"/>
        <v>53.5</v>
      </c>
      <c r="X26" s="46">
        <f t="shared" si="8"/>
        <v>6.8249999999999993</v>
      </c>
      <c r="Y26" s="186">
        <v>46</v>
      </c>
      <c r="Z26" s="51">
        <f t="shared" si="4"/>
        <v>36.800000000000004</v>
      </c>
    </row>
    <row r="27" spans="1:26" ht="19.899999999999999" customHeight="1" x14ac:dyDescent="0.3">
      <c r="A27" s="6">
        <v>21</v>
      </c>
      <c r="B27" s="156">
        <v>225141</v>
      </c>
      <c r="C27" s="181" t="s">
        <v>127</v>
      </c>
      <c r="D27" s="14">
        <v>13</v>
      </c>
      <c r="E27" s="14">
        <v>9</v>
      </c>
      <c r="F27" s="14">
        <v>15</v>
      </c>
      <c r="G27" s="14">
        <v>7</v>
      </c>
      <c r="H27" s="14">
        <v>8</v>
      </c>
      <c r="I27" s="16">
        <f t="shared" si="3"/>
        <v>52</v>
      </c>
      <c r="J27" s="17">
        <f t="shared" si="5"/>
        <v>7.8</v>
      </c>
      <c r="K27" s="31">
        <v>4.5</v>
      </c>
      <c r="L27" s="31">
        <v>4</v>
      </c>
      <c r="M27" s="31">
        <v>2</v>
      </c>
      <c r="N27" s="31">
        <v>2.5</v>
      </c>
      <c r="O27" s="31">
        <v>3</v>
      </c>
      <c r="P27" s="32">
        <f t="shared" si="6"/>
        <v>16</v>
      </c>
      <c r="Q27" s="33">
        <f t="shared" si="7"/>
        <v>0.8</v>
      </c>
      <c r="R27" s="39">
        <f t="shared" si="10"/>
        <v>2.1749999999999998</v>
      </c>
      <c r="S27" s="141">
        <f t="shared" si="10"/>
        <v>1.5499999999999998</v>
      </c>
      <c r="T27" s="141">
        <f t="shared" si="10"/>
        <v>2.35</v>
      </c>
      <c r="U27" s="141">
        <f t="shared" si="10"/>
        <v>1.175</v>
      </c>
      <c r="V27" s="144">
        <f t="shared" si="10"/>
        <v>1.35</v>
      </c>
      <c r="W27" s="126">
        <f t="shared" si="2"/>
        <v>68</v>
      </c>
      <c r="X27" s="46">
        <f t="shared" si="8"/>
        <v>8.6</v>
      </c>
      <c r="Y27" s="186">
        <v>56</v>
      </c>
      <c r="Z27" s="51">
        <f t="shared" si="4"/>
        <v>44.800000000000004</v>
      </c>
    </row>
    <row r="28" spans="1:26" ht="19.899999999999999" customHeight="1" x14ac:dyDescent="0.3">
      <c r="A28" s="6">
        <v>22</v>
      </c>
      <c r="B28" s="156">
        <v>225142</v>
      </c>
      <c r="C28" s="181" t="s">
        <v>128</v>
      </c>
      <c r="D28" s="14">
        <v>6</v>
      </c>
      <c r="E28" s="14">
        <v>5.5</v>
      </c>
      <c r="F28" s="14">
        <v>7</v>
      </c>
      <c r="G28" s="14">
        <v>9</v>
      </c>
      <c r="H28" s="14">
        <v>7</v>
      </c>
      <c r="I28" s="16">
        <f t="shared" si="3"/>
        <v>34.5</v>
      </c>
      <c r="J28" s="17">
        <f t="shared" si="5"/>
        <v>5.1749999999999998</v>
      </c>
      <c r="K28" s="31">
        <v>2</v>
      </c>
      <c r="L28" s="31">
        <v>1.5</v>
      </c>
      <c r="M28" s="31">
        <v>3</v>
      </c>
      <c r="N28" s="31">
        <v>1</v>
      </c>
      <c r="O28" s="31">
        <v>2.5</v>
      </c>
      <c r="P28" s="32">
        <f t="shared" si="6"/>
        <v>10</v>
      </c>
      <c r="Q28" s="33">
        <f t="shared" si="7"/>
        <v>0.5</v>
      </c>
      <c r="R28" s="39">
        <f t="shared" si="10"/>
        <v>0.99999999999999989</v>
      </c>
      <c r="S28" s="141">
        <f t="shared" si="10"/>
        <v>0.89999999999999991</v>
      </c>
      <c r="T28" s="141">
        <f t="shared" si="10"/>
        <v>1.2000000000000002</v>
      </c>
      <c r="U28" s="141">
        <f t="shared" si="10"/>
        <v>1.4</v>
      </c>
      <c r="V28" s="144">
        <f t="shared" si="10"/>
        <v>1.175</v>
      </c>
      <c r="W28" s="126">
        <f t="shared" si="2"/>
        <v>44.5</v>
      </c>
      <c r="X28" s="46">
        <f t="shared" si="8"/>
        <v>5.6749999999999998</v>
      </c>
      <c r="Y28" s="186">
        <v>38</v>
      </c>
      <c r="Z28" s="51">
        <f t="shared" si="4"/>
        <v>30.400000000000002</v>
      </c>
    </row>
    <row r="29" spans="1:26" ht="19.899999999999999" customHeight="1" x14ac:dyDescent="0.3">
      <c r="A29" s="6">
        <v>23</v>
      </c>
      <c r="B29" s="156">
        <v>225143</v>
      </c>
      <c r="C29" s="181" t="s">
        <v>129</v>
      </c>
      <c r="D29" s="14">
        <v>9</v>
      </c>
      <c r="E29" s="14">
        <v>16</v>
      </c>
      <c r="F29" s="14">
        <v>12.5</v>
      </c>
      <c r="G29" s="14">
        <v>11</v>
      </c>
      <c r="H29" s="14">
        <v>12</v>
      </c>
      <c r="I29" s="16">
        <f t="shared" si="3"/>
        <v>60.5</v>
      </c>
      <c r="J29" s="17">
        <f t="shared" si="5"/>
        <v>9.0749999999999993</v>
      </c>
      <c r="K29" s="31">
        <v>5</v>
      </c>
      <c r="L29" s="31">
        <v>3.5</v>
      </c>
      <c r="M29" s="31">
        <v>2.5</v>
      </c>
      <c r="N29" s="31">
        <v>4</v>
      </c>
      <c r="O29" s="31">
        <v>3</v>
      </c>
      <c r="P29" s="32">
        <f t="shared" si="6"/>
        <v>18</v>
      </c>
      <c r="Q29" s="33">
        <f t="shared" si="7"/>
        <v>0.9</v>
      </c>
      <c r="R29" s="39">
        <f t="shared" si="10"/>
        <v>1.5999999999999999</v>
      </c>
      <c r="S29" s="141">
        <f t="shared" si="10"/>
        <v>2.5749999999999997</v>
      </c>
      <c r="T29" s="141">
        <f t="shared" si="10"/>
        <v>2</v>
      </c>
      <c r="U29" s="141">
        <f t="shared" si="10"/>
        <v>1.8499999999999999</v>
      </c>
      <c r="V29" s="144">
        <f t="shared" si="10"/>
        <v>1.9499999999999997</v>
      </c>
      <c r="W29" s="126">
        <f t="shared" si="2"/>
        <v>78.5</v>
      </c>
      <c r="X29" s="46">
        <f t="shared" si="8"/>
        <v>9.9749999999999996</v>
      </c>
      <c r="Y29" s="186">
        <v>64</v>
      </c>
      <c r="Z29" s="51">
        <f t="shared" si="4"/>
        <v>51.2</v>
      </c>
    </row>
    <row r="30" spans="1:26" ht="19.899999999999999" customHeight="1" x14ac:dyDescent="0.3">
      <c r="A30" s="6">
        <v>24</v>
      </c>
      <c r="B30" s="156">
        <v>225144</v>
      </c>
      <c r="C30" s="181" t="s">
        <v>130</v>
      </c>
      <c r="D30" s="14">
        <v>9</v>
      </c>
      <c r="E30" s="14">
        <v>16</v>
      </c>
      <c r="F30" s="14">
        <v>14</v>
      </c>
      <c r="G30" s="14">
        <v>8</v>
      </c>
      <c r="H30" s="14">
        <v>12</v>
      </c>
      <c r="I30" s="16">
        <f t="shared" si="3"/>
        <v>59</v>
      </c>
      <c r="J30" s="17">
        <f t="shared" si="5"/>
        <v>8.85</v>
      </c>
      <c r="K30" s="31">
        <v>5</v>
      </c>
      <c r="L30" s="31">
        <v>3.5</v>
      </c>
      <c r="M30" s="31">
        <v>2.5</v>
      </c>
      <c r="N30" s="31">
        <v>4</v>
      </c>
      <c r="O30" s="31">
        <v>3</v>
      </c>
      <c r="P30" s="32">
        <f t="shared" si="6"/>
        <v>18</v>
      </c>
      <c r="Q30" s="33">
        <f t="shared" si="7"/>
        <v>0.9</v>
      </c>
      <c r="R30" s="39">
        <f t="shared" si="10"/>
        <v>1.5999999999999999</v>
      </c>
      <c r="S30" s="141">
        <f t="shared" si="10"/>
        <v>2.5749999999999997</v>
      </c>
      <c r="T30" s="141">
        <f t="shared" si="10"/>
        <v>2.2250000000000001</v>
      </c>
      <c r="U30" s="141">
        <f t="shared" si="10"/>
        <v>1.4</v>
      </c>
      <c r="V30" s="144">
        <f t="shared" si="10"/>
        <v>1.9499999999999997</v>
      </c>
      <c r="W30" s="126">
        <f t="shared" si="2"/>
        <v>77</v>
      </c>
      <c r="X30" s="46">
        <f t="shared" si="8"/>
        <v>9.75</v>
      </c>
      <c r="Y30" s="186">
        <v>63</v>
      </c>
      <c r="Z30" s="51">
        <f t="shared" si="4"/>
        <v>50.400000000000006</v>
      </c>
    </row>
    <row r="31" spans="1:26" ht="19.899999999999999" customHeight="1" x14ac:dyDescent="0.3">
      <c r="A31" s="6">
        <v>25</v>
      </c>
      <c r="B31" s="156">
        <v>225145</v>
      </c>
      <c r="C31" s="181" t="s">
        <v>131</v>
      </c>
      <c r="D31" s="14">
        <v>12</v>
      </c>
      <c r="E31" s="14">
        <v>11</v>
      </c>
      <c r="F31" s="14">
        <v>10</v>
      </c>
      <c r="G31" s="14">
        <v>9</v>
      </c>
      <c r="H31" s="14">
        <v>13.5</v>
      </c>
      <c r="I31" s="16">
        <f t="shared" si="3"/>
        <v>55.5</v>
      </c>
      <c r="J31" s="17">
        <f t="shared" si="5"/>
        <v>8.3249999999999993</v>
      </c>
      <c r="K31" s="31">
        <v>3</v>
      </c>
      <c r="L31" s="31">
        <v>4</v>
      </c>
      <c r="M31" s="31">
        <v>2</v>
      </c>
      <c r="N31" s="31">
        <v>5</v>
      </c>
      <c r="O31" s="31">
        <v>4.5</v>
      </c>
      <c r="P31" s="32">
        <f t="shared" si="6"/>
        <v>18.5</v>
      </c>
      <c r="Q31" s="33">
        <f t="shared" si="7"/>
        <v>0.92500000000000004</v>
      </c>
      <c r="R31" s="39">
        <f t="shared" si="10"/>
        <v>1.9499999999999997</v>
      </c>
      <c r="S31" s="141">
        <f t="shared" si="10"/>
        <v>1.8499999999999999</v>
      </c>
      <c r="T31" s="141">
        <f t="shared" si="10"/>
        <v>1.6</v>
      </c>
      <c r="U31" s="141">
        <f t="shared" si="10"/>
        <v>1.5999999999999999</v>
      </c>
      <c r="V31" s="144">
        <f t="shared" si="10"/>
        <v>2.25</v>
      </c>
      <c r="W31" s="126">
        <f t="shared" si="2"/>
        <v>74</v>
      </c>
      <c r="X31" s="46">
        <f t="shared" si="8"/>
        <v>9.25</v>
      </c>
      <c r="Y31" s="186">
        <v>60</v>
      </c>
      <c r="Z31" s="51">
        <f t="shared" si="4"/>
        <v>48</v>
      </c>
    </row>
    <row r="32" spans="1:26" ht="19.899999999999999" customHeight="1" x14ac:dyDescent="0.3">
      <c r="A32" s="6">
        <v>26</v>
      </c>
      <c r="B32" s="156">
        <v>225146</v>
      </c>
      <c r="C32" s="181" t="s">
        <v>132</v>
      </c>
      <c r="D32" s="14">
        <v>7.5</v>
      </c>
      <c r="E32" s="14">
        <v>8</v>
      </c>
      <c r="F32" s="14">
        <v>5.5</v>
      </c>
      <c r="G32" s="14">
        <v>8.5</v>
      </c>
      <c r="H32" s="14">
        <v>9</v>
      </c>
      <c r="I32" s="16">
        <f t="shared" si="3"/>
        <v>38.5</v>
      </c>
      <c r="J32" s="17">
        <f t="shared" si="5"/>
        <v>5.7749999999999995</v>
      </c>
      <c r="K32" s="31">
        <v>2.5</v>
      </c>
      <c r="L32" s="31">
        <v>1.5</v>
      </c>
      <c r="M32" s="31">
        <v>2.5</v>
      </c>
      <c r="N32" s="31">
        <v>2</v>
      </c>
      <c r="O32" s="31">
        <v>3.5</v>
      </c>
      <c r="P32" s="32">
        <f t="shared" si="6"/>
        <v>12</v>
      </c>
      <c r="Q32" s="33">
        <f t="shared" si="7"/>
        <v>0.60000000000000009</v>
      </c>
      <c r="R32" s="39">
        <f t="shared" si="10"/>
        <v>1.25</v>
      </c>
      <c r="S32" s="141">
        <f t="shared" si="10"/>
        <v>1.2749999999999999</v>
      </c>
      <c r="T32" s="141">
        <f t="shared" si="10"/>
        <v>0.95</v>
      </c>
      <c r="U32" s="141">
        <f t="shared" si="10"/>
        <v>1.375</v>
      </c>
      <c r="V32" s="144">
        <f t="shared" si="10"/>
        <v>1.5249999999999999</v>
      </c>
      <c r="W32" s="126">
        <f t="shared" si="2"/>
        <v>50.5</v>
      </c>
      <c r="X32" s="46">
        <f t="shared" si="8"/>
        <v>6.375</v>
      </c>
      <c r="Y32" s="186">
        <v>42</v>
      </c>
      <c r="Z32" s="51">
        <f t="shared" si="4"/>
        <v>33.6</v>
      </c>
    </row>
    <row r="33" spans="1:26" ht="19.899999999999999" customHeight="1" x14ac:dyDescent="0.3">
      <c r="A33" s="6">
        <v>27</v>
      </c>
      <c r="B33" s="156">
        <v>225147</v>
      </c>
      <c r="C33" s="181" t="s">
        <v>133</v>
      </c>
      <c r="D33" s="14">
        <v>14</v>
      </c>
      <c r="E33" s="14">
        <v>9</v>
      </c>
      <c r="F33" s="14">
        <v>15</v>
      </c>
      <c r="G33" s="14">
        <v>7</v>
      </c>
      <c r="H33" s="14">
        <v>8</v>
      </c>
      <c r="I33" s="16">
        <f t="shared" si="3"/>
        <v>53</v>
      </c>
      <c r="J33" s="17">
        <f t="shared" si="5"/>
        <v>7.9499999999999993</v>
      </c>
      <c r="K33" s="31">
        <v>4.5</v>
      </c>
      <c r="L33" s="31">
        <v>4</v>
      </c>
      <c r="M33" s="31">
        <v>2</v>
      </c>
      <c r="N33" s="31">
        <v>2.5</v>
      </c>
      <c r="O33" s="31">
        <v>3</v>
      </c>
      <c r="P33" s="32">
        <f t="shared" si="6"/>
        <v>16</v>
      </c>
      <c r="Q33" s="33">
        <f t="shared" si="7"/>
        <v>0.8</v>
      </c>
      <c r="R33" s="39">
        <f t="shared" si="10"/>
        <v>2.3250000000000002</v>
      </c>
      <c r="S33" s="141">
        <f t="shared" si="10"/>
        <v>1.5499999999999998</v>
      </c>
      <c r="T33" s="141">
        <f t="shared" si="10"/>
        <v>2.35</v>
      </c>
      <c r="U33" s="141">
        <f t="shared" si="10"/>
        <v>1.175</v>
      </c>
      <c r="V33" s="144">
        <f t="shared" si="10"/>
        <v>1.35</v>
      </c>
      <c r="W33" s="126">
        <f t="shared" si="2"/>
        <v>69</v>
      </c>
      <c r="X33" s="46">
        <f t="shared" si="8"/>
        <v>8.75</v>
      </c>
      <c r="Y33" s="186">
        <v>57</v>
      </c>
      <c r="Z33" s="51">
        <f t="shared" si="4"/>
        <v>45.6</v>
      </c>
    </row>
    <row r="34" spans="1:26" ht="19.899999999999999" customHeight="1" x14ac:dyDescent="0.3">
      <c r="A34" s="6">
        <v>28</v>
      </c>
      <c r="B34" s="156">
        <v>225148</v>
      </c>
      <c r="C34" s="181" t="s">
        <v>134</v>
      </c>
      <c r="D34" s="14">
        <v>11</v>
      </c>
      <c r="E34" s="14">
        <v>14</v>
      </c>
      <c r="F34" s="14">
        <v>10</v>
      </c>
      <c r="G34" s="14">
        <v>8</v>
      </c>
      <c r="H34" s="14">
        <v>15</v>
      </c>
      <c r="I34" s="16">
        <f t="shared" si="3"/>
        <v>58</v>
      </c>
      <c r="J34" s="17">
        <f t="shared" si="5"/>
        <v>8.6999999999999993</v>
      </c>
      <c r="K34" s="31">
        <v>3.5</v>
      </c>
      <c r="L34" s="31">
        <v>4</v>
      </c>
      <c r="M34" s="31">
        <v>3</v>
      </c>
      <c r="N34" s="31">
        <v>5</v>
      </c>
      <c r="O34" s="31">
        <v>2.5</v>
      </c>
      <c r="P34" s="32">
        <f t="shared" si="6"/>
        <v>18</v>
      </c>
      <c r="Q34" s="33">
        <f t="shared" si="7"/>
        <v>0.9</v>
      </c>
      <c r="R34" s="39">
        <f t="shared" si="10"/>
        <v>1.825</v>
      </c>
      <c r="S34" s="141">
        <f t="shared" si="10"/>
        <v>2.3000000000000003</v>
      </c>
      <c r="T34" s="141">
        <f t="shared" si="10"/>
        <v>1.65</v>
      </c>
      <c r="U34" s="141">
        <f t="shared" si="10"/>
        <v>1.45</v>
      </c>
      <c r="V34" s="144">
        <f t="shared" si="10"/>
        <v>2.375</v>
      </c>
      <c r="W34" s="126">
        <f t="shared" si="2"/>
        <v>76</v>
      </c>
      <c r="X34" s="46">
        <f t="shared" si="8"/>
        <v>9.6</v>
      </c>
      <c r="Y34" s="186">
        <v>63</v>
      </c>
      <c r="Z34" s="51">
        <f t="shared" si="4"/>
        <v>50.400000000000006</v>
      </c>
    </row>
    <row r="35" spans="1:26" ht="19.899999999999999" customHeight="1" x14ac:dyDescent="0.3">
      <c r="A35" s="6">
        <v>29</v>
      </c>
      <c r="B35" s="156">
        <v>225149</v>
      </c>
      <c r="C35" s="181" t="s">
        <v>135</v>
      </c>
      <c r="D35" s="14">
        <v>5.5</v>
      </c>
      <c r="E35" s="14">
        <v>6</v>
      </c>
      <c r="F35" s="14">
        <v>7</v>
      </c>
      <c r="G35" s="14">
        <v>8</v>
      </c>
      <c r="H35" s="14">
        <v>8.5</v>
      </c>
      <c r="I35" s="16">
        <f t="shared" si="3"/>
        <v>35</v>
      </c>
      <c r="J35" s="17">
        <f t="shared" si="5"/>
        <v>5.25</v>
      </c>
      <c r="K35" s="31">
        <v>3</v>
      </c>
      <c r="L35" s="31">
        <v>1</v>
      </c>
      <c r="M35" s="31">
        <v>1.5</v>
      </c>
      <c r="N35" s="31">
        <v>2</v>
      </c>
      <c r="O35" s="31">
        <v>2.5</v>
      </c>
      <c r="P35" s="32">
        <f t="shared" si="6"/>
        <v>10</v>
      </c>
      <c r="Q35" s="33">
        <f t="shared" si="7"/>
        <v>0.5</v>
      </c>
      <c r="R35" s="39">
        <f t="shared" si="10"/>
        <v>0.97499999999999998</v>
      </c>
      <c r="S35" s="141">
        <f t="shared" si="10"/>
        <v>0.95</v>
      </c>
      <c r="T35" s="141">
        <f t="shared" si="10"/>
        <v>1.125</v>
      </c>
      <c r="U35" s="141">
        <f t="shared" si="10"/>
        <v>1.3</v>
      </c>
      <c r="V35" s="144">
        <f t="shared" si="10"/>
        <v>1.4</v>
      </c>
      <c r="W35" s="126">
        <f t="shared" si="2"/>
        <v>45</v>
      </c>
      <c r="X35" s="46">
        <f t="shared" si="8"/>
        <v>5.75</v>
      </c>
      <c r="Y35" s="186">
        <v>39</v>
      </c>
      <c r="Z35" s="51">
        <f t="shared" si="4"/>
        <v>31.200000000000003</v>
      </c>
    </row>
    <row r="36" spans="1:26" ht="19.899999999999999" customHeight="1" x14ac:dyDescent="0.3">
      <c r="A36" s="6">
        <v>30</v>
      </c>
      <c r="B36" s="156">
        <v>225150</v>
      </c>
      <c r="C36" s="181" t="s">
        <v>136</v>
      </c>
      <c r="D36" s="14">
        <v>12</v>
      </c>
      <c r="E36" s="14">
        <v>9</v>
      </c>
      <c r="F36" s="14">
        <v>13</v>
      </c>
      <c r="G36" s="14">
        <v>10.5</v>
      </c>
      <c r="H36" s="14">
        <v>12</v>
      </c>
      <c r="I36" s="16">
        <f t="shared" si="3"/>
        <v>56.5</v>
      </c>
      <c r="J36" s="17">
        <f t="shared" si="5"/>
        <v>8.4749999999999996</v>
      </c>
      <c r="K36" s="31">
        <v>5</v>
      </c>
      <c r="L36" s="31">
        <v>3</v>
      </c>
      <c r="M36" s="31">
        <v>2</v>
      </c>
      <c r="N36" s="31">
        <v>4.5</v>
      </c>
      <c r="O36" s="31">
        <v>4</v>
      </c>
      <c r="P36" s="32">
        <f t="shared" si="6"/>
        <v>18.5</v>
      </c>
      <c r="Q36" s="33">
        <f t="shared" si="7"/>
        <v>0.92500000000000004</v>
      </c>
      <c r="R36" s="39">
        <f t="shared" si="10"/>
        <v>2.0499999999999998</v>
      </c>
      <c r="S36" s="141">
        <f t="shared" si="10"/>
        <v>1.5</v>
      </c>
      <c r="T36" s="141">
        <f t="shared" si="10"/>
        <v>2.0499999999999998</v>
      </c>
      <c r="U36" s="141">
        <f t="shared" si="10"/>
        <v>1.8</v>
      </c>
      <c r="V36" s="144">
        <f t="shared" si="10"/>
        <v>1.9999999999999998</v>
      </c>
      <c r="W36" s="126">
        <f t="shared" si="2"/>
        <v>75</v>
      </c>
      <c r="X36" s="46">
        <f t="shared" si="8"/>
        <v>9.4</v>
      </c>
      <c r="Y36" s="186">
        <v>60</v>
      </c>
      <c r="Z36" s="51">
        <f t="shared" si="4"/>
        <v>48</v>
      </c>
    </row>
    <row r="37" spans="1:26" ht="19.899999999999999" customHeight="1" x14ac:dyDescent="0.3">
      <c r="A37" s="6">
        <v>31</v>
      </c>
      <c r="B37" s="156">
        <v>225151</v>
      </c>
      <c r="C37" s="181" t="s">
        <v>137</v>
      </c>
      <c r="D37" s="14">
        <v>7</v>
      </c>
      <c r="E37" s="14">
        <v>5</v>
      </c>
      <c r="F37" s="14">
        <v>4.5</v>
      </c>
      <c r="G37" s="14">
        <v>3</v>
      </c>
      <c r="H37" s="14">
        <v>7.5</v>
      </c>
      <c r="I37" s="16">
        <f t="shared" si="3"/>
        <v>27</v>
      </c>
      <c r="J37" s="17">
        <f t="shared" si="5"/>
        <v>4.05</v>
      </c>
      <c r="K37" s="31">
        <v>2.5</v>
      </c>
      <c r="L37" s="31">
        <v>2</v>
      </c>
      <c r="M37" s="31">
        <v>1</v>
      </c>
      <c r="N37" s="31">
        <v>1.5</v>
      </c>
      <c r="O37" s="31">
        <v>2.5</v>
      </c>
      <c r="P37" s="32">
        <f t="shared" si="6"/>
        <v>9.5</v>
      </c>
      <c r="Q37" s="33">
        <f t="shared" si="7"/>
        <v>0.47500000000000003</v>
      </c>
      <c r="R37" s="39">
        <f t="shared" si="10"/>
        <v>1.175</v>
      </c>
      <c r="S37" s="141">
        <f t="shared" si="10"/>
        <v>0.85</v>
      </c>
      <c r="T37" s="141">
        <f t="shared" si="10"/>
        <v>0.72499999999999998</v>
      </c>
      <c r="U37" s="141">
        <f t="shared" si="10"/>
        <v>0.52499999999999991</v>
      </c>
      <c r="V37" s="144">
        <f t="shared" si="10"/>
        <v>1.25</v>
      </c>
      <c r="W37" s="126">
        <f t="shared" si="2"/>
        <v>36.5</v>
      </c>
      <c r="X37" s="46">
        <f t="shared" si="8"/>
        <v>4.5249999999999995</v>
      </c>
      <c r="Y37" s="186">
        <v>33</v>
      </c>
      <c r="Z37" s="51">
        <f t="shared" si="4"/>
        <v>26.400000000000002</v>
      </c>
    </row>
    <row r="38" spans="1:26" ht="19.899999999999999" customHeight="1" x14ac:dyDescent="0.3">
      <c r="A38" s="6">
        <v>32</v>
      </c>
      <c r="B38" s="156">
        <v>225152</v>
      </c>
      <c r="C38" s="182" t="s">
        <v>138</v>
      </c>
      <c r="D38" s="14">
        <v>16</v>
      </c>
      <c r="E38" s="14">
        <v>11</v>
      </c>
      <c r="F38" s="14">
        <v>14</v>
      </c>
      <c r="G38" s="14">
        <v>12</v>
      </c>
      <c r="H38" s="14">
        <v>9</v>
      </c>
      <c r="I38" s="16">
        <f t="shared" si="3"/>
        <v>62</v>
      </c>
      <c r="J38" s="17">
        <f t="shared" si="5"/>
        <v>9.2999999999999989</v>
      </c>
      <c r="K38" s="31">
        <v>5</v>
      </c>
      <c r="L38" s="31">
        <v>4</v>
      </c>
      <c r="M38" s="31">
        <v>3.5</v>
      </c>
      <c r="N38" s="31">
        <v>4.5</v>
      </c>
      <c r="O38" s="31">
        <v>3</v>
      </c>
      <c r="P38" s="32">
        <f t="shared" si="6"/>
        <v>20</v>
      </c>
      <c r="Q38" s="33">
        <f t="shared" si="7"/>
        <v>1</v>
      </c>
      <c r="R38" s="39">
        <f t="shared" si="10"/>
        <v>2.65</v>
      </c>
      <c r="S38" s="141">
        <f t="shared" si="10"/>
        <v>1.8499999999999999</v>
      </c>
      <c r="T38" s="141">
        <f t="shared" si="10"/>
        <v>2.2749999999999999</v>
      </c>
      <c r="U38" s="141">
        <f t="shared" si="10"/>
        <v>2.0249999999999999</v>
      </c>
      <c r="V38" s="144">
        <f t="shared" si="10"/>
        <v>1.5</v>
      </c>
      <c r="W38" s="126">
        <f t="shared" si="2"/>
        <v>82</v>
      </c>
      <c r="X38" s="46">
        <f t="shared" si="8"/>
        <v>10.299999999999999</v>
      </c>
      <c r="Y38" s="186">
        <v>66</v>
      </c>
      <c r="Z38" s="51">
        <f t="shared" si="4"/>
        <v>52.800000000000004</v>
      </c>
    </row>
    <row r="39" spans="1:26" ht="19.899999999999999" customHeight="1" x14ac:dyDescent="0.3">
      <c r="A39" s="6">
        <v>33</v>
      </c>
      <c r="B39" s="156">
        <v>225153</v>
      </c>
      <c r="C39" s="181" t="s">
        <v>139</v>
      </c>
      <c r="D39" s="14">
        <v>13.5</v>
      </c>
      <c r="E39" s="14">
        <v>10</v>
      </c>
      <c r="F39" s="14">
        <v>12.5</v>
      </c>
      <c r="G39" s="14">
        <v>7.5</v>
      </c>
      <c r="H39" s="14">
        <v>10</v>
      </c>
      <c r="I39" s="16">
        <f t="shared" si="3"/>
        <v>53.5</v>
      </c>
      <c r="J39" s="17">
        <f t="shared" si="5"/>
        <v>8.0250000000000004</v>
      </c>
      <c r="K39" s="31">
        <v>3</v>
      </c>
      <c r="L39" s="31">
        <v>2.5</v>
      </c>
      <c r="M39" s="31">
        <v>4</v>
      </c>
      <c r="N39" s="31">
        <v>3.5</v>
      </c>
      <c r="O39" s="31">
        <v>3</v>
      </c>
      <c r="P39" s="32">
        <f t="shared" si="6"/>
        <v>16</v>
      </c>
      <c r="Q39" s="33">
        <f t="shared" si="7"/>
        <v>0.8</v>
      </c>
      <c r="R39" s="39">
        <f t="shared" si="10"/>
        <v>2.1749999999999998</v>
      </c>
      <c r="S39" s="141">
        <f t="shared" si="10"/>
        <v>1.625</v>
      </c>
      <c r="T39" s="141">
        <f t="shared" si="10"/>
        <v>2.0750000000000002</v>
      </c>
      <c r="U39" s="141">
        <f t="shared" si="10"/>
        <v>1.3</v>
      </c>
      <c r="V39" s="144">
        <f t="shared" si="10"/>
        <v>1.65</v>
      </c>
      <c r="W39" s="126">
        <f t="shared" si="2"/>
        <v>69.5</v>
      </c>
      <c r="X39" s="46">
        <f t="shared" si="8"/>
        <v>8.8250000000000011</v>
      </c>
      <c r="Y39" s="186">
        <v>57</v>
      </c>
      <c r="Z39" s="51">
        <f t="shared" si="4"/>
        <v>45.6</v>
      </c>
    </row>
    <row r="40" spans="1:26" ht="19.899999999999999" customHeight="1" x14ac:dyDescent="0.3">
      <c r="A40" s="6">
        <v>34</v>
      </c>
      <c r="B40" s="156">
        <v>225154</v>
      </c>
      <c r="C40" s="181" t="s">
        <v>140</v>
      </c>
      <c r="D40" s="14">
        <v>14</v>
      </c>
      <c r="E40" s="14">
        <v>15</v>
      </c>
      <c r="F40" s="14">
        <v>13.5</v>
      </c>
      <c r="G40" s="14">
        <v>10.5</v>
      </c>
      <c r="H40" s="14">
        <v>9</v>
      </c>
      <c r="I40" s="16">
        <f t="shared" si="3"/>
        <v>62</v>
      </c>
      <c r="J40" s="17">
        <f t="shared" si="5"/>
        <v>9.2999999999999989</v>
      </c>
      <c r="K40" s="31">
        <v>5</v>
      </c>
      <c r="L40" s="31">
        <v>5.5</v>
      </c>
      <c r="M40" s="31">
        <v>4</v>
      </c>
      <c r="N40" s="31">
        <v>3</v>
      </c>
      <c r="O40" s="31">
        <v>2</v>
      </c>
      <c r="P40" s="32">
        <f t="shared" si="6"/>
        <v>19.5</v>
      </c>
      <c r="Q40" s="33">
        <f t="shared" si="7"/>
        <v>0.97500000000000009</v>
      </c>
      <c r="R40" s="39">
        <f t="shared" si="10"/>
        <v>2.35</v>
      </c>
      <c r="S40" s="141">
        <f t="shared" si="10"/>
        <v>2.5249999999999999</v>
      </c>
      <c r="T40" s="141">
        <f t="shared" si="10"/>
        <v>2.2250000000000001</v>
      </c>
      <c r="U40" s="141">
        <f t="shared" si="10"/>
        <v>1.7250000000000001</v>
      </c>
      <c r="V40" s="144">
        <f t="shared" si="10"/>
        <v>1.45</v>
      </c>
      <c r="W40" s="126">
        <f t="shared" si="2"/>
        <v>81.5</v>
      </c>
      <c r="X40" s="46">
        <f t="shared" si="8"/>
        <v>10.274999999999999</v>
      </c>
      <c r="Y40" s="186">
        <v>67</v>
      </c>
      <c r="Z40" s="51">
        <f t="shared" si="4"/>
        <v>53.6</v>
      </c>
    </row>
    <row r="41" spans="1:26" ht="19.899999999999999" customHeight="1" x14ac:dyDescent="0.3">
      <c r="A41" s="6">
        <v>35</v>
      </c>
      <c r="B41" s="156">
        <v>225155</v>
      </c>
      <c r="C41" s="181" t="s">
        <v>141</v>
      </c>
      <c r="D41" s="14">
        <v>12</v>
      </c>
      <c r="E41" s="14">
        <v>14</v>
      </c>
      <c r="F41" s="14">
        <v>10</v>
      </c>
      <c r="G41" s="14">
        <v>9</v>
      </c>
      <c r="H41" s="14">
        <v>16</v>
      </c>
      <c r="I41" s="16">
        <f t="shared" si="3"/>
        <v>61</v>
      </c>
      <c r="J41" s="17">
        <f t="shared" si="5"/>
        <v>9.15</v>
      </c>
      <c r="K41" s="31">
        <v>4</v>
      </c>
      <c r="L41" s="31">
        <v>3</v>
      </c>
      <c r="M41" s="31">
        <v>4.5</v>
      </c>
      <c r="N41" s="31">
        <v>5</v>
      </c>
      <c r="O41" s="31">
        <v>2.5</v>
      </c>
      <c r="P41" s="32">
        <f t="shared" si="6"/>
        <v>19</v>
      </c>
      <c r="Q41" s="33">
        <f t="shared" si="7"/>
        <v>0.95000000000000007</v>
      </c>
      <c r="R41" s="39">
        <f t="shared" si="10"/>
        <v>1.9999999999999998</v>
      </c>
      <c r="S41" s="141">
        <f t="shared" si="10"/>
        <v>2.25</v>
      </c>
      <c r="T41" s="141">
        <f t="shared" si="10"/>
        <v>1.7250000000000001</v>
      </c>
      <c r="U41" s="141">
        <f t="shared" si="10"/>
        <v>1.5999999999999999</v>
      </c>
      <c r="V41" s="144">
        <f t="shared" si="10"/>
        <v>2.5249999999999999</v>
      </c>
      <c r="W41" s="126">
        <f t="shared" si="2"/>
        <v>80</v>
      </c>
      <c r="X41" s="46">
        <f t="shared" si="8"/>
        <v>10.1</v>
      </c>
      <c r="Y41" s="186">
        <v>64</v>
      </c>
      <c r="Z41" s="51">
        <f t="shared" si="4"/>
        <v>51.2</v>
      </c>
    </row>
    <row r="42" spans="1:26" ht="19.899999999999999" customHeight="1" x14ac:dyDescent="0.3">
      <c r="A42" s="6">
        <v>36</v>
      </c>
      <c r="B42" s="156">
        <v>225156</v>
      </c>
      <c r="C42" s="181" t="s">
        <v>142</v>
      </c>
      <c r="D42" s="14">
        <v>13</v>
      </c>
      <c r="E42" s="14">
        <v>9</v>
      </c>
      <c r="F42" s="14">
        <v>14</v>
      </c>
      <c r="G42" s="14">
        <v>8</v>
      </c>
      <c r="H42" s="14">
        <v>7.5</v>
      </c>
      <c r="I42" s="16">
        <f t="shared" si="3"/>
        <v>51.5</v>
      </c>
      <c r="J42" s="17">
        <f t="shared" si="5"/>
        <v>7.7249999999999996</v>
      </c>
      <c r="K42" s="31">
        <v>2.5</v>
      </c>
      <c r="L42" s="31">
        <v>3</v>
      </c>
      <c r="M42" s="31">
        <v>4</v>
      </c>
      <c r="N42" s="31">
        <v>2</v>
      </c>
      <c r="O42" s="31">
        <v>4.5</v>
      </c>
      <c r="P42" s="32">
        <f t="shared" si="6"/>
        <v>16</v>
      </c>
      <c r="Q42" s="33">
        <f t="shared" si="7"/>
        <v>0.8</v>
      </c>
      <c r="R42" s="39">
        <f t="shared" si="10"/>
        <v>2.0750000000000002</v>
      </c>
      <c r="S42" s="141">
        <f t="shared" si="10"/>
        <v>1.5</v>
      </c>
      <c r="T42" s="141">
        <f t="shared" si="10"/>
        <v>2.3000000000000003</v>
      </c>
      <c r="U42" s="141">
        <f t="shared" si="10"/>
        <v>1.3</v>
      </c>
      <c r="V42" s="144">
        <f t="shared" si="10"/>
        <v>1.35</v>
      </c>
      <c r="W42" s="126">
        <f t="shared" si="2"/>
        <v>67.5</v>
      </c>
      <c r="X42" s="46">
        <f t="shared" si="8"/>
        <v>8.5250000000000004</v>
      </c>
      <c r="Y42" s="186">
        <v>56</v>
      </c>
      <c r="Z42" s="51">
        <f t="shared" si="4"/>
        <v>44.800000000000004</v>
      </c>
    </row>
    <row r="43" spans="1:26" ht="19.899999999999999" customHeight="1" x14ac:dyDescent="0.3">
      <c r="A43" s="6">
        <v>37</v>
      </c>
      <c r="B43" s="156">
        <v>225157</v>
      </c>
      <c r="C43" s="181" t="s">
        <v>143</v>
      </c>
      <c r="D43" s="14">
        <v>10</v>
      </c>
      <c r="E43" s="14">
        <v>8.5</v>
      </c>
      <c r="F43" s="14">
        <v>7</v>
      </c>
      <c r="G43" s="14">
        <v>13</v>
      </c>
      <c r="H43" s="14">
        <v>11</v>
      </c>
      <c r="I43" s="16">
        <f t="shared" si="3"/>
        <v>49.5</v>
      </c>
      <c r="J43" s="17">
        <f t="shared" si="5"/>
        <v>7.4249999999999998</v>
      </c>
      <c r="K43" s="31">
        <v>3.5</v>
      </c>
      <c r="L43" s="31">
        <v>2.5</v>
      </c>
      <c r="M43" s="31">
        <v>3</v>
      </c>
      <c r="N43" s="31">
        <v>2</v>
      </c>
      <c r="O43" s="31">
        <v>4</v>
      </c>
      <c r="P43" s="32">
        <f t="shared" si="6"/>
        <v>15</v>
      </c>
      <c r="Q43" s="33">
        <f t="shared" si="7"/>
        <v>0.75</v>
      </c>
      <c r="R43" s="39">
        <f t="shared" si="10"/>
        <v>1.675</v>
      </c>
      <c r="S43" s="141">
        <f t="shared" si="10"/>
        <v>1.4</v>
      </c>
      <c r="T43" s="141">
        <f t="shared" si="10"/>
        <v>1.2000000000000002</v>
      </c>
      <c r="U43" s="141">
        <f t="shared" si="10"/>
        <v>2.0499999999999998</v>
      </c>
      <c r="V43" s="144">
        <f t="shared" si="10"/>
        <v>1.8499999999999999</v>
      </c>
      <c r="W43" s="126">
        <f t="shared" si="2"/>
        <v>64.5</v>
      </c>
      <c r="X43" s="46">
        <f t="shared" si="8"/>
        <v>8.1750000000000007</v>
      </c>
      <c r="Y43" s="186">
        <v>54</v>
      </c>
      <c r="Z43" s="51">
        <f t="shared" si="4"/>
        <v>43.2</v>
      </c>
    </row>
    <row r="44" spans="1:26" ht="19.899999999999999" customHeight="1" x14ac:dyDescent="0.3">
      <c r="A44" s="6">
        <v>38</v>
      </c>
      <c r="B44" s="156">
        <v>225158</v>
      </c>
      <c r="C44" s="181" t="s">
        <v>144</v>
      </c>
      <c r="D44" s="14">
        <v>13</v>
      </c>
      <c r="E44" s="14">
        <v>10</v>
      </c>
      <c r="F44" s="14">
        <v>14.5</v>
      </c>
      <c r="G44" s="14">
        <v>11</v>
      </c>
      <c r="H44" s="14">
        <v>12</v>
      </c>
      <c r="I44" s="16">
        <f t="shared" si="3"/>
        <v>60.5</v>
      </c>
      <c r="J44" s="17">
        <f t="shared" si="5"/>
        <v>9.0749999999999993</v>
      </c>
      <c r="K44" s="31">
        <v>2</v>
      </c>
      <c r="L44" s="31">
        <v>3</v>
      </c>
      <c r="M44" s="31">
        <v>4.5</v>
      </c>
      <c r="N44" s="31">
        <v>4</v>
      </c>
      <c r="O44" s="31">
        <v>5</v>
      </c>
      <c r="P44" s="32">
        <f t="shared" si="6"/>
        <v>18.5</v>
      </c>
      <c r="Q44" s="33">
        <f t="shared" si="7"/>
        <v>0.92500000000000004</v>
      </c>
      <c r="R44" s="39">
        <f t="shared" si="10"/>
        <v>2.0499999999999998</v>
      </c>
      <c r="S44" s="141">
        <f t="shared" si="10"/>
        <v>1.65</v>
      </c>
      <c r="T44" s="141">
        <f t="shared" si="10"/>
        <v>2.4</v>
      </c>
      <c r="U44" s="141">
        <f t="shared" si="10"/>
        <v>1.8499999999999999</v>
      </c>
      <c r="V44" s="144">
        <f t="shared" si="10"/>
        <v>2.0499999999999998</v>
      </c>
      <c r="W44" s="126">
        <f t="shared" si="2"/>
        <v>79</v>
      </c>
      <c r="X44" s="46">
        <f t="shared" si="8"/>
        <v>10</v>
      </c>
      <c r="Y44" s="186">
        <v>65</v>
      </c>
      <c r="Z44" s="51">
        <f t="shared" si="4"/>
        <v>52</v>
      </c>
    </row>
    <row r="45" spans="1:26" ht="19.899999999999999" customHeight="1" x14ac:dyDescent="0.3">
      <c r="A45" s="6">
        <v>39</v>
      </c>
      <c r="B45" s="156">
        <v>225159</v>
      </c>
      <c r="C45" s="181" t="s">
        <v>145</v>
      </c>
      <c r="D45" s="14">
        <v>9</v>
      </c>
      <c r="E45" s="14">
        <v>11</v>
      </c>
      <c r="F45" s="14">
        <v>13</v>
      </c>
      <c r="G45" s="14">
        <v>8.5</v>
      </c>
      <c r="H45" s="14">
        <v>10.5</v>
      </c>
      <c r="I45" s="16">
        <f t="shared" si="3"/>
        <v>52</v>
      </c>
      <c r="J45" s="17">
        <f t="shared" si="5"/>
        <v>7.8</v>
      </c>
      <c r="K45" s="31">
        <v>5</v>
      </c>
      <c r="L45" s="31">
        <v>3</v>
      </c>
      <c r="M45" s="31">
        <v>2</v>
      </c>
      <c r="N45" s="31">
        <v>4.5</v>
      </c>
      <c r="O45" s="31">
        <v>4</v>
      </c>
      <c r="P45" s="32">
        <f t="shared" si="6"/>
        <v>18.5</v>
      </c>
      <c r="Q45" s="33">
        <f t="shared" si="7"/>
        <v>0.92500000000000004</v>
      </c>
      <c r="R45" s="39">
        <f t="shared" si="10"/>
        <v>1.5999999999999999</v>
      </c>
      <c r="S45" s="141">
        <f t="shared" si="10"/>
        <v>1.7999999999999998</v>
      </c>
      <c r="T45" s="141">
        <f t="shared" si="10"/>
        <v>2.0499999999999998</v>
      </c>
      <c r="U45" s="141">
        <f t="shared" si="10"/>
        <v>1.5</v>
      </c>
      <c r="V45" s="144">
        <f t="shared" si="10"/>
        <v>1.7749999999999999</v>
      </c>
      <c r="W45" s="126">
        <f t="shared" si="2"/>
        <v>70.5</v>
      </c>
      <c r="X45" s="46">
        <f t="shared" si="8"/>
        <v>8.7249999999999996</v>
      </c>
      <c r="Y45" s="186">
        <v>57</v>
      </c>
      <c r="Z45" s="51">
        <f t="shared" si="4"/>
        <v>45.6</v>
      </c>
    </row>
    <row r="46" spans="1:26" ht="19.899999999999999" customHeight="1" x14ac:dyDescent="0.3">
      <c r="A46" s="6">
        <v>40</v>
      </c>
      <c r="B46" s="156">
        <v>225160</v>
      </c>
      <c r="C46" s="181" t="s">
        <v>146</v>
      </c>
      <c r="D46" s="159">
        <v>12</v>
      </c>
      <c r="E46" s="160">
        <v>15</v>
      </c>
      <c r="F46" s="160">
        <v>10</v>
      </c>
      <c r="G46" s="160">
        <v>9</v>
      </c>
      <c r="H46" s="161">
        <v>8.5</v>
      </c>
      <c r="I46" s="16">
        <f t="shared" si="3"/>
        <v>54.5</v>
      </c>
      <c r="J46" s="17">
        <f t="shared" si="5"/>
        <v>8.1749999999999989</v>
      </c>
      <c r="K46" s="163">
        <v>4</v>
      </c>
      <c r="L46" s="164">
        <v>4.5</v>
      </c>
      <c r="M46" s="164">
        <v>3.5</v>
      </c>
      <c r="N46" s="164">
        <v>2.5</v>
      </c>
      <c r="O46" s="165">
        <v>3</v>
      </c>
      <c r="P46" s="32">
        <f t="shared" si="6"/>
        <v>17.5</v>
      </c>
      <c r="Q46" s="33">
        <f t="shared" si="7"/>
        <v>0.875</v>
      </c>
      <c r="R46" s="39">
        <f t="shared" si="10"/>
        <v>1.9999999999999998</v>
      </c>
      <c r="S46" s="141">
        <f t="shared" si="10"/>
        <v>2.4750000000000001</v>
      </c>
      <c r="T46" s="141">
        <f t="shared" si="10"/>
        <v>1.675</v>
      </c>
      <c r="U46" s="141">
        <f t="shared" si="10"/>
        <v>1.4749999999999999</v>
      </c>
      <c r="V46" s="144">
        <f t="shared" si="10"/>
        <v>1.4249999999999998</v>
      </c>
      <c r="W46" s="126">
        <f t="shared" si="2"/>
        <v>72</v>
      </c>
      <c r="X46" s="46">
        <f t="shared" si="8"/>
        <v>9.0499999999999989</v>
      </c>
      <c r="Y46" s="186">
        <v>57</v>
      </c>
      <c r="Z46" s="51">
        <f t="shared" si="4"/>
        <v>45.6</v>
      </c>
    </row>
    <row r="47" spans="1:26" ht="19.899999999999999" customHeight="1" x14ac:dyDescent="0.3">
      <c r="A47" s="6">
        <v>41</v>
      </c>
      <c r="B47" s="156">
        <v>225161</v>
      </c>
      <c r="C47" s="181" t="s">
        <v>147</v>
      </c>
      <c r="D47" s="14">
        <v>16</v>
      </c>
      <c r="E47" s="14">
        <v>14</v>
      </c>
      <c r="F47" s="14">
        <v>11</v>
      </c>
      <c r="G47" s="14">
        <v>13.5</v>
      </c>
      <c r="H47" s="14">
        <v>15</v>
      </c>
      <c r="I47" s="16">
        <f t="shared" si="3"/>
        <v>69.5</v>
      </c>
      <c r="J47" s="17">
        <f t="shared" si="5"/>
        <v>10.424999999999999</v>
      </c>
      <c r="K47" s="31">
        <v>4</v>
      </c>
      <c r="L47" s="31">
        <v>5</v>
      </c>
      <c r="M47" s="31">
        <v>4.5</v>
      </c>
      <c r="N47" s="31">
        <v>3</v>
      </c>
      <c r="O47" s="31">
        <v>5</v>
      </c>
      <c r="P47" s="32">
        <f t="shared" si="6"/>
        <v>21.5</v>
      </c>
      <c r="Q47" s="33">
        <f t="shared" si="7"/>
        <v>1.075</v>
      </c>
      <c r="R47" s="39">
        <f t="shared" si="10"/>
        <v>2.6</v>
      </c>
      <c r="S47" s="141">
        <f t="shared" si="10"/>
        <v>2.35</v>
      </c>
      <c r="T47" s="141">
        <f t="shared" si="10"/>
        <v>1.875</v>
      </c>
      <c r="U47" s="141">
        <f t="shared" si="10"/>
        <v>2.1749999999999998</v>
      </c>
      <c r="V47" s="144">
        <f t="shared" si="10"/>
        <v>2.5</v>
      </c>
      <c r="W47" s="126">
        <f t="shared" si="2"/>
        <v>91</v>
      </c>
      <c r="X47" s="46">
        <f t="shared" si="8"/>
        <v>11.499999999999998</v>
      </c>
      <c r="Y47" s="186">
        <v>72</v>
      </c>
      <c r="Z47" s="51">
        <f t="shared" si="4"/>
        <v>57.6</v>
      </c>
    </row>
    <row r="48" spans="1:26" ht="19.899999999999999" customHeight="1" x14ac:dyDescent="0.3">
      <c r="A48" s="6">
        <v>42</v>
      </c>
      <c r="B48" s="156">
        <v>225162</v>
      </c>
      <c r="C48" s="181" t="s">
        <v>148</v>
      </c>
      <c r="D48" s="14">
        <v>7</v>
      </c>
      <c r="E48" s="14">
        <v>7.5</v>
      </c>
      <c r="F48" s="14">
        <v>8</v>
      </c>
      <c r="G48" s="14">
        <v>5.5</v>
      </c>
      <c r="H48" s="14">
        <v>6</v>
      </c>
      <c r="I48" s="16">
        <f t="shared" si="3"/>
        <v>34</v>
      </c>
      <c r="J48" s="17">
        <f t="shared" si="5"/>
        <v>5.0999999999999996</v>
      </c>
      <c r="K48" s="31">
        <v>2</v>
      </c>
      <c r="L48" s="31">
        <v>1.5</v>
      </c>
      <c r="M48" s="31">
        <v>2</v>
      </c>
      <c r="N48" s="31">
        <v>2.5</v>
      </c>
      <c r="O48" s="31">
        <v>2</v>
      </c>
      <c r="P48" s="32">
        <f t="shared" si="6"/>
        <v>10</v>
      </c>
      <c r="Q48" s="33">
        <f t="shared" si="7"/>
        <v>0.5</v>
      </c>
      <c r="R48" s="39">
        <f t="shared" si="10"/>
        <v>1.1500000000000001</v>
      </c>
      <c r="S48" s="141">
        <f t="shared" si="10"/>
        <v>1.2</v>
      </c>
      <c r="T48" s="141">
        <f t="shared" si="10"/>
        <v>1.3</v>
      </c>
      <c r="U48" s="141">
        <f t="shared" si="10"/>
        <v>0.95</v>
      </c>
      <c r="V48" s="144">
        <f t="shared" si="10"/>
        <v>0.99999999999999989</v>
      </c>
      <c r="W48" s="126">
        <f t="shared" si="2"/>
        <v>44</v>
      </c>
      <c r="X48" s="46">
        <f t="shared" si="8"/>
        <v>5.6</v>
      </c>
      <c r="Y48" s="186">
        <v>38</v>
      </c>
      <c r="Z48" s="51">
        <f t="shared" si="4"/>
        <v>30.400000000000002</v>
      </c>
    </row>
    <row r="49" spans="1:26" ht="19.899999999999999" customHeight="1" x14ac:dyDescent="0.3">
      <c r="A49" s="6">
        <v>43</v>
      </c>
      <c r="B49" s="156">
        <v>225163</v>
      </c>
      <c r="C49" s="181" t="s">
        <v>149</v>
      </c>
      <c r="D49" s="14">
        <v>13</v>
      </c>
      <c r="E49" s="14">
        <v>7</v>
      </c>
      <c r="F49" s="14">
        <v>11</v>
      </c>
      <c r="G49" s="14">
        <v>8</v>
      </c>
      <c r="H49" s="14">
        <v>9</v>
      </c>
      <c r="I49" s="16">
        <f t="shared" si="3"/>
        <v>48</v>
      </c>
      <c r="J49" s="17">
        <f t="shared" si="5"/>
        <v>7.1999999999999993</v>
      </c>
      <c r="K49" s="31">
        <v>2</v>
      </c>
      <c r="L49" s="31">
        <v>3</v>
      </c>
      <c r="M49" s="31">
        <v>3.5</v>
      </c>
      <c r="N49" s="31">
        <v>2</v>
      </c>
      <c r="O49" s="31">
        <v>4</v>
      </c>
      <c r="P49" s="32">
        <f t="shared" si="6"/>
        <v>14.5</v>
      </c>
      <c r="Q49" s="33">
        <f t="shared" si="7"/>
        <v>0.72500000000000009</v>
      </c>
      <c r="R49" s="39">
        <f t="shared" si="10"/>
        <v>2.0499999999999998</v>
      </c>
      <c r="S49" s="141">
        <f t="shared" si="10"/>
        <v>1.2000000000000002</v>
      </c>
      <c r="T49" s="141">
        <f t="shared" si="10"/>
        <v>1.825</v>
      </c>
      <c r="U49" s="141">
        <f t="shared" si="10"/>
        <v>1.3</v>
      </c>
      <c r="V49" s="144">
        <f t="shared" si="10"/>
        <v>1.5499999999999998</v>
      </c>
      <c r="W49" s="126">
        <f t="shared" si="2"/>
        <v>62.5</v>
      </c>
      <c r="X49" s="46">
        <f t="shared" si="8"/>
        <v>7.9249999999999989</v>
      </c>
      <c r="Y49" s="186">
        <v>51</v>
      </c>
      <c r="Z49" s="51">
        <f t="shared" si="4"/>
        <v>40.800000000000004</v>
      </c>
    </row>
    <row r="50" spans="1:26" ht="19.899999999999999" customHeight="1" x14ac:dyDescent="0.3">
      <c r="A50" s="6">
        <v>44</v>
      </c>
      <c r="B50" s="156">
        <v>225164</v>
      </c>
      <c r="C50" s="181" t="s">
        <v>150</v>
      </c>
      <c r="D50" s="159">
        <v>7.5</v>
      </c>
      <c r="E50" s="160">
        <v>9</v>
      </c>
      <c r="F50" s="160">
        <v>12</v>
      </c>
      <c r="G50" s="160">
        <v>9.5</v>
      </c>
      <c r="H50" s="161">
        <v>7.5</v>
      </c>
      <c r="I50" s="16">
        <f t="shared" si="3"/>
        <v>45.5</v>
      </c>
      <c r="J50" s="17">
        <f t="shared" si="5"/>
        <v>6.8250000000000002</v>
      </c>
      <c r="K50" s="163">
        <v>3.5</v>
      </c>
      <c r="L50" s="164">
        <v>4</v>
      </c>
      <c r="M50" s="164">
        <v>2</v>
      </c>
      <c r="N50" s="164">
        <v>3</v>
      </c>
      <c r="O50" s="165">
        <v>2.5</v>
      </c>
      <c r="P50" s="32">
        <f t="shared" si="6"/>
        <v>15</v>
      </c>
      <c r="Q50" s="33">
        <f t="shared" si="7"/>
        <v>0.75</v>
      </c>
      <c r="R50" s="39">
        <f t="shared" si="10"/>
        <v>1.3</v>
      </c>
      <c r="S50" s="141">
        <f t="shared" si="10"/>
        <v>1.5499999999999998</v>
      </c>
      <c r="T50" s="141">
        <f t="shared" si="10"/>
        <v>1.9</v>
      </c>
      <c r="U50" s="141">
        <f t="shared" si="10"/>
        <v>1.5750000000000002</v>
      </c>
      <c r="V50" s="144">
        <f t="shared" si="10"/>
        <v>1.25</v>
      </c>
      <c r="W50" s="126">
        <f t="shared" si="2"/>
        <v>60.5</v>
      </c>
      <c r="X50" s="46">
        <f t="shared" si="8"/>
        <v>7.5750000000000002</v>
      </c>
      <c r="Y50" s="186">
        <v>51</v>
      </c>
      <c r="Z50" s="51">
        <f t="shared" si="4"/>
        <v>40.800000000000004</v>
      </c>
    </row>
    <row r="51" spans="1:26" ht="19.899999999999999" customHeight="1" x14ac:dyDescent="0.3">
      <c r="A51" s="6">
        <v>45</v>
      </c>
      <c r="B51" s="156">
        <v>225165</v>
      </c>
      <c r="C51" s="181" t="s">
        <v>151</v>
      </c>
      <c r="D51" s="14">
        <v>5</v>
      </c>
      <c r="E51" s="14">
        <v>8</v>
      </c>
      <c r="F51" s="14">
        <v>7.5</v>
      </c>
      <c r="G51" s="14">
        <v>6</v>
      </c>
      <c r="H51" s="14">
        <v>9</v>
      </c>
      <c r="I51" s="16">
        <f t="shared" si="3"/>
        <v>35.5</v>
      </c>
      <c r="J51" s="17">
        <f t="shared" si="5"/>
        <v>5.3250000000000002</v>
      </c>
      <c r="K51" s="163">
        <v>1.5</v>
      </c>
      <c r="L51" s="164">
        <v>2.5</v>
      </c>
      <c r="M51" s="164">
        <v>3</v>
      </c>
      <c r="N51" s="164">
        <v>2</v>
      </c>
      <c r="O51" s="165">
        <v>3</v>
      </c>
      <c r="P51" s="32">
        <f t="shared" si="6"/>
        <v>12</v>
      </c>
      <c r="Q51" s="33">
        <f t="shared" si="7"/>
        <v>0.60000000000000009</v>
      </c>
      <c r="R51" s="39">
        <f t="shared" si="10"/>
        <v>0.82499999999999996</v>
      </c>
      <c r="S51" s="141">
        <f t="shared" si="10"/>
        <v>1.325</v>
      </c>
      <c r="T51" s="141">
        <f t="shared" si="10"/>
        <v>1.2749999999999999</v>
      </c>
      <c r="U51" s="141">
        <f t="shared" si="10"/>
        <v>0.99999999999999989</v>
      </c>
      <c r="V51" s="144">
        <f t="shared" si="10"/>
        <v>1.5</v>
      </c>
      <c r="W51" s="126">
        <f t="shared" si="2"/>
        <v>47.5</v>
      </c>
      <c r="X51" s="46">
        <f t="shared" si="8"/>
        <v>5.9250000000000007</v>
      </c>
      <c r="Y51" s="186">
        <v>40</v>
      </c>
      <c r="Z51" s="51">
        <f t="shared" si="4"/>
        <v>32</v>
      </c>
    </row>
    <row r="52" spans="1:26" ht="19.899999999999999" customHeight="1" x14ac:dyDescent="0.3">
      <c r="A52" s="6">
        <v>46</v>
      </c>
      <c r="B52" s="156">
        <v>225166</v>
      </c>
      <c r="C52" s="181" t="s">
        <v>152</v>
      </c>
      <c r="D52" s="14">
        <v>8</v>
      </c>
      <c r="E52" s="14">
        <v>10</v>
      </c>
      <c r="F52" s="14">
        <v>8</v>
      </c>
      <c r="G52" s="14">
        <v>9</v>
      </c>
      <c r="H52" s="14">
        <v>8</v>
      </c>
      <c r="I52" s="16">
        <f t="shared" si="3"/>
        <v>43</v>
      </c>
      <c r="J52" s="17">
        <f t="shared" si="5"/>
        <v>6.45</v>
      </c>
      <c r="K52" s="31">
        <v>1.5</v>
      </c>
      <c r="L52" s="31">
        <v>3</v>
      </c>
      <c r="M52" s="31">
        <v>2</v>
      </c>
      <c r="N52" s="31">
        <v>3.5</v>
      </c>
      <c r="O52" s="31">
        <v>2.5</v>
      </c>
      <c r="P52" s="32">
        <f t="shared" si="6"/>
        <v>12.5</v>
      </c>
      <c r="Q52" s="33">
        <f t="shared" si="7"/>
        <v>0.625</v>
      </c>
      <c r="R52" s="39">
        <f t="shared" si="10"/>
        <v>1.2749999999999999</v>
      </c>
      <c r="S52" s="141">
        <f t="shared" si="10"/>
        <v>1.65</v>
      </c>
      <c r="T52" s="141">
        <f t="shared" si="10"/>
        <v>1.3</v>
      </c>
      <c r="U52" s="141">
        <f t="shared" si="10"/>
        <v>1.5249999999999999</v>
      </c>
      <c r="V52" s="144">
        <f t="shared" si="10"/>
        <v>1.325</v>
      </c>
      <c r="W52" s="126">
        <f t="shared" si="2"/>
        <v>55.5</v>
      </c>
      <c r="X52" s="46">
        <f t="shared" si="8"/>
        <v>7.0750000000000002</v>
      </c>
      <c r="Y52" s="186">
        <v>46</v>
      </c>
      <c r="Z52" s="51">
        <f t="shared" si="4"/>
        <v>36.800000000000004</v>
      </c>
    </row>
    <row r="53" spans="1:26" ht="19.899999999999999" customHeight="1" x14ac:dyDescent="0.3">
      <c r="A53" s="6">
        <v>47</v>
      </c>
      <c r="B53" s="156">
        <v>225167</v>
      </c>
      <c r="C53" s="181" t="s">
        <v>153</v>
      </c>
      <c r="D53" s="14">
        <v>9</v>
      </c>
      <c r="E53" s="14">
        <v>7</v>
      </c>
      <c r="F53" s="14">
        <v>8</v>
      </c>
      <c r="G53" s="14">
        <v>9.5</v>
      </c>
      <c r="H53" s="14">
        <v>10</v>
      </c>
      <c r="I53" s="16">
        <f t="shared" si="3"/>
        <v>43.5</v>
      </c>
      <c r="J53" s="17">
        <f t="shared" si="5"/>
        <v>6.5249999999999995</v>
      </c>
      <c r="K53" s="31">
        <v>2</v>
      </c>
      <c r="L53" s="31">
        <v>3.5</v>
      </c>
      <c r="M53" s="31">
        <v>1.5</v>
      </c>
      <c r="N53" s="31">
        <v>3</v>
      </c>
      <c r="O53" s="31">
        <v>3</v>
      </c>
      <c r="P53" s="32">
        <f t="shared" si="6"/>
        <v>13</v>
      </c>
      <c r="Q53" s="33">
        <f t="shared" si="7"/>
        <v>0.65</v>
      </c>
      <c r="R53" s="39">
        <f t="shared" si="10"/>
        <v>1.45</v>
      </c>
      <c r="S53" s="141">
        <f t="shared" si="10"/>
        <v>1.2250000000000001</v>
      </c>
      <c r="T53" s="141">
        <f t="shared" si="10"/>
        <v>1.2749999999999999</v>
      </c>
      <c r="U53" s="141">
        <f t="shared" si="10"/>
        <v>1.5750000000000002</v>
      </c>
      <c r="V53" s="144">
        <f t="shared" si="10"/>
        <v>1.65</v>
      </c>
      <c r="W53" s="126">
        <f t="shared" si="2"/>
        <v>56.5</v>
      </c>
      <c r="X53" s="46">
        <f t="shared" si="8"/>
        <v>7.1749999999999998</v>
      </c>
      <c r="Y53" s="186">
        <v>47</v>
      </c>
      <c r="Z53" s="51">
        <f t="shared" si="4"/>
        <v>37.6</v>
      </c>
    </row>
    <row r="54" spans="1:26" ht="19.899999999999999" customHeight="1" x14ac:dyDescent="0.3">
      <c r="A54" s="6">
        <v>48</v>
      </c>
      <c r="B54" s="156">
        <v>225168</v>
      </c>
      <c r="C54" s="181" t="s">
        <v>154</v>
      </c>
      <c r="D54" s="14">
        <v>3</v>
      </c>
      <c r="E54" s="14">
        <v>5</v>
      </c>
      <c r="F54" s="14">
        <v>4.5</v>
      </c>
      <c r="G54" s="14">
        <v>6</v>
      </c>
      <c r="H54" s="14">
        <v>6.5</v>
      </c>
      <c r="I54" s="16">
        <f t="shared" si="3"/>
        <v>25</v>
      </c>
      <c r="J54" s="17">
        <f t="shared" si="5"/>
        <v>3.75</v>
      </c>
      <c r="K54" s="31">
        <v>3</v>
      </c>
      <c r="L54" s="31">
        <v>2.5</v>
      </c>
      <c r="M54" s="31">
        <v>2</v>
      </c>
      <c r="N54" s="31">
        <v>1</v>
      </c>
      <c r="O54" s="31">
        <v>1.5</v>
      </c>
      <c r="P54" s="32">
        <f t="shared" si="6"/>
        <v>10</v>
      </c>
      <c r="Q54" s="33">
        <f t="shared" si="7"/>
        <v>0.5</v>
      </c>
      <c r="R54" s="39">
        <f t="shared" si="10"/>
        <v>0.6</v>
      </c>
      <c r="S54" s="141">
        <f t="shared" si="10"/>
        <v>0.875</v>
      </c>
      <c r="T54" s="141">
        <f t="shared" si="10"/>
        <v>0.77499999999999991</v>
      </c>
      <c r="U54" s="141">
        <f t="shared" si="10"/>
        <v>0.95</v>
      </c>
      <c r="V54" s="144">
        <f t="shared" si="10"/>
        <v>1.05</v>
      </c>
      <c r="W54" s="126">
        <f t="shared" si="2"/>
        <v>35</v>
      </c>
      <c r="X54" s="46">
        <f t="shared" si="8"/>
        <v>4.25</v>
      </c>
      <c r="Y54" s="186">
        <v>30</v>
      </c>
      <c r="Z54" s="51">
        <f t="shared" si="4"/>
        <v>24</v>
      </c>
    </row>
    <row r="55" spans="1:26" ht="19.899999999999999" customHeight="1" x14ac:dyDescent="0.3">
      <c r="A55" s="6">
        <v>49</v>
      </c>
      <c r="B55" s="156">
        <v>225169</v>
      </c>
      <c r="C55" s="181" t="s">
        <v>155</v>
      </c>
      <c r="D55" s="14">
        <v>8</v>
      </c>
      <c r="E55" s="14">
        <v>6.5</v>
      </c>
      <c r="F55" s="14">
        <v>9</v>
      </c>
      <c r="G55" s="14">
        <v>7</v>
      </c>
      <c r="H55" s="14">
        <v>9.5</v>
      </c>
      <c r="I55" s="16">
        <f t="shared" si="3"/>
        <v>40</v>
      </c>
      <c r="J55" s="17">
        <f t="shared" si="5"/>
        <v>6</v>
      </c>
      <c r="K55" s="31">
        <v>2</v>
      </c>
      <c r="L55" s="31">
        <v>3</v>
      </c>
      <c r="M55" s="31">
        <v>2.5</v>
      </c>
      <c r="N55" s="31">
        <v>3</v>
      </c>
      <c r="O55" s="31">
        <v>2</v>
      </c>
      <c r="P55" s="32">
        <f t="shared" si="6"/>
        <v>12.5</v>
      </c>
      <c r="Q55" s="33">
        <f t="shared" si="7"/>
        <v>0.625</v>
      </c>
      <c r="R55" s="39">
        <f t="shared" si="10"/>
        <v>1.3</v>
      </c>
      <c r="S55" s="141">
        <f t="shared" si="10"/>
        <v>1.125</v>
      </c>
      <c r="T55" s="141">
        <f t="shared" si="10"/>
        <v>1.4749999999999999</v>
      </c>
      <c r="U55" s="141">
        <f t="shared" si="10"/>
        <v>1.2000000000000002</v>
      </c>
      <c r="V55" s="144">
        <f t="shared" si="10"/>
        <v>1.5250000000000001</v>
      </c>
      <c r="W55" s="126">
        <f t="shared" si="2"/>
        <v>52.5</v>
      </c>
      <c r="X55" s="46">
        <f t="shared" si="8"/>
        <v>6.625</v>
      </c>
      <c r="Y55" s="186">
        <v>44</v>
      </c>
      <c r="Z55" s="51">
        <f t="shared" si="4"/>
        <v>35.200000000000003</v>
      </c>
    </row>
    <row r="56" spans="1:26" ht="19.899999999999999" customHeight="1" x14ac:dyDescent="0.3">
      <c r="A56" s="6">
        <v>50</v>
      </c>
      <c r="B56" s="156">
        <v>225170</v>
      </c>
      <c r="C56" s="181" t="s">
        <v>156</v>
      </c>
      <c r="D56" s="14">
        <v>9</v>
      </c>
      <c r="E56" s="14">
        <v>8.5</v>
      </c>
      <c r="F56" s="14">
        <v>10</v>
      </c>
      <c r="G56" s="14">
        <v>8</v>
      </c>
      <c r="H56" s="14">
        <v>9</v>
      </c>
      <c r="I56" s="16">
        <f t="shared" si="3"/>
        <v>44.5</v>
      </c>
      <c r="J56" s="17">
        <f t="shared" si="5"/>
        <v>6.6749999999999998</v>
      </c>
      <c r="K56" s="31">
        <v>3</v>
      </c>
      <c r="L56" s="31">
        <v>2.5</v>
      </c>
      <c r="M56" s="31">
        <v>3</v>
      </c>
      <c r="N56" s="31">
        <v>4</v>
      </c>
      <c r="O56" s="31">
        <v>2.5</v>
      </c>
      <c r="P56" s="32">
        <f t="shared" si="6"/>
        <v>15</v>
      </c>
      <c r="Q56" s="33">
        <f t="shared" si="7"/>
        <v>0.75</v>
      </c>
      <c r="R56" s="39">
        <f t="shared" si="10"/>
        <v>1.5</v>
      </c>
      <c r="S56" s="141">
        <f t="shared" si="10"/>
        <v>1.4</v>
      </c>
      <c r="T56" s="141">
        <f t="shared" si="10"/>
        <v>1.65</v>
      </c>
      <c r="U56" s="141">
        <f t="shared" si="10"/>
        <v>1.4</v>
      </c>
      <c r="V56" s="144">
        <f t="shared" si="10"/>
        <v>1.4749999999999999</v>
      </c>
      <c r="W56" s="126">
        <f t="shared" si="2"/>
        <v>59.5</v>
      </c>
      <c r="X56" s="46">
        <f t="shared" si="8"/>
        <v>7.4249999999999998</v>
      </c>
      <c r="Y56" s="186">
        <v>50</v>
      </c>
      <c r="Z56" s="51">
        <f t="shared" si="4"/>
        <v>40</v>
      </c>
    </row>
    <row r="57" spans="1:26" ht="19.899999999999999" customHeight="1" x14ac:dyDescent="0.3">
      <c r="A57" s="6">
        <v>51</v>
      </c>
      <c r="B57" s="156">
        <v>225171</v>
      </c>
      <c r="C57" s="182" t="s">
        <v>157</v>
      </c>
      <c r="D57" s="14">
        <v>13</v>
      </c>
      <c r="E57" s="14">
        <v>9</v>
      </c>
      <c r="F57" s="14">
        <v>14</v>
      </c>
      <c r="G57" s="14">
        <v>7.5</v>
      </c>
      <c r="H57" s="14">
        <v>7</v>
      </c>
      <c r="I57" s="16">
        <f t="shared" si="3"/>
        <v>50.5</v>
      </c>
      <c r="J57" s="17">
        <f t="shared" si="5"/>
        <v>7.5749999999999993</v>
      </c>
      <c r="K57" s="31">
        <v>2.5</v>
      </c>
      <c r="L57" s="31">
        <v>3</v>
      </c>
      <c r="M57" s="31">
        <v>4</v>
      </c>
      <c r="N57" s="31">
        <v>2</v>
      </c>
      <c r="O57" s="31">
        <v>4.5</v>
      </c>
      <c r="P57" s="32">
        <f t="shared" si="6"/>
        <v>16</v>
      </c>
      <c r="Q57" s="33">
        <f t="shared" si="7"/>
        <v>0.8</v>
      </c>
      <c r="R57" s="39">
        <f t="shared" si="10"/>
        <v>2.0750000000000002</v>
      </c>
      <c r="S57" s="141">
        <f t="shared" si="10"/>
        <v>1.5</v>
      </c>
      <c r="T57" s="141">
        <f t="shared" si="10"/>
        <v>2.3000000000000003</v>
      </c>
      <c r="U57" s="141">
        <f t="shared" si="10"/>
        <v>1.2250000000000001</v>
      </c>
      <c r="V57" s="144">
        <f t="shared" si="10"/>
        <v>1.2750000000000001</v>
      </c>
      <c r="W57" s="126">
        <f t="shared" si="2"/>
        <v>66.5</v>
      </c>
      <c r="X57" s="46">
        <f t="shared" si="8"/>
        <v>8.375</v>
      </c>
      <c r="Y57" s="186">
        <v>55</v>
      </c>
      <c r="Z57" s="51">
        <f t="shared" si="4"/>
        <v>44</v>
      </c>
    </row>
    <row r="58" spans="1:26" ht="19.899999999999999" customHeight="1" x14ac:dyDescent="0.3">
      <c r="A58" s="6">
        <v>52</v>
      </c>
      <c r="B58" s="156">
        <v>225172</v>
      </c>
      <c r="C58" s="181" t="s">
        <v>158</v>
      </c>
      <c r="D58" s="14">
        <v>8.5</v>
      </c>
      <c r="E58" s="14">
        <v>6</v>
      </c>
      <c r="F58" s="14">
        <v>9</v>
      </c>
      <c r="G58" s="14">
        <v>9.5</v>
      </c>
      <c r="H58" s="14">
        <v>8</v>
      </c>
      <c r="I58" s="16">
        <f t="shared" si="3"/>
        <v>41</v>
      </c>
      <c r="J58" s="17">
        <f t="shared" si="5"/>
        <v>6.1499999999999995</v>
      </c>
      <c r="K58" s="31">
        <v>2</v>
      </c>
      <c r="L58" s="31">
        <v>3</v>
      </c>
      <c r="M58" s="31">
        <v>2</v>
      </c>
      <c r="N58" s="31">
        <v>2.5</v>
      </c>
      <c r="O58" s="31">
        <v>3</v>
      </c>
      <c r="P58" s="32">
        <f t="shared" si="6"/>
        <v>12.5</v>
      </c>
      <c r="Q58" s="33">
        <f t="shared" si="7"/>
        <v>0.625</v>
      </c>
      <c r="R58" s="39">
        <f t="shared" si="10"/>
        <v>1.375</v>
      </c>
      <c r="S58" s="141">
        <f t="shared" si="10"/>
        <v>1.0499999999999998</v>
      </c>
      <c r="T58" s="141">
        <f t="shared" si="10"/>
        <v>1.45</v>
      </c>
      <c r="U58" s="141">
        <f t="shared" si="10"/>
        <v>1.55</v>
      </c>
      <c r="V58" s="144">
        <f t="shared" si="10"/>
        <v>1.35</v>
      </c>
      <c r="W58" s="126">
        <f t="shared" si="2"/>
        <v>53.5</v>
      </c>
      <c r="X58" s="46">
        <f t="shared" si="8"/>
        <v>6.7749999999999995</v>
      </c>
      <c r="Y58" s="186">
        <v>46</v>
      </c>
      <c r="Z58" s="51">
        <f t="shared" si="4"/>
        <v>36.800000000000004</v>
      </c>
    </row>
    <row r="59" spans="1:26" ht="19.899999999999999" customHeight="1" x14ac:dyDescent="0.3">
      <c r="A59" s="6">
        <v>53</v>
      </c>
      <c r="B59" s="156">
        <v>225173</v>
      </c>
      <c r="C59" s="181" t="s">
        <v>159</v>
      </c>
      <c r="D59" s="14">
        <v>3.5</v>
      </c>
      <c r="E59" s="14">
        <v>3</v>
      </c>
      <c r="F59" s="14">
        <v>6</v>
      </c>
      <c r="G59" s="14">
        <v>4</v>
      </c>
      <c r="H59" s="14">
        <v>3.5</v>
      </c>
      <c r="I59" s="16">
        <f t="shared" si="3"/>
        <v>20</v>
      </c>
      <c r="J59" s="17">
        <f t="shared" si="5"/>
        <v>3</v>
      </c>
      <c r="K59" s="31">
        <v>2</v>
      </c>
      <c r="L59" s="31">
        <v>1</v>
      </c>
      <c r="M59" s="31">
        <v>2.5</v>
      </c>
      <c r="N59" s="31">
        <v>1</v>
      </c>
      <c r="O59" s="31">
        <v>0</v>
      </c>
      <c r="P59" s="32">
        <f t="shared" si="6"/>
        <v>6.5</v>
      </c>
      <c r="Q59" s="33">
        <f t="shared" si="7"/>
        <v>0.32500000000000001</v>
      </c>
      <c r="R59" s="39">
        <f t="shared" si="10"/>
        <v>0.625</v>
      </c>
      <c r="S59" s="141">
        <f t="shared" si="10"/>
        <v>0.49999999999999994</v>
      </c>
      <c r="T59" s="141">
        <f t="shared" si="10"/>
        <v>1.0249999999999999</v>
      </c>
      <c r="U59" s="141">
        <f t="shared" si="10"/>
        <v>0.65</v>
      </c>
      <c r="V59" s="144">
        <f t="shared" si="10"/>
        <v>0.52500000000000002</v>
      </c>
      <c r="W59" s="126">
        <f t="shared" si="2"/>
        <v>26.5</v>
      </c>
      <c r="X59" s="46">
        <f t="shared" si="8"/>
        <v>3.3250000000000002</v>
      </c>
      <c r="Y59" s="186">
        <v>25</v>
      </c>
      <c r="Z59" s="51">
        <f t="shared" si="4"/>
        <v>20</v>
      </c>
    </row>
    <row r="60" spans="1:26" ht="19.899999999999999" customHeight="1" x14ac:dyDescent="0.3">
      <c r="A60" s="6">
        <v>54</v>
      </c>
      <c r="B60" s="156">
        <v>225174</v>
      </c>
      <c r="C60" s="181" t="s">
        <v>160</v>
      </c>
      <c r="D60" s="14">
        <v>10</v>
      </c>
      <c r="E60" s="14">
        <v>8.5</v>
      </c>
      <c r="F60" s="14">
        <v>7</v>
      </c>
      <c r="G60" s="14">
        <v>13</v>
      </c>
      <c r="H60" s="14">
        <v>11</v>
      </c>
      <c r="I60" s="16">
        <f t="shared" si="3"/>
        <v>49.5</v>
      </c>
      <c r="J60" s="17">
        <f t="shared" si="5"/>
        <v>7.4249999999999998</v>
      </c>
      <c r="K60" s="31">
        <v>3.5</v>
      </c>
      <c r="L60" s="31">
        <v>2.5</v>
      </c>
      <c r="M60" s="31">
        <v>3</v>
      </c>
      <c r="N60" s="31">
        <v>2</v>
      </c>
      <c r="O60" s="31">
        <v>4</v>
      </c>
      <c r="P60" s="32">
        <f t="shared" si="6"/>
        <v>15</v>
      </c>
      <c r="Q60" s="33">
        <f t="shared" si="7"/>
        <v>0.75</v>
      </c>
      <c r="R60" s="39">
        <f t="shared" si="10"/>
        <v>1.675</v>
      </c>
      <c r="S60" s="141">
        <f t="shared" si="10"/>
        <v>1.4</v>
      </c>
      <c r="T60" s="141">
        <f t="shared" si="10"/>
        <v>1.2000000000000002</v>
      </c>
      <c r="U60" s="141">
        <f t="shared" si="10"/>
        <v>2.0499999999999998</v>
      </c>
      <c r="V60" s="144">
        <f t="shared" si="10"/>
        <v>1.8499999999999999</v>
      </c>
      <c r="W60" s="126">
        <f t="shared" si="2"/>
        <v>64.5</v>
      </c>
      <c r="X60" s="46">
        <f t="shared" si="8"/>
        <v>8.1750000000000007</v>
      </c>
      <c r="Y60" s="186">
        <v>54</v>
      </c>
      <c r="Z60" s="51">
        <f t="shared" si="4"/>
        <v>43.2</v>
      </c>
    </row>
    <row r="61" spans="1:26" ht="19.899999999999999" customHeight="1" x14ac:dyDescent="0.3">
      <c r="A61" s="6">
        <v>55</v>
      </c>
      <c r="B61" s="156">
        <v>225175</v>
      </c>
      <c r="C61" s="181" t="s">
        <v>161</v>
      </c>
      <c r="D61" s="14">
        <v>7</v>
      </c>
      <c r="E61" s="14">
        <v>9</v>
      </c>
      <c r="F61" s="14">
        <v>8</v>
      </c>
      <c r="G61" s="14">
        <v>8.5</v>
      </c>
      <c r="H61" s="14">
        <v>12</v>
      </c>
      <c r="I61" s="16">
        <f t="shared" si="3"/>
        <v>44.5</v>
      </c>
      <c r="J61" s="17">
        <f t="shared" si="5"/>
        <v>6.6749999999999998</v>
      </c>
      <c r="K61" s="31">
        <v>2.5</v>
      </c>
      <c r="L61" s="31">
        <v>3</v>
      </c>
      <c r="M61" s="31">
        <v>2</v>
      </c>
      <c r="N61" s="31">
        <v>1.5</v>
      </c>
      <c r="O61" s="31">
        <v>3.5</v>
      </c>
      <c r="P61" s="32">
        <f t="shared" si="6"/>
        <v>12.5</v>
      </c>
      <c r="Q61" s="33">
        <f t="shared" si="7"/>
        <v>0.625</v>
      </c>
      <c r="R61" s="39">
        <f t="shared" si="10"/>
        <v>1.175</v>
      </c>
      <c r="S61" s="141">
        <f t="shared" si="10"/>
        <v>1.5</v>
      </c>
      <c r="T61" s="141">
        <f t="shared" si="10"/>
        <v>1.3</v>
      </c>
      <c r="U61" s="141">
        <f t="shared" si="10"/>
        <v>1.3499999999999999</v>
      </c>
      <c r="V61" s="144">
        <f t="shared" si="10"/>
        <v>1.9749999999999999</v>
      </c>
      <c r="W61" s="126">
        <f t="shared" si="2"/>
        <v>57</v>
      </c>
      <c r="X61" s="46">
        <f t="shared" si="8"/>
        <v>7.3</v>
      </c>
      <c r="Y61" s="186">
        <v>48</v>
      </c>
      <c r="Z61" s="51">
        <f t="shared" si="4"/>
        <v>38.400000000000006</v>
      </c>
    </row>
    <row r="62" spans="1:26" ht="19.899999999999999" customHeight="1" x14ac:dyDescent="0.3">
      <c r="A62" s="6">
        <v>56</v>
      </c>
      <c r="B62" s="156">
        <v>225176</v>
      </c>
      <c r="C62" s="181" t="s">
        <v>162</v>
      </c>
      <c r="D62" s="14">
        <v>18</v>
      </c>
      <c r="E62" s="14">
        <v>14</v>
      </c>
      <c r="F62" s="14">
        <v>12.5</v>
      </c>
      <c r="G62" s="14">
        <v>10</v>
      </c>
      <c r="H62" s="14">
        <v>11</v>
      </c>
      <c r="I62" s="16">
        <f t="shared" si="3"/>
        <v>65.5</v>
      </c>
      <c r="J62" s="17">
        <f t="shared" si="5"/>
        <v>9.8249999999999993</v>
      </c>
      <c r="K62" s="31">
        <v>3</v>
      </c>
      <c r="L62" s="31">
        <v>4.5</v>
      </c>
      <c r="M62" s="31">
        <v>4</v>
      </c>
      <c r="N62" s="31">
        <v>3</v>
      </c>
      <c r="O62" s="31">
        <v>5</v>
      </c>
      <c r="P62" s="32">
        <f t="shared" si="6"/>
        <v>19.5</v>
      </c>
      <c r="Q62" s="33">
        <f t="shared" si="7"/>
        <v>0.97500000000000009</v>
      </c>
      <c r="R62" s="39">
        <f t="shared" si="10"/>
        <v>2.8499999999999996</v>
      </c>
      <c r="S62" s="141">
        <f t="shared" si="10"/>
        <v>2.3250000000000002</v>
      </c>
      <c r="T62" s="141">
        <f t="shared" si="10"/>
        <v>2.0750000000000002</v>
      </c>
      <c r="U62" s="141">
        <f t="shared" si="10"/>
        <v>1.65</v>
      </c>
      <c r="V62" s="144">
        <f t="shared" si="10"/>
        <v>1.9</v>
      </c>
      <c r="W62" s="126">
        <f t="shared" si="2"/>
        <v>85</v>
      </c>
      <c r="X62" s="46">
        <f t="shared" si="8"/>
        <v>10.799999999999999</v>
      </c>
      <c r="Y62" s="186">
        <v>67</v>
      </c>
      <c r="Z62" s="51">
        <f t="shared" si="4"/>
        <v>53.6</v>
      </c>
    </row>
    <row r="63" spans="1:26" ht="19.899999999999999" customHeight="1" x14ac:dyDescent="0.3">
      <c r="A63" s="6">
        <v>57</v>
      </c>
      <c r="B63" s="156">
        <v>225177</v>
      </c>
      <c r="C63" s="181" t="s">
        <v>163</v>
      </c>
      <c r="D63" s="14">
        <v>6</v>
      </c>
      <c r="E63" s="14">
        <v>8</v>
      </c>
      <c r="F63" s="14">
        <v>10</v>
      </c>
      <c r="G63" s="14">
        <v>9</v>
      </c>
      <c r="H63" s="14">
        <v>6.5</v>
      </c>
      <c r="I63" s="16">
        <f t="shared" si="3"/>
        <v>39.5</v>
      </c>
      <c r="J63" s="17">
        <f t="shared" si="5"/>
        <v>5.9249999999999998</v>
      </c>
      <c r="K63" s="31">
        <v>2</v>
      </c>
      <c r="L63" s="31">
        <v>3.5</v>
      </c>
      <c r="M63" s="31">
        <v>3</v>
      </c>
      <c r="N63" s="31">
        <v>1.5</v>
      </c>
      <c r="O63" s="31">
        <v>2.5</v>
      </c>
      <c r="P63" s="32">
        <f t="shared" si="6"/>
        <v>12.5</v>
      </c>
      <c r="Q63" s="33">
        <f t="shared" si="7"/>
        <v>0.625</v>
      </c>
      <c r="R63" s="39">
        <f t="shared" si="10"/>
        <v>0.99999999999999989</v>
      </c>
      <c r="S63" s="141">
        <f t="shared" si="10"/>
        <v>1.375</v>
      </c>
      <c r="T63" s="141">
        <f t="shared" si="10"/>
        <v>1.65</v>
      </c>
      <c r="U63" s="141">
        <f t="shared" si="10"/>
        <v>1.4249999999999998</v>
      </c>
      <c r="V63" s="144">
        <f t="shared" si="10"/>
        <v>1.1000000000000001</v>
      </c>
      <c r="W63" s="126">
        <f t="shared" si="2"/>
        <v>52</v>
      </c>
      <c r="X63" s="46">
        <f t="shared" si="8"/>
        <v>6.55</v>
      </c>
      <c r="Y63" s="186">
        <v>43</v>
      </c>
      <c r="Z63" s="51">
        <f t="shared" si="4"/>
        <v>34.4</v>
      </c>
    </row>
    <row r="64" spans="1:26" ht="19.899999999999999" customHeight="1" x14ac:dyDescent="0.3">
      <c r="A64" s="6">
        <v>58</v>
      </c>
      <c r="B64" s="156">
        <v>225178</v>
      </c>
      <c r="C64" s="181" t="s">
        <v>164</v>
      </c>
      <c r="D64" s="14">
        <v>13</v>
      </c>
      <c r="E64" s="14">
        <v>9</v>
      </c>
      <c r="F64" s="14">
        <v>14</v>
      </c>
      <c r="G64" s="14">
        <v>8</v>
      </c>
      <c r="H64" s="14">
        <v>7.5</v>
      </c>
      <c r="I64" s="16">
        <f t="shared" si="3"/>
        <v>51.5</v>
      </c>
      <c r="J64" s="17">
        <f t="shared" si="5"/>
        <v>7.7249999999999996</v>
      </c>
      <c r="K64" s="31">
        <v>2.5</v>
      </c>
      <c r="L64" s="31">
        <v>3</v>
      </c>
      <c r="M64" s="31">
        <v>4</v>
      </c>
      <c r="N64" s="31">
        <v>4.5</v>
      </c>
      <c r="O64" s="31">
        <v>2</v>
      </c>
      <c r="P64" s="32">
        <f t="shared" si="6"/>
        <v>16</v>
      </c>
      <c r="Q64" s="33">
        <f t="shared" si="7"/>
        <v>0.8</v>
      </c>
      <c r="R64" s="39">
        <f t="shared" si="10"/>
        <v>2.0750000000000002</v>
      </c>
      <c r="S64" s="141">
        <f t="shared" si="10"/>
        <v>1.5</v>
      </c>
      <c r="T64" s="141">
        <f t="shared" si="10"/>
        <v>2.3000000000000003</v>
      </c>
      <c r="U64" s="141">
        <f t="shared" si="10"/>
        <v>1.425</v>
      </c>
      <c r="V64" s="144">
        <f t="shared" si="10"/>
        <v>1.2250000000000001</v>
      </c>
      <c r="W64" s="126">
        <f t="shared" si="2"/>
        <v>67.5</v>
      </c>
      <c r="X64" s="46">
        <f t="shared" si="8"/>
        <v>8.5250000000000004</v>
      </c>
      <c r="Y64" s="186">
        <v>56</v>
      </c>
      <c r="Z64" s="51">
        <f t="shared" si="4"/>
        <v>44.800000000000004</v>
      </c>
    </row>
    <row r="65" spans="1:26" ht="19.899999999999999" customHeight="1" x14ac:dyDescent="0.3">
      <c r="A65" s="6">
        <v>59</v>
      </c>
      <c r="B65" s="156">
        <v>225179</v>
      </c>
      <c r="C65" s="181" t="s">
        <v>165</v>
      </c>
      <c r="D65" s="14">
        <v>8</v>
      </c>
      <c r="E65" s="14">
        <v>12</v>
      </c>
      <c r="F65" s="14">
        <v>6</v>
      </c>
      <c r="G65" s="14">
        <v>10</v>
      </c>
      <c r="H65" s="14">
        <v>9.5</v>
      </c>
      <c r="I65" s="16">
        <f t="shared" si="3"/>
        <v>45.5</v>
      </c>
      <c r="J65" s="17">
        <f t="shared" si="5"/>
        <v>6.8250000000000002</v>
      </c>
      <c r="K65" s="31">
        <v>3.5</v>
      </c>
      <c r="L65" s="31">
        <v>3</v>
      </c>
      <c r="M65" s="31">
        <v>2</v>
      </c>
      <c r="N65" s="31">
        <v>2</v>
      </c>
      <c r="O65" s="31">
        <v>2.5</v>
      </c>
      <c r="P65" s="32">
        <f t="shared" si="6"/>
        <v>13</v>
      </c>
      <c r="Q65" s="33">
        <f t="shared" si="7"/>
        <v>0.65</v>
      </c>
      <c r="R65" s="39">
        <f t="shared" si="10"/>
        <v>1.375</v>
      </c>
      <c r="S65" s="141">
        <f t="shared" si="10"/>
        <v>1.9499999999999997</v>
      </c>
      <c r="T65" s="141">
        <f t="shared" si="10"/>
        <v>0.99999999999999989</v>
      </c>
      <c r="U65" s="141">
        <f t="shared" si="10"/>
        <v>1.6</v>
      </c>
      <c r="V65" s="144">
        <f t="shared" si="10"/>
        <v>1.55</v>
      </c>
      <c r="W65" s="126">
        <f t="shared" si="2"/>
        <v>58.5</v>
      </c>
      <c r="X65" s="46">
        <f t="shared" si="8"/>
        <v>7.4750000000000005</v>
      </c>
      <c r="Y65" s="186">
        <v>48</v>
      </c>
      <c r="Z65" s="51">
        <f t="shared" si="4"/>
        <v>38.400000000000006</v>
      </c>
    </row>
    <row r="66" spans="1:26" ht="19.899999999999999" customHeight="1" x14ac:dyDescent="0.3">
      <c r="A66" s="6">
        <v>60</v>
      </c>
      <c r="B66" s="156">
        <v>225180</v>
      </c>
      <c r="C66" s="181" t="s">
        <v>166</v>
      </c>
      <c r="D66" s="14">
        <v>11</v>
      </c>
      <c r="E66" s="14">
        <v>8.5</v>
      </c>
      <c r="F66" s="14">
        <v>9</v>
      </c>
      <c r="G66" s="14">
        <v>12</v>
      </c>
      <c r="H66" s="14">
        <v>15</v>
      </c>
      <c r="I66" s="16">
        <f t="shared" si="3"/>
        <v>55.5</v>
      </c>
      <c r="J66" s="17">
        <f t="shared" si="5"/>
        <v>8.3249999999999993</v>
      </c>
      <c r="K66" s="31">
        <v>4</v>
      </c>
      <c r="L66" s="31">
        <v>2.5</v>
      </c>
      <c r="M66" s="31">
        <v>3.5</v>
      </c>
      <c r="N66" s="31">
        <v>3</v>
      </c>
      <c r="O66" s="31">
        <v>4.5</v>
      </c>
      <c r="P66" s="32">
        <f t="shared" si="6"/>
        <v>17.5</v>
      </c>
      <c r="Q66" s="33">
        <f t="shared" si="7"/>
        <v>0.875</v>
      </c>
      <c r="R66" s="39">
        <f t="shared" si="10"/>
        <v>1.8499999999999999</v>
      </c>
      <c r="S66" s="141">
        <f t="shared" si="10"/>
        <v>1.4</v>
      </c>
      <c r="T66" s="141">
        <f t="shared" si="10"/>
        <v>1.5249999999999999</v>
      </c>
      <c r="U66" s="141">
        <f t="shared" si="10"/>
        <v>1.9499999999999997</v>
      </c>
      <c r="V66" s="144">
        <f t="shared" si="10"/>
        <v>2.4750000000000001</v>
      </c>
      <c r="W66" s="126">
        <f t="shared" si="2"/>
        <v>73</v>
      </c>
      <c r="X66" s="46">
        <f t="shared" si="8"/>
        <v>9.1999999999999993</v>
      </c>
      <c r="Y66" s="186">
        <v>60</v>
      </c>
      <c r="Z66" s="51">
        <f t="shared" si="4"/>
        <v>48</v>
      </c>
    </row>
    <row r="67" spans="1:26" ht="21" thickBot="1" x14ac:dyDescent="0.35"/>
    <row r="68" spans="1:26" x14ac:dyDescent="0.3">
      <c r="A68" s="205" t="s">
        <v>17</v>
      </c>
      <c r="B68" s="206"/>
      <c r="C68" s="207"/>
      <c r="D68" s="8">
        <f t="shared" ref="D68:Z68" si="11">COUNT(D7:D66)</f>
        <v>60</v>
      </c>
      <c r="E68" s="9">
        <f t="shared" si="11"/>
        <v>60</v>
      </c>
      <c r="F68" s="9">
        <f t="shared" si="11"/>
        <v>60</v>
      </c>
      <c r="G68" s="9">
        <f t="shared" si="11"/>
        <v>60</v>
      </c>
      <c r="H68" s="118">
        <f t="shared" si="11"/>
        <v>60</v>
      </c>
      <c r="I68" s="12">
        <f t="shared" si="11"/>
        <v>60</v>
      </c>
      <c r="J68" s="119">
        <f t="shared" si="11"/>
        <v>60</v>
      </c>
      <c r="K68" s="111">
        <f t="shared" si="11"/>
        <v>60</v>
      </c>
      <c r="L68" s="27">
        <f t="shared" si="11"/>
        <v>60</v>
      </c>
      <c r="M68" s="27">
        <f t="shared" si="11"/>
        <v>60</v>
      </c>
      <c r="N68" s="27">
        <f t="shared" si="11"/>
        <v>60</v>
      </c>
      <c r="O68" s="112">
        <f t="shared" si="11"/>
        <v>60</v>
      </c>
      <c r="P68" s="107">
        <f t="shared" si="11"/>
        <v>60</v>
      </c>
      <c r="Q68" s="130">
        <f t="shared" si="11"/>
        <v>60</v>
      </c>
      <c r="R68" s="133">
        <f t="shared" si="11"/>
        <v>60</v>
      </c>
      <c r="S68" s="37">
        <f t="shared" si="11"/>
        <v>60</v>
      </c>
      <c r="T68" s="37">
        <f t="shared" si="11"/>
        <v>60</v>
      </c>
      <c r="U68" s="37">
        <f t="shared" si="11"/>
        <v>60</v>
      </c>
      <c r="V68" s="38">
        <f t="shared" si="11"/>
        <v>60</v>
      </c>
      <c r="W68" s="145">
        <f t="shared" si="11"/>
        <v>60</v>
      </c>
      <c r="X68" s="136">
        <f t="shared" si="11"/>
        <v>60</v>
      </c>
      <c r="Y68" s="28">
        <f t="shared" si="11"/>
        <v>60</v>
      </c>
      <c r="Z68" s="140">
        <f t="shared" si="11"/>
        <v>60</v>
      </c>
    </row>
    <row r="69" spans="1:26" ht="21" customHeight="1" x14ac:dyDescent="0.3">
      <c r="A69" s="208" t="s">
        <v>18</v>
      </c>
      <c r="B69" s="209"/>
      <c r="C69" s="210"/>
      <c r="D69" s="13">
        <v>20</v>
      </c>
      <c r="E69" s="14">
        <v>20</v>
      </c>
      <c r="F69" s="14">
        <v>20</v>
      </c>
      <c r="G69" s="14">
        <v>20</v>
      </c>
      <c r="H69" s="120">
        <v>20</v>
      </c>
      <c r="I69" s="17">
        <f>SUM(D69:H69)</f>
        <v>100</v>
      </c>
      <c r="J69" s="121">
        <f>I69*0.15</f>
        <v>15</v>
      </c>
      <c r="K69" s="113">
        <v>6</v>
      </c>
      <c r="L69" s="31">
        <v>6</v>
      </c>
      <c r="M69" s="31">
        <v>6</v>
      </c>
      <c r="N69" s="31">
        <v>6</v>
      </c>
      <c r="O69" s="114">
        <v>6</v>
      </c>
      <c r="P69" s="108">
        <f>SUM(K69:O69)</f>
        <v>30</v>
      </c>
      <c r="Q69" s="131">
        <f>P69*0.05</f>
        <v>1.5</v>
      </c>
      <c r="R69" s="134">
        <f>(D69*0.15+K69*0.05)</f>
        <v>3.3</v>
      </c>
      <c r="S69" s="40">
        <f>((E69*0.15+L69*0.05))</f>
        <v>3.3</v>
      </c>
      <c r="T69" s="40">
        <f>((F69*0.15+M69*0.05))</f>
        <v>3.3</v>
      </c>
      <c r="U69" s="40">
        <f>((G69*0.15+N69*0.05))</f>
        <v>3.3</v>
      </c>
      <c r="V69" s="41">
        <f>((H69*0.15+O69*0.05))</f>
        <v>3.3</v>
      </c>
      <c r="W69" s="146">
        <v>130</v>
      </c>
      <c r="X69" s="137">
        <f>J69+Q69</f>
        <v>16.5</v>
      </c>
      <c r="Y69" s="32">
        <v>100</v>
      </c>
      <c r="Z69" s="115">
        <f>Y69*0.8</f>
        <v>80</v>
      </c>
    </row>
    <row r="70" spans="1:26" x14ac:dyDescent="0.3">
      <c r="A70" s="208" t="s">
        <v>83</v>
      </c>
      <c r="B70" s="209"/>
      <c r="C70" s="210"/>
      <c r="D70" s="13">
        <f t="shared" ref="D70:L70" si="12">D69*0.4</f>
        <v>8</v>
      </c>
      <c r="E70" s="14">
        <f t="shared" si="12"/>
        <v>8</v>
      </c>
      <c r="F70" s="14">
        <f t="shared" si="12"/>
        <v>8</v>
      </c>
      <c r="G70" s="14">
        <f t="shared" si="12"/>
        <v>8</v>
      </c>
      <c r="H70" s="120">
        <f t="shared" si="12"/>
        <v>8</v>
      </c>
      <c r="I70" s="17">
        <f t="shared" si="12"/>
        <v>40</v>
      </c>
      <c r="J70" s="121">
        <f t="shared" si="12"/>
        <v>6</v>
      </c>
      <c r="K70" s="113">
        <f t="shared" si="12"/>
        <v>2.4000000000000004</v>
      </c>
      <c r="L70" s="31">
        <f t="shared" si="12"/>
        <v>2.4000000000000004</v>
      </c>
      <c r="M70" s="31">
        <f t="shared" ref="M70:Z70" si="13">M69*0.4</f>
        <v>2.4000000000000004</v>
      </c>
      <c r="N70" s="31">
        <f t="shared" si="13"/>
        <v>2.4000000000000004</v>
      </c>
      <c r="O70" s="114">
        <f t="shared" si="13"/>
        <v>2.4000000000000004</v>
      </c>
      <c r="P70" s="108">
        <f t="shared" si="13"/>
        <v>12</v>
      </c>
      <c r="Q70" s="131">
        <f t="shared" si="13"/>
        <v>0.60000000000000009</v>
      </c>
      <c r="R70" s="134">
        <f t="shared" si="13"/>
        <v>1.32</v>
      </c>
      <c r="S70" s="40">
        <f t="shared" si="13"/>
        <v>1.32</v>
      </c>
      <c r="T70" s="40">
        <f t="shared" si="13"/>
        <v>1.32</v>
      </c>
      <c r="U70" s="40">
        <f t="shared" si="13"/>
        <v>1.32</v>
      </c>
      <c r="V70" s="41">
        <f t="shared" si="13"/>
        <v>1.32</v>
      </c>
      <c r="W70" s="146">
        <f t="shared" si="13"/>
        <v>52</v>
      </c>
      <c r="X70" s="137">
        <f t="shared" si="13"/>
        <v>6.6000000000000005</v>
      </c>
      <c r="Y70" s="32">
        <f t="shared" si="13"/>
        <v>40</v>
      </c>
      <c r="Z70" s="115">
        <f t="shared" si="13"/>
        <v>32</v>
      </c>
    </row>
    <row r="71" spans="1:26" ht="21" customHeight="1" x14ac:dyDescent="0.3">
      <c r="A71" s="208" t="s">
        <v>19</v>
      </c>
      <c r="B71" s="209"/>
      <c r="C71" s="210"/>
      <c r="D71" s="13">
        <f>COUNTIF(D7:D66, "&gt;=8")</f>
        <v>40</v>
      </c>
      <c r="E71" s="14">
        <f>COUNTIF(E7:E66, "&gt;=8")</f>
        <v>42</v>
      </c>
      <c r="F71" s="14">
        <f>COUNTIF(F7:F66, "&gt;=8")</f>
        <v>44</v>
      </c>
      <c r="G71" s="14">
        <f>COUNTIF(G7:G66, "&gt;=8")</f>
        <v>43</v>
      </c>
      <c r="H71" s="120">
        <f>COUNTIF(H7:H66, "&gt;=8")</f>
        <v>42</v>
      </c>
      <c r="I71" s="17">
        <f>COUNTIF(I7:I66, "&gt;=40")</f>
        <v>41</v>
      </c>
      <c r="J71" s="121">
        <f>COUNTIF(J7:J66, "&gt;=6")</f>
        <v>41</v>
      </c>
      <c r="K71" s="113">
        <f>COUNTIF(K7:K66, "&gt;=2.4")</f>
        <v>41</v>
      </c>
      <c r="L71" s="31">
        <f>COUNTIF(L7:L66, "&gt;=2.4")</f>
        <v>46</v>
      </c>
      <c r="M71" s="31">
        <f>COUNTIF(M7:M66, "&gt;=2.4")</f>
        <v>35</v>
      </c>
      <c r="N71" s="31">
        <f>COUNTIF(N7:N66, "&gt;=2.4")</f>
        <v>38</v>
      </c>
      <c r="O71" s="114">
        <f>COUNTIF(O7:O66, "&gt;=2.4")</f>
        <v>48</v>
      </c>
      <c r="P71" s="108">
        <f>COUNTIF(P7:P66, "&gt;=12")</f>
        <v>49</v>
      </c>
      <c r="Q71" s="131">
        <f>COUNTIF(Q7:Q66, "&gt;=0.6")</f>
        <v>49</v>
      </c>
      <c r="R71" s="134">
        <f>COUNTIF(R7:R66, "&gt;=1.32")</f>
        <v>35</v>
      </c>
      <c r="S71" s="40">
        <f>COUNTIF(S7:S66, "&gt;=1.32")</f>
        <v>40</v>
      </c>
      <c r="T71" s="40">
        <f>COUNTIF(T7:T66, "&gt;=1.32")</f>
        <v>39</v>
      </c>
      <c r="U71" s="40">
        <f>COUNTIF(U7:U66, "&gt;=1.32")</f>
        <v>40</v>
      </c>
      <c r="V71" s="41">
        <f>COUNTIF(V7:V66, "&gt;=1.32")</f>
        <v>43</v>
      </c>
      <c r="W71" s="146">
        <f>COUNTIF(W7:W66, "&gt;=52")</f>
        <v>43</v>
      </c>
      <c r="X71" s="137">
        <f>COUNTIF(X7:X66, "&gt;=6.6")</f>
        <v>41</v>
      </c>
      <c r="Y71" s="32">
        <f>COUNTIF(Y7:Y66, "&gt;=40")</f>
        <v>50</v>
      </c>
      <c r="Z71" s="115">
        <f>COUNTIF(Z7:Z66, "&gt;=32")</f>
        <v>50</v>
      </c>
    </row>
    <row r="72" spans="1:26" x14ac:dyDescent="0.3">
      <c r="A72" s="208" t="s">
        <v>20</v>
      </c>
      <c r="B72" s="209"/>
      <c r="C72" s="210"/>
      <c r="D72" s="122" t="str">
        <f t="shared" ref="D72:Z72" si="14" xml:space="preserve"> IF(((D71/COUNT(D7:D66))*100)&gt;=60,"3", IF(AND(((D71/COUNT(D7:D66))*100)&lt;60, ((D71/COUNT(D7:D66))*100)&gt;=50),"2", IF( AND(((D71/COUNT(D7:D66))*100)&lt;50, ((D71/COUNT(D7:D66))*100)&gt;=40),"1","0")))</f>
        <v>3</v>
      </c>
      <c r="E72" s="14" t="str">
        <f t="shared" si="14"/>
        <v>3</v>
      </c>
      <c r="F72" s="14" t="str">
        <f t="shared" si="14"/>
        <v>3</v>
      </c>
      <c r="G72" s="14" t="str">
        <f t="shared" si="14"/>
        <v>3</v>
      </c>
      <c r="H72" s="120" t="str">
        <f t="shared" si="14"/>
        <v>3</v>
      </c>
      <c r="I72" s="17" t="str">
        <f t="shared" si="14"/>
        <v>3</v>
      </c>
      <c r="J72" s="121" t="str">
        <f t="shared" si="14"/>
        <v>3</v>
      </c>
      <c r="K72" s="113" t="str">
        <f t="shared" si="14"/>
        <v>3</v>
      </c>
      <c r="L72" s="30" t="str">
        <f t="shared" si="14"/>
        <v>3</v>
      </c>
      <c r="M72" s="30" t="str">
        <f t="shared" si="14"/>
        <v>2</v>
      </c>
      <c r="N72" s="30" t="str">
        <f t="shared" si="14"/>
        <v>3</v>
      </c>
      <c r="O72" s="115" t="str">
        <f t="shared" si="14"/>
        <v>3</v>
      </c>
      <c r="P72" s="108" t="str">
        <f t="shared" si="14"/>
        <v>3</v>
      </c>
      <c r="Q72" s="131" t="str">
        <f t="shared" si="14"/>
        <v>3</v>
      </c>
      <c r="R72" s="134" t="str">
        <f t="shared" si="14"/>
        <v>2</v>
      </c>
      <c r="S72" s="40" t="str">
        <f t="shared" si="14"/>
        <v>3</v>
      </c>
      <c r="T72" s="40" t="str">
        <f t="shared" si="14"/>
        <v>3</v>
      </c>
      <c r="U72" s="40" t="str">
        <f t="shared" si="14"/>
        <v>3</v>
      </c>
      <c r="V72" s="41" t="str">
        <f t="shared" si="14"/>
        <v>3</v>
      </c>
      <c r="W72" s="137" t="str">
        <f t="shared" si="14"/>
        <v>3</v>
      </c>
      <c r="X72" s="138" t="str">
        <f t="shared" si="14"/>
        <v>3</v>
      </c>
      <c r="Y72" s="131" t="str">
        <f t="shared" si="14"/>
        <v>3</v>
      </c>
      <c r="Z72" s="32" t="str">
        <f t="shared" si="14"/>
        <v>3</v>
      </c>
    </row>
    <row r="73" spans="1:26" ht="21" thickBot="1" x14ac:dyDescent="0.35">
      <c r="A73" s="252" t="s">
        <v>21</v>
      </c>
      <c r="B73" s="253"/>
      <c r="C73" s="254"/>
      <c r="D73" s="18">
        <f t="shared" ref="D73:Z73" si="15">((D71/COUNT(D7:D66))*D72)</f>
        <v>2</v>
      </c>
      <c r="E73" s="19">
        <f t="shared" si="15"/>
        <v>2.0999999999999996</v>
      </c>
      <c r="F73" s="19">
        <f t="shared" si="15"/>
        <v>2.1999999999999997</v>
      </c>
      <c r="G73" s="19">
        <f t="shared" si="15"/>
        <v>2.15</v>
      </c>
      <c r="H73" s="123">
        <f t="shared" si="15"/>
        <v>2.0999999999999996</v>
      </c>
      <c r="I73" s="20">
        <f t="shared" si="15"/>
        <v>2.0499999999999998</v>
      </c>
      <c r="J73" s="124">
        <f t="shared" si="15"/>
        <v>2.0499999999999998</v>
      </c>
      <c r="K73" s="116">
        <f t="shared" si="15"/>
        <v>2.0499999999999998</v>
      </c>
      <c r="L73" s="34">
        <f t="shared" si="15"/>
        <v>2.3000000000000003</v>
      </c>
      <c r="M73" s="34">
        <f t="shared" si="15"/>
        <v>1.1666666666666667</v>
      </c>
      <c r="N73" s="34">
        <f t="shared" si="15"/>
        <v>1.9</v>
      </c>
      <c r="O73" s="117">
        <f t="shared" si="15"/>
        <v>2.4000000000000004</v>
      </c>
      <c r="P73" s="109">
        <f t="shared" si="15"/>
        <v>2.4500000000000002</v>
      </c>
      <c r="Q73" s="132">
        <f t="shared" si="15"/>
        <v>2.4500000000000002</v>
      </c>
      <c r="R73" s="135">
        <f t="shared" si="15"/>
        <v>1.1666666666666667</v>
      </c>
      <c r="S73" s="42">
        <f t="shared" si="15"/>
        <v>2</v>
      </c>
      <c r="T73" s="42">
        <f t="shared" si="15"/>
        <v>1.9500000000000002</v>
      </c>
      <c r="U73" s="42">
        <f t="shared" si="15"/>
        <v>2</v>
      </c>
      <c r="V73" s="43">
        <f t="shared" si="15"/>
        <v>2.15</v>
      </c>
      <c r="W73" s="147">
        <f t="shared" si="15"/>
        <v>2.15</v>
      </c>
      <c r="X73" s="139">
        <f t="shared" si="15"/>
        <v>2.0499999999999998</v>
      </c>
      <c r="Y73" s="132">
        <f t="shared" si="15"/>
        <v>2.5</v>
      </c>
      <c r="Z73" s="35">
        <f t="shared" si="15"/>
        <v>2.5</v>
      </c>
    </row>
    <row r="74" spans="1:26" ht="21" thickBot="1" x14ac:dyDescent="0.35">
      <c r="A74" s="2"/>
      <c r="B74" s="2"/>
      <c r="C74" s="2"/>
      <c r="D74" s="2"/>
    </row>
    <row r="75" spans="1:26" x14ac:dyDescent="0.3">
      <c r="A75" s="255" t="s">
        <v>22</v>
      </c>
      <c r="B75" s="256"/>
      <c r="C75" s="257"/>
      <c r="D75" s="2"/>
      <c r="E75" s="236" t="s">
        <v>23</v>
      </c>
      <c r="F75" s="237"/>
      <c r="G75" s="237"/>
      <c r="H75" s="237"/>
      <c r="I75" s="237"/>
      <c r="J75" s="237"/>
      <c r="K75" s="237"/>
      <c r="L75" s="237"/>
      <c r="M75" s="237"/>
      <c r="N75" s="238"/>
      <c r="O75" s="110" t="s">
        <v>13</v>
      </c>
      <c r="P75" s="52" t="s">
        <v>3</v>
      </c>
      <c r="Q75" s="52" t="s">
        <v>4</v>
      </c>
      <c r="R75" s="52" t="s">
        <v>5</v>
      </c>
      <c r="S75" s="53" t="s">
        <v>6</v>
      </c>
    </row>
    <row r="76" spans="1:26" ht="21" thickBot="1" x14ac:dyDescent="0.35">
      <c r="A76" s="54" t="s">
        <v>84</v>
      </c>
      <c r="B76" s="3"/>
      <c r="C76" s="55"/>
      <c r="D76" s="2"/>
      <c r="E76" s="239"/>
      <c r="F76" s="240"/>
      <c r="G76" s="240"/>
      <c r="H76" s="240"/>
      <c r="I76" s="240"/>
      <c r="J76" s="240"/>
      <c r="K76" s="240"/>
      <c r="L76" s="240"/>
      <c r="M76" s="240"/>
      <c r="N76" s="241"/>
      <c r="O76" s="4">
        <f>(R73*0.2+Z73*0.8)</f>
        <v>2.2333333333333334</v>
      </c>
      <c r="P76" s="4">
        <f>(S73*0.2+Z73*0.8)</f>
        <v>2.4</v>
      </c>
      <c r="Q76" s="4">
        <f>(T73*0.2+Z73*0.8)</f>
        <v>2.39</v>
      </c>
      <c r="R76" s="4">
        <f>(U73*0.2+Z73*0.8)</f>
        <v>2.4</v>
      </c>
      <c r="S76" s="7">
        <f>(V73*0.2+Z73*0.8)</f>
        <v>2.4300000000000002</v>
      </c>
    </row>
    <row r="77" spans="1:26" x14ac:dyDescent="0.3">
      <c r="A77" s="54" t="s">
        <v>85</v>
      </c>
      <c r="B77" s="3"/>
      <c r="C77" s="55"/>
      <c r="D77" s="2"/>
    </row>
    <row r="78" spans="1:26" ht="21" thickBot="1" x14ac:dyDescent="0.35">
      <c r="A78" s="56" t="s">
        <v>86</v>
      </c>
      <c r="B78" s="57"/>
      <c r="C78" s="58"/>
      <c r="D78" s="2"/>
    </row>
  </sheetData>
  <mergeCells count="22">
    <mergeCell ref="A70:C70"/>
    <mergeCell ref="A71:C71"/>
    <mergeCell ref="A72:C72"/>
    <mergeCell ref="A73:C73"/>
    <mergeCell ref="A75:C75"/>
    <mergeCell ref="E75:N76"/>
    <mergeCell ref="Y4:Y6"/>
    <mergeCell ref="Z4:Z6"/>
    <mergeCell ref="D5:J5"/>
    <mergeCell ref="K5:Q5"/>
    <mergeCell ref="A68:C68"/>
    <mergeCell ref="A69:C69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opLeftCell="F1" zoomScale="60" zoomScaleNormal="60" workbookViewId="0">
      <selection activeCell="F3" sqref="F3:Z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31.28515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6" width="15.7109375" style="1" customWidth="1"/>
    <col min="17" max="17" width="15.7109375" style="1" bestFit="1" customWidth="1"/>
    <col min="18" max="18" width="19.140625" style="1" hidden="1" customWidth="1"/>
    <col min="19" max="19" width="14.5703125" style="1" hidden="1" customWidth="1"/>
    <col min="20" max="20" width="14.7109375" style="1" hidden="1" customWidth="1"/>
    <col min="21" max="21" width="14.28515625" style="1" hidden="1" customWidth="1"/>
    <col min="22" max="22" width="17.42578125" style="1" hidden="1" customWidth="1"/>
    <col min="23" max="23" width="29.140625" style="1" hidden="1" customWidth="1"/>
    <col min="24" max="24" width="17.85546875" style="1" hidden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211" t="s">
        <v>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</row>
    <row r="2" spans="1:26" ht="21" thickBot="1" x14ac:dyDescent="0.35">
      <c r="A2" s="211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ht="21" thickBot="1" x14ac:dyDescent="0.35">
      <c r="A3" s="212" t="s">
        <v>90</v>
      </c>
      <c r="B3" s="213"/>
      <c r="C3" s="195" t="s">
        <v>173</v>
      </c>
      <c r="D3" s="149" t="s">
        <v>105</v>
      </c>
      <c r="E3" s="148"/>
      <c r="F3" s="214" t="s">
        <v>175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</row>
    <row r="4" spans="1:26" ht="21" customHeight="1" thickBot="1" x14ac:dyDescent="0.35">
      <c r="A4" s="216" t="s">
        <v>0</v>
      </c>
      <c r="B4" s="218" t="s">
        <v>1</v>
      </c>
      <c r="C4" s="221" t="s">
        <v>2</v>
      </c>
      <c r="D4" s="224" t="s">
        <v>87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6"/>
      <c r="R4" s="227" t="s">
        <v>106</v>
      </c>
      <c r="S4" s="228"/>
      <c r="T4" s="228"/>
      <c r="U4" s="228"/>
      <c r="V4" s="229"/>
      <c r="W4" s="47" t="s">
        <v>16</v>
      </c>
      <c r="X4" s="258" t="s">
        <v>15</v>
      </c>
      <c r="Y4" s="261" t="s">
        <v>88</v>
      </c>
      <c r="Z4" s="264" t="s">
        <v>89</v>
      </c>
    </row>
    <row r="5" spans="1:26" x14ac:dyDescent="0.3">
      <c r="A5" s="217"/>
      <c r="B5" s="219"/>
      <c r="C5" s="222"/>
      <c r="D5" s="246" t="s">
        <v>12</v>
      </c>
      <c r="E5" s="247"/>
      <c r="F5" s="247"/>
      <c r="G5" s="247"/>
      <c r="H5" s="247"/>
      <c r="I5" s="247"/>
      <c r="J5" s="248"/>
      <c r="K5" s="249" t="s">
        <v>94</v>
      </c>
      <c r="L5" s="250"/>
      <c r="M5" s="250"/>
      <c r="N5" s="250"/>
      <c r="O5" s="250"/>
      <c r="P5" s="250"/>
      <c r="Q5" s="251"/>
      <c r="R5" s="230"/>
      <c r="S5" s="231"/>
      <c r="T5" s="231"/>
      <c r="U5" s="231"/>
      <c r="V5" s="232"/>
      <c r="W5" s="48" t="s">
        <v>14</v>
      </c>
      <c r="X5" s="259"/>
      <c r="Y5" s="262"/>
      <c r="Z5" s="265"/>
    </row>
    <row r="6" spans="1:26" ht="21" thickBot="1" x14ac:dyDescent="0.35">
      <c r="A6" s="217"/>
      <c r="B6" s="220"/>
      <c r="C6" s="223"/>
      <c r="D6" s="23" t="s">
        <v>10</v>
      </c>
      <c r="E6" s="21" t="s">
        <v>91</v>
      </c>
      <c r="F6" s="21" t="s">
        <v>9</v>
      </c>
      <c r="G6" s="21" t="s">
        <v>92</v>
      </c>
      <c r="H6" s="21" t="s">
        <v>93</v>
      </c>
      <c r="I6" s="22" t="s">
        <v>11</v>
      </c>
      <c r="J6" s="24" t="s">
        <v>102</v>
      </c>
      <c r="K6" s="25" t="s">
        <v>95</v>
      </c>
      <c r="L6" s="26" t="s">
        <v>96</v>
      </c>
      <c r="M6" s="26" t="s">
        <v>97</v>
      </c>
      <c r="N6" s="26" t="s">
        <v>98</v>
      </c>
      <c r="O6" s="26" t="s">
        <v>99</v>
      </c>
      <c r="P6" s="26" t="s">
        <v>100</v>
      </c>
      <c r="Q6" s="44" t="s">
        <v>103</v>
      </c>
      <c r="R6" s="128" t="s">
        <v>13</v>
      </c>
      <c r="S6" s="129" t="s">
        <v>3</v>
      </c>
      <c r="T6" s="129" t="s">
        <v>4</v>
      </c>
      <c r="U6" s="129" t="s">
        <v>5</v>
      </c>
      <c r="V6" s="127" t="s">
        <v>6</v>
      </c>
      <c r="W6" s="49" t="s">
        <v>101</v>
      </c>
      <c r="X6" s="260"/>
      <c r="Y6" s="263"/>
      <c r="Z6" s="266"/>
    </row>
    <row r="7" spans="1:26" ht="19.899999999999999" customHeight="1" x14ac:dyDescent="0.3">
      <c r="A7" s="5">
        <v>1</v>
      </c>
      <c r="B7" s="156">
        <v>225121</v>
      </c>
      <c r="C7" s="181" t="s">
        <v>107</v>
      </c>
      <c r="D7" s="14">
        <v>19</v>
      </c>
      <c r="E7" s="14">
        <v>16</v>
      </c>
      <c r="F7" s="14">
        <v>17</v>
      </c>
      <c r="G7" s="14">
        <v>13</v>
      </c>
      <c r="H7" s="14">
        <v>17</v>
      </c>
      <c r="I7" s="11">
        <f>SUM(D7:H7)</f>
        <v>82</v>
      </c>
      <c r="J7" s="12">
        <f>I7*0.15</f>
        <v>12.299999999999999</v>
      </c>
      <c r="K7" s="31">
        <v>5.5</v>
      </c>
      <c r="L7" s="31">
        <v>6</v>
      </c>
      <c r="M7" s="31">
        <v>4.5</v>
      </c>
      <c r="N7" s="31">
        <v>4</v>
      </c>
      <c r="O7" s="31">
        <v>5</v>
      </c>
      <c r="P7" s="28">
        <f>SUM(K7:O7)</f>
        <v>25</v>
      </c>
      <c r="Q7" s="29">
        <f>P7*0.05</f>
        <v>1.25</v>
      </c>
      <c r="R7" s="36">
        <f t="shared" ref="R7:R25" si="0">(D7*0.15+K7*0.05)</f>
        <v>3.125</v>
      </c>
      <c r="S7" s="142">
        <f t="shared" ref="S7:V22" si="1">(E7*0.15+L7*0.05)</f>
        <v>2.7</v>
      </c>
      <c r="T7" s="142">
        <f t="shared" si="1"/>
        <v>2.7749999999999999</v>
      </c>
      <c r="U7" s="142">
        <f t="shared" si="1"/>
        <v>2.15</v>
      </c>
      <c r="V7" s="143">
        <f t="shared" si="1"/>
        <v>2.8</v>
      </c>
      <c r="W7" s="125">
        <f t="shared" ref="W7:W66" si="2">I7+P7</f>
        <v>107</v>
      </c>
      <c r="X7" s="45">
        <f>J7+Q7</f>
        <v>13.549999999999999</v>
      </c>
      <c r="Y7" s="186">
        <v>86</v>
      </c>
      <c r="Z7" s="50">
        <f>Y7*0.8</f>
        <v>68.8</v>
      </c>
    </row>
    <row r="8" spans="1:26" ht="19.899999999999999" customHeight="1" x14ac:dyDescent="0.3">
      <c r="A8" s="6">
        <v>2</v>
      </c>
      <c r="B8" s="156">
        <v>225122</v>
      </c>
      <c r="C8" s="181" t="s">
        <v>108</v>
      </c>
      <c r="D8" s="14">
        <v>11</v>
      </c>
      <c r="E8" s="14">
        <v>9</v>
      </c>
      <c r="F8" s="14">
        <v>13.5</v>
      </c>
      <c r="G8" s="14">
        <v>16.5</v>
      </c>
      <c r="H8" s="14">
        <v>12</v>
      </c>
      <c r="I8" s="16">
        <f t="shared" ref="I8:I66" si="3">D8+E8+F8+G8+H8</f>
        <v>62</v>
      </c>
      <c r="J8" s="17">
        <f>I8*0.15</f>
        <v>9.2999999999999989</v>
      </c>
      <c r="K8" s="31">
        <v>3.5</v>
      </c>
      <c r="L8" s="31">
        <v>4</v>
      </c>
      <c r="M8" s="31">
        <v>3</v>
      </c>
      <c r="N8" s="31">
        <v>4.5</v>
      </c>
      <c r="O8" s="31">
        <v>3.5</v>
      </c>
      <c r="P8" s="32">
        <f>SUM(K8:O8)</f>
        <v>18.5</v>
      </c>
      <c r="Q8" s="33">
        <f>P8*0.05</f>
        <v>0.92500000000000004</v>
      </c>
      <c r="R8" s="39">
        <f t="shared" si="0"/>
        <v>1.825</v>
      </c>
      <c r="S8" s="141">
        <f t="shared" si="1"/>
        <v>1.5499999999999998</v>
      </c>
      <c r="T8" s="141">
        <f t="shared" si="1"/>
        <v>2.1749999999999998</v>
      </c>
      <c r="U8" s="141">
        <f t="shared" si="1"/>
        <v>2.7</v>
      </c>
      <c r="V8" s="144">
        <f t="shared" si="1"/>
        <v>1.9749999999999999</v>
      </c>
      <c r="W8" s="126">
        <f t="shared" si="2"/>
        <v>80.5</v>
      </c>
      <c r="X8" s="46">
        <f>J8+Q8</f>
        <v>10.225</v>
      </c>
      <c r="Y8" s="186">
        <v>67</v>
      </c>
      <c r="Z8" s="51">
        <f t="shared" ref="Z8:Z66" si="4">Y8*0.8</f>
        <v>53.6</v>
      </c>
    </row>
    <row r="9" spans="1:26" ht="19.899999999999999" customHeight="1" x14ac:dyDescent="0.3">
      <c r="A9" s="6">
        <v>3</v>
      </c>
      <c r="B9" s="156">
        <v>225123</v>
      </c>
      <c r="C9" s="181" t="s">
        <v>109</v>
      </c>
      <c r="D9" s="14">
        <v>13</v>
      </c>
      <c r="E9" s="14">
        <v>17.5</v>
      </c>
      <c r="F9" s="14">
        <v>10</v>
      </c>
      <c r="G9" s="14">
        <v>15</v>
      </c>
      <c r="H9" s="14">
        <v>16</v>
      </c>
      <c r="I9" s="16">
        <f t="shared" si="3"/>
        <v>71.5</v>
      </c>
      <c r="J9" s="17">
        <f t="shared" ref="J9:J66" si="5">I9*0.15</f>
        <v>10.725</v>
      </c>
      <c r="K9" s="31">
        <v>4</v>
      </c>
      <c r="L9" s="31">
        <v>5</v>
      </c>
      <c r="M9" s="31">
        <v>4.5</v>
      </c>
      <c r="N9" s="31">
        <v>3</v>
      </c>
      <c r="O9" s="31">
        <v>5</v>
      </c>
      <c r="P9" s="32">
        <f t="shared" ref="P9:P66" si="6">SUM(K9:O9)</f>
        <v>21.5</v>
      </c>
      <c r="Q9" s="33">
        <f t="shared" ref="Q9:Q66" si="7">P9*0.05</f>
        <v>1.075</v>
      </c>
      <c r="R9" s="39">
        <f t="shared" si="0"/>
        <v>2.15</v>
      </c>
      <c r="S9" s="141">
        <f t="shared" si="1"/>
        <v>2.875</v>
      </c>
      <c r="T9" s="141">
        <f t="shared" si="1"/>
        <v>1.7250000000000001</v>
      </c>
      <c r="U9" s="141">
        <f t="shared" si="1"/>
        <v>2.4</v>
      </c>
      <c r="V9" s="144">
        <f t="shared" si="1"/>
        <v>2.65</v>
      </c>
      <c r="W9" s="126">
        <f t="shared" si="2"/>
        <v>93</v>
      </c>
      <c r="X9" s="46">
        <f t="shared" ref="X9:X66" si="8">J9+Q9</f>
        <v>11.799999999999999</v>
      </c>
      <c r="Y9" s="186">
        <v>74</v>
      </c>
      <c r="Z9" s="51">
        <f t="shared" si="4"/>
        <v>59.2</v>
      </c>
    </row>
    <row r="10" spans="1:26" ht="19.899999999999999" customHeight="1" x14ac:dyDescent="0.3">
      <c r="A10" s="6">
        <v>4</v>
      </c>
      <c r="B10" s="156">
        <v>225124</v>
      </c>
      <c r="C10" s="181" t="s">
        <v>110</v>
      </c>
      <c r="D10" s="14">
        <v>13</v>
      </c>
      <c r="E10" s="14">
        <v>10</v>
      </c>
      <c r="F10" s="14">
        <v>9</v>
      </c>
      <c r="G10" s="14">
        <v>12</v>
      </c>
      <c r="H10" s="14">
        <v>15</v>
      </c>
      <c r="I10" s="16">
        <f t="shared" si="3"/>
        <v>59</v>
      </c>
      <c r="J10" s="17">
        <f t="shared" si="5"/>
        <v>8.85</v>
      </c>
      <c r="K10" s="31">
        <v>3</v>
      </c>
      <c r="L10" s="31">
        <v>3.5</v>
      </c>
      <c r="M10" s="31">
        <v>4</v>
      </c>
      <c r="N10" s="31">
        <v>5</v>
      </c>
      <c r="O10" s="31">
        <v>3</v>
      </c>
      <c r="P10" s="32">
        <f t="shared" si="6"/>
        <v>18.5</v>
      </c>
      <c r="Q10" s="33">
        <f t="shared" si="7"/>
        <v>0.92500000000000004</v>
      </c>
      <c r="R10" s="39">
        <f t="shared" si="0"/>
        <v>2.1</v>
      </c>
      <c r="S10" s="141">
        <f t="shared" si="1"/>
        <v>1.675</v>
      </c>
      <c r="T10" s="141">
        <f t="shared" si="1"/>
        <v>1.5499999999999998</v>
      </c>
      <c r="U10" s="141">
        <f t="shared" si="1"/>
        <v>2.0499999999999998</v>
      </c>
      <c r="V10" s="144">
        <f t="shared" si="1"/>
        <v>2.4</v>
      </c>
      <c r="W10" s="126">
        <f t="shared" si="2"/>
        <v>77.5</v>
      </c>
      <c r="X10" s="46">
        <f t="shared" si="8"/>
        <v>9.7750000000000004</v>
      </c>
      <c r="Y10" s="186">
        <v>62</v>
      </c>
      <c r="Z10" s="51">
        <f t="shared" si="4"/>
        <v>49.6</v>
      </c>
    </row>
    <row r="11" spans="1:26" ht="19.899999999999999" customHeight="1" x14ac:dyDescent="0.3">
      <c r="A11" s="6">
        <v>5</v>
      </c>
      <c r="B11" s="156">
        <v>225125</v>
      </c>
      <c r="C11" s="181" t="s">
        <v>111</v>
      </c>
      <c r="D11" s="14">
        <v>9</v>
      </c>
      <c r="E11" s="14">
        <v>11</v>
      </c>
      <c r="F11" s="14">
        <v>8</v>
      </c>
      <c r="G11" s="14">
        <v>10</v>
      </c>
      <c r="H11" s="14">
        <v>7.5</v>
      </c>
      <c r="I11" s="16">
        <f t="shared" si="3"/>
        <v>45.5</v>
      </c>
      <c r="J11" s="17">
        <f t="shared" si="5"/>
        <v>6.8250000000000002</v>
      </c>
      <c r="K11" s="31">
        <v>3.5</v>
      </c>
      <c r="L11" s="31">
        <v>2.5</v>
      </c>
      <c r="M11" s="31">
        <v>4</v>
      </c>
      <c r="N11" s="31">
        <v>2</v>
      </c>
      <c r="O11" s="31">
        <v>3.5</v>
      </c>
      <c r="P11" s="32">
        <f t="shared" si="6"/>
        <v>15.5</v>
      </c>
      <c r="Q11" s="33">
        <f t="shared" si="7"/>
        <v>0.77500000000000002</v>
      </c>
      <c r="R11" s="39">
        <f t="shared" si="0"/>
        <v>1.5249999999999999</v>
      </c>
      <c r="S11" s="141">
        <f t="shared" si="1"/>
        <v>1.7749999999999999</v>
      </c>
      <c r="T11" s="141">
        <f t="shared" si="1"/>
        <v>1.4</v>
      </c>
      <c r="U11" s="141">
        <f t="shared" si="1"/>
        <v>1.6</v>
      </c>
      <c r="V11" s="144">
        <f t="shared" si="1"/>
        <v>1.3</v>
      </c>
      <c r="W11" s="126">
        <f t="shared" si="2"/>
        <v>61</v>
      </c>
      <c r="X11" s="46">
        <f t="shared" si="8"/>
        <v>7.6000000000000005</v>
      </c>
      <c r="Y11" s="186">
        <v>51</v>
      </c>
      <c r="Z11" s="51">
        <f t="shared" si="4"/>
        <v>40.800000000000004</v>
      </c>
    </row>
    <row r="12" spans="1:26" ht="19.899999999999999" customHeight="1" x14ac:dyDescent="0.3">
      <c r="A12" s="6">
        <v>6</v>
      </c>
      <c r="B12" s="156">
        <v>225126</v>
      </c>
      <c r="C12" s="181" t="s">
        <v>112</v>
      </c>
      <c r="D12" s="14">
        <v>19</v>
      </c>
      <c r="E12" s="14">
        <v>16</v>
      </c>
      <c r="F12" s="14">
        <v>17</v>
      </c>
      <c r="G12" s="14">
        <v>11</v>
      </c>
      <c r="H12" s="14">
        <v>15</v>
      </c>
      <c r="I12" s="16">
        <f t="shared" si="3"/>
        <v>78</v>
      </c>
      <c r="J12" s="17">
        <f t="shared" si="5"/>
        <v>11.7</v>
      </c>
      <c r="K12" s="31">
        <v>5.5</v>
      </c>
      <c r="L12" s="31">
        <v>6</v>
      </c>
      <c r="M12" s="31">
        <v>4.5</v>
      </c>
      <c r="N12" s="31">
        <v>4</v>
      </c>
      <c r="O12" s="31">
        <v>5</v>
      </c>
      <c r="P12" s="32">
        <f t="shared" si="6"/>
        <v>25</v>
      </c>
      <c r="Q12" s="33">
        <f t="shared" si="7"/>
        <v>1.25</v>
      </c>
      <c r="R12" s="39">
        <f t="shared" si="0"/>
        <v>3.125</v>
      </c>
      <c r="S12" s="141">
        <f t="shared" si="1"/>
        <v>2.7</v>
      </c>
      <c r="T12" s="141">
        <f t="shared" si="1"/>
        <v>2.7749999999999999</v>
      </c>
      <c r="U12" s="141">
        <f t="shared" si="1"/>
        <v>1.8499999999999999</v>
      </c>
      <c r="V12" s="144">
        <f t="shared" si="1"/>
        <v>2.5</v>
      </c>
      <c r="W12" s="126">
        <f t="shared" si="2"/>
        <v>103</v>
      </c>
      <c r="X12" s="46">
        <f t="shared" si="8"/>
        <v>12.95</v>
      </c>
      <c r="Y12" s="186">
        <v>82</v>
      </c>
      <c r="Z12" s="51">
        <f t="shared" si="4"/>
        <v>65.600000000000009</v>
      </c>
    </row>
    <row r="13" spans="1:26" ht="19.899999999999999" customHeight="1" x14ac:dyDescent="0.3">
      <c r="A13" s="6">
        <v>7</v>
      </c>
      <c r="B13" s="156">
        <v>225127</v>
      </c>
      <c r="C13" s="181" t="s">
        <v>113</v>
      </c>
      <c r="D13" s="14">
        <v>10.5</v>
      </c>
      <c r="E13" s="14">
        <v>8</v>
      </c>
      <c r="F13" s="14">
        <v>10.5</v>
      </c>
      <c r="G13" s="14">
        <v>9</v>
      </c>
      <c r="H13" s="14">
        <v>13.5</v>
      </c>
      <c r="I13" s="16">
        <f t="shared" si="3"/>
        <v>51.5</v>
      </c>
      <c r="J13" s="17">
        <f t="shared" si="5"/>
        <v>7.7249999999999996</v>
      </c>
      <c r="K13" s="31">
        <v>4</v>
      </c>
      <c r="L13" s="31">
        <v>3</v>
      </c>
      <c r="M13" s="31">
        <v>2</v>
      </c>
      <c r="N13" s="31">
        <v>2.5</v>
      </c>
      <c r="O13" s="31">
        <v>4</v>
      </c>
      <c r="P13" s="32">
        <f t="shared" si="6"/>
        <v>15.5</v>
      </c>
      <c r="Q13" s="33">
        <f t="shared" si="7"/>
        <v>0.77500000000000002</v>
      </c>
      <c r="R13" s="39">
        <f t="shared" si="0"/>
        <v>1.7749999999999999</v>
      </c>
      <c r="S13" s="141">
        <f t="shared" si="1"/>
        <v>1.35</v>
      </c>
      <c r="T13" s="141">
        <f t="shared" si="1"/>
        <v>1.675</v>
      </c>
      <c r="U13" s="141">
        <f t="shared" si="1"/>
        <v>1.4749999999999999</v>
      </c>
      <c r="V13" s="144">
        <f t="shared" si="1"/>
        <v>2.2250000000000001</v>
      </c>
      <c r="W13" s="126">
        <f t="shared" si="2"/>
        <v>67</v>
      </c>
      <c r="X13" s="46">
        <f t="shared" si="8"/>
        <v>8.5</v>
      </c>
      <c r="Y13" s="186">
        <v>54</v>
      </c>
      <c r="Z13" s="51">
        <f t="shared" si="4"/>
        <v>43.2</v>
      </c>
    </row>
    <row r="14" spans="1:26" ht="19.899999999999999" customHeight="1" x14ac:dyDescent="0.3">
      <c r="A14" s="6">
        <v>8</v>
      </c>
      <c r="B14" s="156">
        <v>225128</v>
      </c>
      <c r="C14" s="181" t="s">
        <v>114</v>
      </c>
      <c r="D14" s="14">
        <v>7</v>
      </c>
      <c r="E14" s="14">
        <v>9</v>
      </c>
      <c r="F14" s="14">
        <v>8.5</v>
      </c>
      <c r="G14" s="14">
        <v>10</v>
      </c>
      <c r="H14" s="14">
        <v>6</v>
      </c>
      <c r="I14" s="16">
        <f t="shared" si="3"/>
        <v>40.5</v>
      </c>
      <c r="J14" s="17">
        <f t="shared" si="5"/>
        <v>6.0750000000000002</v>
      </c>
      <c r="K14" s="31">
        <v>2</v>
      </c>
      <c r="L14" s="31">
        <v>3</v>
      </c>
      <c r="M14" s="31">
        <v>2.5</v>
      </c>
      <c r="N14" s="31">
        <v>2</v>
      </c>
      <c r="O14" s="31">
        <v>3.5</v>
      </c>
      <c r="P14" s="32">
        <f t="shared" si="6"/>
        <v>13</v>
      </c>
      <c r="Q14" s="33">
        <f t="shared" si="7"/>
        <v>0.65</v>
      </c>
      <c r="R14" s="39">
        <f t="shared" si="0"/>
        <v>1.1500000000000001</v>
      </c>
      <c r="S14" s="141">
        <f t="shared" si="1"/>
        <v>1.5</v>
      </c>
      <c r="T14" s="141">
        <f t="shared" si="1"/>
        <v>1.4</v>
      </c>
      <c r="U14" s="141">
        <f t="shared" si="1"/>
        <v>1.6</v>
      </c>
      <c r="V14" s="144">
        <f t="shared" si="1"/>
        <v>1.075</v>
      </c>
      <c r="W14" s="126">
        <f t="shared" si="2"/>
        <v>53.5</v>
      </c>
      <c r="X14" s="46">
        <f t="shared" si="8"/>
        <v>6.7250000000000005</v>
      </c>
      <c r="Y14" s="186">
        <v>46</v>
      </c>
      <c r="Z14" s="51">
        <f t="shared" si="4"/>
        <v>36.800000000000004</v>
      </c>
    </row>
    <row r="15" spans="1:26" ht="19.899999999999999" customHeight="1" x14ac:dyDescent="0.3">
      <c r="A15" s="6">
        <v>9</v>
      </c>
      <c r="B15" s="156">
        <v>225129</v>
      </c>
      <c r="C15" s="181" t="s">
        <v>115</v>
      </c>
      <c r="D15" s="14">
        <v>14</v>
      </c>
      <c r="E15" s="14">
        <v>9</v>
      </c>
      <c r="F15" s="14">
        <v>12</v>
      </c>
      <c r="G15" s="14">
        <v>8.5</v>
      </c>
      <c r="H15" s="14">
        <v>11</v>
      </c>
      <c r="I15" s="16">
        <f t="shared" si="3"/>
        <v>54.5</v>
      </c>
      <c r="J15" s="17">
        <f t="shared" si="5"/>
        <v>8.1749999999999989</v>
      </c>
      <c r="K15" s="31">
        <v>5</v>
      </c>
      <c r="L15" s="31">
        <v>3</v>
      </c>
      <c r="M15" s="31">
        <v>4.5</v>
      </c>
      <c r="N15" s="31">
        <v>4</v>
      </c>
      <c r="O15" s="31">
        <v>2.5</v>
      </c>
      <c r="P15" s="32">
        <f t="shared" si="6"/>
        <v>19</v>
      </c>
      <c r="Q15" s="33">
        <f t="shared" si="7"/>
        <v>0.95000000000000007</v>
      </c>
      <c r="R15" s="39">
        <f t="shared" si="0"/>
        <v>2.35</v>
      </c>
      <c r="S15" s="141">
        <f t="shared" si="1"/>
        <v>1.5</v>
      </c>
      <c r="T15" s="141">
        <f t="shared" si="1"/>
        <v>2.0249999999999999</v>
      </c>
      <c r="U15" s="141">
        <f t="shared" si="1"/>
        <v>1.4749999999999999</v>
      </c>
      <c r="V15" s="144">
        <f t="shared" si="1"/>
        <v>1.7749999999999999</v>
      </c>
      <c r="W15" s="126">
        <f t="shared" si="2"/>
        <v>73.5</v>
      </c>
      <c r="X15" s="46">
        <f t="shared" si="8"/>
        <v>9.1249999999999982</v>
      </c>
      <c r="Y15" s="186">
        <v>61</v>
      </c>
      <c r="Z15" s="51">
        <f t="shared" si="4"/>
        <v>48.800000000000004</v>
      </c>
    </row>
    <row r="16" spans="1:26" ht="19.899999999999999" customHeight="1" x14ac:dyDescent="0.3">
      <c r="A16" s="6">
        <v>10</v>
      </c>
      <c r="B16" s="156">
        <v>225130</v>
      </c>
      <c r="C16" s="181" t="s">
        <v>116</v>
      </c>
      <c r="D16" s="13">
        <v>8.5</v>
      </c>
      <c r="E16" s="14">
        <v>11</v>
      </c>
      <c r="F16" s="14">
        <v>10</v>
      </c>
      <c r="G16" s="14">
        <v>7.5</v>
      </c>
      <c r="H16" s="15">
        <v>6</v>
      </c>
      <c r="I16" s="16">
        <f t="shared" si="3"/>
        <v>43</v>
      </c>
      <c r="J16" s="17">
        <f t="shared" si="5"/>
        <v>6.45</v>
      </c>
      <c r="K16" s="30">
        <v>3</v>
      </c>
      <c r="L16" s="31">
        <v>2</v>
      </c>
      <c r="M16" s="31">
        <v>4</v>
      </c>
      <c r="N16" s="31">
        <v>1.5</v>
      </c>
      <c r="O16" s="162">
        <v>2</v>
      </c>
      <c r="P16" s="32">
        <f t="shared" si="6"/>
        <v>12.5</v>
      </c>
      <c r="Q16" s="33">
        <f t="shared" si="7"/>
        <v>0.625</v>
      </c>
      <c r="R16" s="39">
        <f t="shared" si="0"/>
        <v>1.4249999999999998</v>
      </c>
      <c r="S16" s="141">
        <f t="shared" si="1"/>
        <v>1.75</v>
      </c>
      <c r="T16" s="141">
        <f t="shared" si="1"/>
        <v>1.7</v>
      </c>
      <c r="U16" s="141">
        <f t="shared" si="1"/>
        <v>1.2</v>
      </c>
      <c r="V16" s="144">
        <f t="shared" si="1"/>
        <v>0.99999999999999989</v>
      </c>
      <c r="W16" s="126">
        <f t="shared" si="2"/>
        <v>55.5</v>
      </c>
      <c r="X16" s="46">
        <f t="shared" si="8"/>
        <v>7.0750000000000002</v>
      </c>
      <c r="Y16" s="186">
        <v>46</v>
      </c>
      <c r="Z16" s="51">
        <f t="shared" si="4"/>
        <v>36.800000000000004</v>
      </c>
    </row>
    <row r="17" spans="1:26" ht="19.899999999999999" customHeight="1" x14ac:dyDescent="0.3">
      <c r="A17" s="6">
        <v>11</v>
      </c>
      <c r="B17" s="156">
        <v>225131</v>
      </c>
      <c r="C17" s="181" t="s">
        <v>117</v>
      </c>
      <c r="D17" s="14">
        <v>8</v>
      </c>
      <c r="E17" s="14">
        <v>10.5</v>
      </c>
      <c r="F17" s="14">
        <v>13</v>
      </c>
      <c r="G17" s="14">
        <v>14.5</v>
      </c>
      <c r="H17" s="14">
        <v>7</v>
      </c>
      <c r="I17" s="16">
        <f t="shared" si="3"/>
        <v>53</v>
      </c>
      <c r="J17" s="17">
        <f t="shared" si="5"/>
        <v>7.9499999999999993</v>
      </c>
      <c r="K17" s="31">
        <v>2.5</v>
      </c>
      <c r="L17" s="31">
        <v>2</v>
      </c>
      <c r="M17" s="31">
        <v>3</v>
      </c>
      <c r="N17" s="31">
        <v>3.5</v>
      </c>
      <c r="O17" s="31">
        <v>4.5</v>
      </c>
      <c r="P17" s="32">
        <f t="shared" si="6"/>
        <v>15.5</v>
      </c>
      <c r="Q17" s="33">
        <f t="shared" si="7"/>
        <v>0.77500000000000002</v>
      </c>
      <c r="R17" s="39">
        <f t="shared" si="0"/>
        <v>1.325</v>
      </c>
      <c r="S17" s="141">
        <f t="shared" si="1"/>
        <v>1.675</v>
      </c>
      <c r="T17" s="141">
        <f t="shared" si="1"/>
        <v>2.1</v>
      </c>
      <c r="U17" s="141">
        <f t="shared" si="1"/>
        <v>2.3499999999999996</v>
      </c>
      <c r="V17" s="144">
        <f t="shared" si="1"/>
        <v>1.2750000000000001</v>
      </c>
      <c r="W17" s="126">
        <f t="shared" si="2"/>
        <v>68.5</v>
      </c>
      <c r="X17" s="46">
        <f t="shared" si="8"/>
        <v>8.7249999999999996</v>
      </c>
      <c r="Y17" s="186">
        <v>56</v>
      </c>
      <c r="Z17" s="51">
        <f t="shared" si="4"/>
        <v>44.800000000000004</v>
      </c>
    </row>
    <row r="18" spans="1:26" ht="19.899999999999999" customHeight="1" x14ac:dyDescent="0.3">
      <c r="A18" s="6">
        <v>12</v>
      </c>
      <c r="B18" s="156">
        <v>225132</v>
      </c>
      <c r="C18" s="181" t="s">
        <v>118</v>
      </c>
      <c r="D18" s="14">
        <v>6</v>
      </c>
      <c r="E18" s="14">
        <v>8.5</v>
      </c>
      <c r="F18" s="14">
        <v>6.5</v>
      </c>
      <c r="G18" s="14">
        <v>10</v>
      </c>
      <c r="H18" s="14">
        <v>8</v>
      </c>
      <c r="I18" s="16">
        <f t="shared" si="3"/>
        <v>39</v>
      </c>
      <c r="J18" s="17">
        <f t="shared" si="5"/>
        <v>5.85</v>
      </c>
      <c r="K18" s="31">
        <v>3.5</v>
      </c>
      <c r="L18" s="31">
        <v>2</v>
      </c>
      <c r="M18" s="31">
        <v>1.5</v>
      </c>
      <c r="N18" s="31">
        <v>2.5</v>
      </c>
      <c r="O18" s="31">
        <v>3</v>
      </c>
      <c r="P18" s="32">
        <f t="shared" si="6"/>
        <v>12.5</v>
      </c>
      <c r="Q18" s="33">
        <f t="shared" si="7"/>
        <v>0.625</v>
      </c>
      <c r="R18" s="39">
        <f t="shared" si="0"/>
        <v>1.075</v>
      </c>
      <c r="S18" s="141">
        <f t="shared" si="1"/>
        <v>1.375</v>
      </c>
      <c r="T18" s="141">
        <f t="shared" si="1"/>
        <v>1.05</v>
      </c>
      <c r="U18" s="141">
        <f t="shared" si="1"/>
        <v>1.625</v>
      </c>
      <c r="V18" s="144">
        <f t="shared" si="1"/>
        <v>1.35</v>
      </c>
      <c r="W18" s="126">
        <f t="shared" si="2"/>
        <v>51.5</v>
      </c>
      <c r="X18" s="46">
        <f t="shared" si="8"/>
        <v>6.4749999999999996</v>
      </c>
      <c r="Y18" s="186">
        <v>42</v>
      </c>
      <c r="Z18" s="51">
        <f t="shared" si="4"/>
        <v>33.6</v>
      </c>
    </row>
    <row r="19" spans="1:26" ht="19.899999999999999" customHeight="1" x14ac:dyDescent="0.3">
      <c r="A19" s="6">
        <v>13</v>
      </c>
      <c r="B19" s="156">
        <v>225133</v>
      </c>
      <c r="C19" s="181" t="s">
        <v>119</v>
      </c>
      <c r="D19" s="14">
        <v>5.5</v>
      </c>
      <c r="E19" s="14">
        <v>7.5</v>
      </c>
      <c r="F19" s="14">
        <v>6</v>
      </c>
      <c r="G19" s="14">
        <v>3.5</v>
      </c>
      <c r="H19" s="14">
        <v>5</v>
      </c>
      <c r="I19" s="16">
        <f t="shared" si="3"/>
        <v>27.5</v>
      </c>
      <c r="J19" s="17">
        <f t="shared" si="5"/>
        <v>4.125</v>
      </c>
      <c r="K19" s="31">
        <v>2</v>
      </c>
      <c r="L19" s="31">
        <v>1</v>
      </c>
      <c r="M19" s="31">
        <v>2.5</v>
      </c>
      <c r="N19" s="31">
        <v>1.5</v>
      </c>
      <c r="O19" s="31">
        <v>2.5</v>
      </c>
      <c r="P19" s="32">
        <f t="shared" si="6"/>
        <v>9.5</v>
      </c>
      <c r="Q19" s="33">
        <f t="shared" si="7"/>
        <v>0.47500000000000003</v>
      </c>
      <c r="R19" s="39">
        <f t="shared" si="0"/>
        <v>0.92499999999999993</v>
      </c>
      <c r="S19" s="141">
        <f t="shared" si="1"/>
        <v>1.175</v>
      </c>
      <c r="T19" s="141">
        <f t="shared" si="1"/>
        <v>1.0249999999999999</v>
      </c>
      <c r="U19" s="141">
        <f t="shared" si="1"/>
        <v>0.60000000000000009</v>
      </c>
      <c r="V19" s="144">
        <f t="shared" si="1"/>
        <v>0.875</v>
      </c>
      <c r="W19" s="126">
        <f t="shared" si="2"/>
        <v>37</v>
      </c>
      <c r="X19" s="46">
        <f t="shared" si="8"/>
        <v>4.5999999999999996</v>
      </c>
      <c r="Y19" s="186">
        <v>30</v>
      </c>
      <c r="Z19" s="51">
        <f t="shared" si="4"/>
        <v>24</v>
      </c>
    </row>
    <row r="20" spans="1:26" ht="19.899999999999999" customHeight="1" x14ac:dyDescent="0.3">
      <c r="A20" s="6">
        <v>14</v>
      </c>
      <c r="B20" s="156">
        <v>225134</v>
      </c>
      <c r="C20" s="181" t="s">
        <v>120</v>
      </c>
      <c r="D20" s="14">
        <v>15.5</v>
      </c>
      <c r="E20" s="14">
        <v>12</v>
      </c>
      <c r="F20" s="14">
        <v>15</v>
      </c>
      <c r="G20" s="14">
        <v>13</v>
      </c>
      <c r="H20" s="14">
        <v>11</v>
      </c>
      <c r="I20" s="16">
        <f t="shared" si="3"/>
        <v>66.5</v>
      </c>
      <c r="J20" s="17">
        <f t="shared" si="5"/>
        <v>9.9749999999999996</v>
      </c>
      <c r="K20" s="31">
        <v>5</v>
      </c>
      <c r="L20" s="31">
        <v>5.5</v>
      </c>
      <c r="M20" s="31">
        <v>4</v>
      </c>
      <c r="N20" s="31">
        <v>3.5</v>
      </c>
      <c r="O20" s="31">
        <v>3</v>
      </c>
      <c r="P20" s="32">
        <f t="shared" si="6"/>
        <v>21</v>
      </c>
      <c r="Q20" s="33">
        <f t="shared" si="7"/>
        <v>1.05</v>
      </c>
      <c r="R20" s="39">
        <f t="shared" si="0"/>
        <v>2.5749999999999997</v>
      </c>
      <c r="S20" s="141">
        <f t="shared" si="1"/>
        <v>2.0749999999999997</v>
      </c>
      <c r="T20" s="141">
        <f t="shared" si="1"/>
        <v>2.4500000000000002</v>
      </c>
      <c r="U20" s="141">
        <f t="shared" si="1"/>
        <v>2.125</v>
      </c>
      <c r="V20" s="144">
        <f t="shared" si="1"/>
        <v>1.7999999999999998</v>
      </c>
      <c r="W20" s="126">
        <f t="shared" si="2"/>
        <v>87.5</v>
      </c>
      <c r="X20" s="46">
        <f t="shared" si="8"/>
        <v>11.025</v>
      </c>
      <c r="Y20" s="186">
        <v>71</v>
      </c>
      <c r="Z20" s="51">
        <f t="shared" si="4"/>
        <v>56.800000000000004</v>
      </c>
    </row>
    <row r="21" spans="1:26" ht="19.899999999999999" customHeight="1" x14ac:dyDescent="0.3">
      <c r="A21" s="6">
        <v>15</v>
      </c>
      <c r="B21" s="156">
        <v>225135</v>
      </c>
      <c r="C21" s="181" t="s">
        <v>121</v>
      </c>
      <c r="D21" s="14">
        <v>7</v>
      </c>
      <c r="E21" s="14">
        <v>9</v>
      </c>
      <c r="F21" s="14">
        <v>5</v>
      </c>
      <c r="G21" s="14">
        <v>8.5</v>
      </c>
      <c r="H21" s="14">
        <v>6.5</v>
      </c>
      <c r="I21" s="16">
        <f t="shared" si="3"/>
        <v>36</v>
      </c>
      <c r="J21" s="17">
        <f t="shared" si="5"/>
        <v>5.3999999999999995</v>
      </c>
      <c r="K21" s="31">
        <v>2.5</v>
      </c>
      <c r="L21" s="31">
        <v>2</v>
      </c>
      <c r="M21" s="31">
        <v>3</v>
      </c>
      <c r="N21" s="31">
        <v>1.5</v>
      </c>
      <c r="O21" s="31">
        <v>2.5</v>
      </c>
      <c r="P21" s="32">
        <f t="shared" si="6"/>
        <v>11.5</v>
      </c>
      <c r="Q21" s="33">
        <f t="shared" si="7"/>
        <v>0.57500000000000007</v>
      </c>
      <c r="R21" s="39">
        <f t="shared" si="0"/>
        <v>1.175</v>
      </c>
      <c r="S21" s="141">
        <f t="shared" si="1"/>
        <v>1.45</v>
      </c>
      <c r="T21" s="141">
        <f t="shared" si="1"/>
        <v>0.9</v>
      </c>
      <c r="U21" s="141">
        <f t="shared" si="1"/>
        <v>1.3499999999999999</v>
      </c>
      <c r="V21" s="144">
        <f t="shared" si="1"/>
        <v>1.1000000000000001</v>
      </c>
      <c r="W21" s="126">
        <f t="shared" si="2"/>
        <v>47.5</v>
      </c>
      <c r="X21" s="46">
        <f t="shared" si="8"/>
        <v>5.9749999999999996</v>
      </c>
      <c r="Y21" s="186">
        <v>40</v>
      </c>
      <c r="Z21" s="51">
        <f t="shared" si="4"/>
        <v>32</v>
      </c>
    </row>
    <row r="22" spans="1:26" ht="19.899999999999999" customHeight="1" x14ac:dyDescent="0.3">
      <c r="A22" s="6">
        <v>16</v>
      </c>
      <c r="B22" s="156">
        <v>225136</v>
      </c>
      <c r="C22" s="181" t="s">
        <v>122</v>
      </c>
      <c r="D22" s="14">
        <v>12</v>
      </c>
      <c r="E22" s="14">
        <v>8</v>
      </c>
      <c r="F22" s="14">
        <v>13</v>
      </c>
      <c r="G22" s="14">
        <v>7</v>
      </c>
      <c r="H22" s="14">
        <v>11</v>
      </c>
      <c r="I22" s="16">
        <f t="shared" si="3"/>
        <v>51</v>
      </c>
      <c r="J22" s="17">
        <f t="shared" si="5"/>
        <v>7.6499999999999995</v>
      </c>
      <c r="K22" s="31">
        <v>3</v>
      </c>
      <c r="L22" s="31">
        <v>4</v>
      </c>
      <c r="M22" s="31">
        <v>2.5</v>
      </c>
      <c r="N22" s="31">
        <v>3.5</v>
      </c>
      <c r="O22" s="31">
        <v>2</v>
      </c>
      <c r="P22" s="32">
        <f t="shared" si="6"/>
        <v>15</v>
      </c>
      <c r="Q22" s="33">
        <f t="shared" si="7"/>
        <v>0.75</v>
      </c>
      <c r="R22" s="39">
        <f t="shared" si="0"/>
        <v>1.9499999999999997</v>
      </c>
      <c r="S22" s="141">
        <f t="shared" si="1"/>
        <v>1.4</v>
      </c>
      <c r="T22" s="141">
        <f t="shared" si="1"/>
        <v>2.0750000000000002</v>
      </c>
      <c r="U22" s="141">
        <f t="shared" si="1"/>
        <v>1.2250000000000001</v>
      </c>
      <c r="V22" s="144">
        <f t="shared" si="1"/>
        <v>1.75</v>
      </c>
      <c r="W22" s="126">
        <f t="shared" si="2"/>
        <v>66</v>
      </c>
      <c r="X22" s="46">
        <f t="shared" si="8"/>
        <v>8.3999999999999986</v>
      </c>
      <c r="Y22" s="186">
        <v>55</v>
      </c>
      <c r="Z22" s="51">
        <f t="shared" si="4"/>
        <v>44</v>
      </c>
    </row>
    <row r="23" spans="1:26" ht="19.899999999999999" customHeight="1" x14ac:dyDescent="0.3">
      <c r="A23" s="6">
        <v>17</v>
      </c>
      <c r="B23" s="156">
        <v>225137</v>
      </c>
      <c r="C23" s="181" t="s">
        <v>123</v>
      </c>
      <c r="D23" s="14">
        <v>16</v>
      </c>
      <c r="E23" s="14">
        <v>14</v>
      </c>
      <c r="F23" s="14">
        <v>10</v>
      </c>
      <c r="G23" s="14">
        <v>12.5</v>
      </c>
      <c r="H23" s="14">
        <v>15</v>
      </c>
      <c r="I23" s="16">
        <f t="shared" si="3"/>
        <v>67.5</v>
      </c>
      <c r="J23" s="17">
        <f t="shared" si="5"/>
        <v>10.125</v>
      </c>
      <c r="K23" s="31">
        <v>3.5</v>
      </c>
      <c r="L23" s="31">
        <v>4</v>
      </c>
      <c r="M23" s="31">
        <v>5.5</v>
      </c>
      <c r="N23" s="31">
        <v>5</v>
      </c>
      <c r="O23" s="31">
        <v>3</v>
      </c>
      <c r="P23" s="32">
        <f t="shared" si="6"/>
        <v>21</v>
      </c>
      <c r="Q23" s="33">
        <f t="shared" si="7"/>
        <v>1.05</v>
      </c>
      <c r="R23" s="39">
        <f t="shared" si="0"/>
        <v>2.5749999999999997</v>
      </c>
      <c r="S23" s="141">
        <f t="shared" ref="S23:V25" si="9">(E23*0.15+L23*0.05)</f>
        <v>2.3000000000000003</v>
      </c>
      <c r="T23" s="141">
        <f t="shared" si="9"/>
        <v>1.7749999999999999</v>
      </c>
      <c r="U23" s="141">
        <f t="shared" si="9"/>
        <v>2.125</v>
      </c>
      <c r="V23" s="144">
        <f t="shared" si="9"/>
        <v>2.4</v>
      </c>
      <c r="W23" s="126">
        <f t="shared" si="2"/>
        <v>88.5</v>
      </c>
      <c r="X23" s="46">
        <f t="shared" si="8"/>
        <v>11.175000000000001</v>
      </c>
      <c r="Y23" s="186">
        <v>71</v>
      </c>
      <c r="Z23" s="51">
        <f t="shared" si="4"/>
        <v>56.800000000000004</v>
      </c>
    </row>
    <row r="24" spans="1:26" ht="19.899999999999999" customHeight="1" x14ac:dyDescent="0.3">
      <c r="A24" s="6">
        <v>18</v>
      </c>
      <c r="B24" s="156">
        <v>225138</v>
      </c>
      <c r="C24" s="181" t="s">
        <v>124</v>
      </c>
      <c r="D24" s="14">
        <v>11</v>
      </c>
      <c r="E24" s="14">
        <v>9.5</v>
      </c>
      <c r="F24" s="14">
        <v>8</v>
      </c>
      <c r="G24" s="14">
        <v>12</v>
      </c>
      <c r="H24" s="14">
        <v>10.5</v>
      </c>
      <c r="I24" s="16">
        <f t="shared" si="3"/>
        <v>51</v>
      </c>
      <c r="J24" s="17">
        <f t="shared" si="5"/>
        <v>7.6499999999999995</v>
      </c>
      <c r="K24" s="31">
        <v>4</v>
      </c>
      <c r="L24" s="31">
        <v>3</v>
      </c>
      <c r="M24" s="31">
        <v>2.5</v>
      </c>
      <c r="N24" s="31">
        <v>3.5</v>
      </c>
      <c r="O24" s="31">
        <v>2</v>
      </c>
      <c r="P24" s="32">
        <f t="shared" si="6"/>
        <v>15</v>
      </c>
      <c r="Q24" s="33">
        <f t="shared" si="7"/>
        <v>0.75</v>
      </c>
      <c r="R24" s="39">
        <f t="shared" si="0"/>
        <v>1.8499999999999999</v>
      </c>
      <c r="S24" s="141">
        <f t="shared" si="9"/>
        <v>1.5750000000000002</v>
      </c>
      <c r="T24" s="141">
        <f t="shared" si="9"/>
        <v>1.325</v>
      </c>
      <c r="U24" s="141">
        <f t="shared" si="9"/>
        <v>1.9749999999999999</v>
      </c>
      <c r="V24" s="144">
        <f t="shared" si="9"/>
        <v>1.675</v>
      </c>
      <c r="W24" s="126">
        <f t="shared" si="2"/>
        <v>66</v>
      </c>
      <c r="X24" s="46">
        <f t="shared" si="8"/>
        <v>8.3999999999999986</v>
      </c>
      <c r="Y24" s="186">
        <v>56</v>
      </c>
      <c r="Z24" s="51">
        <f t="shared" si="4"/>
        <v>44.800000000000004</v>
      </c>
    </row>
    <row r="25" spans="1:26" ht="19.899999999999999" customHeight="1" x14ac:dyDescent="0.3">
      <c r="A25" s="6">
        <v>19</v>
      </c>
      <c r="B25" s="156">
        <v>225139</v>
      </c>
      <c r="C25" s="181" t="s">
        <v>125</v>
      </c>
      <c r="D25" s="14">
        <v>3</v>
      </c>
      <c r="E25" s="14">
        <v>7</v>
      </c>
      <c r="F25" s="14">
        <v>4.5</v>
      </c>
      <c r="G25" s="14">
        <v>5</v>
      </c>
      <c r="H25" s="14">
        <v>8</v>
      </c>
      <c r="I25" s="16">
        <f t="shared" si="3"/>
        <v>27.5</v>
      </c>
      <c r="J25" s="17">
        <f t="shared" si="5"/>
        <v>4.125</v>
      </c>
      <c r="K25" s="31">
        <v>1.5</v>
      </c>
      <c r="L25" s="31">
        <v>1</v>
      </c>
      <c r="M25" s="31">
        <v>0</v>
      </c>
      <c r="N25" s="31">
        <v>2</v>
      </c>
      <c r="O25" s="31">
        <v>1.5</v>
      </c>
      <c r="P25" s="32">
        <f t="shared" si="6"/>
        <v>6</v>
      </c>
      <c r="Q25" s="33">
        <f t="shared" si="7"/>
        <v>0.30000000000000004</v>
      </c>
      <c r="R25" s="39">
        <f t="shared" si="0"/>
        <v>0.52499999999999991</v>
      </c>
      <c r="S25" s="141">
        <f t="shared" si="9"/>
        <v>1.1000000000000001</v>
      </c>
      <c r="T25" s="141">
        <f t="shared" si="9"/>
        <v>0.67499999999999993</v>
      </c>
      <c r="U25" s="141">
        <f t="shared" si="9"/>
        <v>0.85</v>
      </c>
      <c r="V25" s="144">
        <f t="shared" si="9"/>
        <v>1.2749999999999999</v>
      </c>
      <c r="W25" s="126">
        <f t="shared" si="2"/>
        <v>33.5</v>
      </c>
      <c r="X25" s="46">
        <f t="shared" si="8"/>
        <v>4.4249999999999998</v>
      </c>
      <c r="Y25" s="186">
        <v>32</v>
      </c>
      <c r="Z25" s="51">
        <f t="shared" si="4"/>
        <v>25.6</v>
      </c>
    </row>
    <row r="26" spans="1:26" ht="19.899999999999999" customHeight="1" x14ac:dyDescent="0.3">
      <c r="A26" s="6">
        <v>20</v>
      </c>
      <c r="B26" s="156">
        <v>225140</v>
      </c>
      <c r="C26" s="181" t="s">
        <v>126</v>
      </c>
      <c r="D26" s="14">
        <v>6</v>
      </c>
      <c r="E26" s="14">
        <v>8</v>
      </c>
      <c r="F26" s="14">
        <v>5</v>
      </c>
      <c r="G26" s="14">
        <v>7.5</v>
      </c>
      <c r="H26" s="14">
        <v>9</v>
      </c>
      <c r="I26" s="16">
        <f t="shared" si="3"/>
        <v>35.5</v>
      </c>
      <c r="J26" s="17">
        <f t="shared" si="5"/>
        <v>5.3250000000000002</v>
      </c>
      <c r="K26" s="31">
        <v>1.5</v>
      </c>
      <c r="L26" s="31">
        <v>2</v>
      </c>
      <c r="M26" s="31">
        <v>2.5</v>
      </c>
      <c r="N26" s="31">
        <v>1.5</v>
      </c>
      <c r="O26" s="31">
        <v>2</v>
      </c>
      <c r="P26" s="32">
        <f t="shared" si="6"/>
        <v>9.5</v>
      </c>
      <c r="Q26" s="33">
        <f t="shared" si="7"/>
        <v>0.47500000000000003</v>
      </c>
      <c r="R26" s="39">
        <f t="shared" ref="R26:V66" si="10">(D26*0.15+K26*0.05)</f>
        <v>0.97499999999999987</v>
      </c>
      <c r="S26" s="141">
        <f t="shared" si="10"/>
        <v>1.3</v>
      </c>
      <c r="T26" s="141">
        <f t="shared" si="10"/>
        <v>0.875</v>
      </c>
      <c r="U26" s="141">
        <f t="shared" si="10"/>
        <v>1.2</v>
      </c>
      <c r="V26" s="144">
        <f t="shared" si="10"/>
        <v>1.45</v>
      </c>
      <c r="W26" s="126">
        <f t="shared" si="2"/>
        <v>45</v>
      </c>
      <c r="X26" s="46">
        <f t="shared" si="8"/>
        <v>5.8</v>
      </c>
      <c r="Y26" s="186">
        <v>38</v>
      </c>
      <c r="Z26" s="51">
        <f t="shared" si="4"/>
        <v>30.400000000000002</v>
      </c>
    </row>
    <row r="27" spans="1:26" ht="19.899999999999999" customHeight="1" x14ac:dyDescent="0.3">
      <c r="A27" s="6">
        <v>21</v>
      </c>
      <c r="B27" s="156">
        <v>225141</v>
      </c>
      <c r="C27" s="181" t="s">
        <v>127</v>
      </c>
      <c r="D27" s="14">
        <v>9</v>
      </c>
      <c r="E27" s="14">
        <v>6.5</v>
      </c>
      <c r="F27" s="14">
        <v>10</v>
      </c>
      <c r="G27" s="14">
        <v>7.5</v>
      </c>
      <c r="H27" s="14">
        <v>11</v>
      </c>
      <c r="I27" s="16">
        <f t="shared" si="3"/>
        <v>44</v>
      </c>
      <c r="J27" s="17">
        <f t="shared" si="5"/>
        <v>6.6</v>
      </c>
      <c r="K27" s="31">
        <v>2.5</v>
      </c>
      <c r="L27" s="31">
        <v>3.5</v>
      </c>
      <c r="M27" s="31">
        <v>3</v>
      </c>
      <c r="N27" s="31">
        <v>2</v>
      </c>
      <c r="O27" s="31">
        <v>1.5</v>
      </c>
      <c r="P27" s="32">
        <f t="shared" si="6"/>
        <v>12.5</v>
      </c>
      <c r="Q27" s="33">
        <f t="shared" si="7"/>
        <v>0.625</v>
      </c>
      <c r="R27" s="39">
        <f t="shared" si="10"/>
        <v>1.4749999999999999</v>
      </c>
      <c r="S27" s="141">
        <f t="shared" si="10"/>
        <v>1.1499999999999999</v>
      </c>
      <c r="T27" s="141">
        <f t="shared" si="10"/>
        <v>1.65</v>
      </c>
      <c r="U27" s="141">
        <f t="shared" si="10"/>
        <v>1.2250000000000001</v>
      </c>
      <c r="V27" s="144">
        <f t="shared" si="10"/>
        <v>1.7249999999999999</v>
      </c>
      <c r="W27" s="126">
        <f t="shared" si="2"/>
        <v>56.5</v>
      </c>
      <c r="X27" s="46">
        <f t="shared" si="8"/>
        <v>7.2249999999999996</v>
      </c>
      <c r="Y27" s="186">
        <v>48</v>
      </c>
      <c r="Z27" s="51">
        <f t="shared" si="4"/>
        <v>38.400000000000006</v>
      </c>
    </row>
    <row r="28" spans="1:26" ht="19.899999999999999" customHeight="1" x14ac:dyDescent="0.3">
      <c r="A28" s="6">
        <v>22</v>
      </c>
      <c r="B28" s="156">
        <v>225142</v>
      </c>
      <c r="C28" s="181" t="s">
        <v>128</v>
      </c>
      <c r="D28" s="14">
        <v>3</v>
      </c>
      <c r="E28" s="14">
        <v>6</v>
      </c>
      <c r="F28" s="14">
        <v>4.5</v>
      </c>
      <c r="G28" s="14">
        <v>5</v>
      </c>
      <c r="H28" s="14">
        <v>7</v>
      </c>
      <c r="I28" s="16">
        <f t="shared" si="3"/>
        <v>25.5</v>
      </c>
      <c r="J28" s="17">
        <f t="shared" si="5"/>
        <v>3.8249999999999997</v>
      </c>
      <c r="K28" s="31">
        <v>1.5</v>
      </c>
      <c r="L28" s="31">
        <v>1</v>
      </c>
      <c r="M28" s="31">
        <v>0</v>
      </c>
      <c r="N28" s="31">
        <v>2</v>
      </c>
      <c r="O28" s="31">
        <v>1.5</v>
      </c>
      <c r="P28" s="32">
        <f t="shared" si="6"/>
        <v>6</v>
      </c>
      <c r="Q28" s="33">
        <f t="shared" si="7"/>
        <v>0.30000000000000004</v>
      </c>
      <c r="R28" s="39">
        <f t="shared" si="10"/>
        <v>0.52499999999999991</v>
      </c>
      <c r="S28" s="141">
        <f t="shared" si="10"/>
        <v>0.95</v>
      </c>
      <c r="T28" s="141">
        <f t="shared" si="10"/>
        <v>0.67499999999999993</v>
      </c>
      <c r="U28" s="141">
        <f t="shared" si="10"/>
        <v>0.85</v>
      </c>
      <c r="V28" s="144">
        <f t="shared" si="10"/>
        <v>1.125</v>
      </c>
      <c r="W28" s="126">
        <f t="shared" si="2"/>
        <v>31.5</v>
      </c>
      <c r="X28" s="46">
        <f t="shared" si="8"/>
        <v>4.125</v>
      </c>
      <c r="Y28" s="186">
        <v>29</v>
      </c>
      <c r="Z28" s="51">
        <f t="shared" si="4"/>
        <v>23.200000000000003</v>
      </c>
    </row>
    <row r="29" spans="1:26" ht="19.899999999999999" customHeight="1" x14ac:dyDescent="0.3">
      <c r="A29" s="6">
        <v>23</v>
      </c>
      <c r="B29" s="156">
        <v>225143</v>
      </c>
      <c r="C29" s="181" t="s">
        <v>129</v>
      </c>
      <c r="D29" s="14">
        <v>12</v>
      </c>
      <c r="E29" s="14">
        <v>10.5</v>
      </c>
      <c r="F29" s="14">
        <v>8</v>
      </c>
      <c r="G29" s="14">
        <v>9</v>
      </c>
      <c r="H29" s="14">
        <v>13.5</v>
      </c>
      <c r="I29" s="16">
        <f t="shared" si="3"/>
        <v>53</v>
      </c>
      <c r="J29" s="17">
        <f t="shared" si="5"/>
        <v>7.9499999999999993</v>
      </c>
      <c r="K29" s="31">
        <v>4</v>
      </c>
      <c r="L29" s="31">
        <v>3</v>
      </c>
      <c r="M29" s="31">
        <v>2</v>
      </c>
      <c r="N29" s="31">
        <v>2.5</v>
      </c>
      <c r="O29" s="31">
        <v>4</v>
      </c>
      <c r="P29" s="32">
        <f t="shared" si="6"/>
        <v>15.5</v>
      </c>
      <c r="Q29" s="33">
        <f t="shared" si="7"/>
        <v>0.77500000000000002</v>
      </c>
      <c r="R29" s="39">
        <f t="shared" si="10"/>
        <v>1.9999999999999998</v>
      </c>
      <c r="S29" s="141">
        <f t="shared" si="10"/>
        <v>1.7250000000000001</v>
      </c>
      <c r="T29" s="141">
        <f t="shared" si="10"/>
        <v>1.3</v>
      </c>
      <c r="U29" s="141">
        <f t="shared" si="10"/>
        <v>1.4749999999999999</v>
      </c>
      <c r="V29" s="144">
        <f t="shared" si="10"/>
        <v>2.2250000000000001</v>
      </c>
      <c r="W29" s="126">
        <f t="shared" si="2"/>
        <v>68.5</v>
      </c>
      <c r="X29" s="46">
        <f t="shared" si="8"/>
        <v>8.7249999999999996</v>
      </c>
      <c r="Y29" s="186">
        <v>56</v>
      </c>
      <c r="Z29" s="51">
        <f t="shared" si="4"/>
        <v>44.800000000000004</v>
      </c>
    </row>
    <row r="30" spans="1:26" ht="19.899999999999999" customHeight="1" x14ac:dyDescent="0.3">
      <c r="A30" s="6">
        <v>24</v>
      </c>
      <c r="B30" s="156">
        <v>225144</v>
      </c>
      <c r="C30" s="181" t="s">
        <v>130</v>
      </c>
      <c r="D30" s="14">
        <v>11</v>
      </c>
      <c r="E30" s="14">
        <v>10</v>
      </c>
      <c r="F30" s="14">
        <v>14</v>
      </c>
      <c r="G30" s="14">
        <v>9</v>
      </c>
      <c r="H30" s="14">
        <v>8.5</v>
      </c>
      <c r="I30" s="16">
        <f t="shared" si="3"/>
        <v>52.5</v>
      </c>
      <c r="J30" s="17">
        <f t="shared" si="5"/>
        <v>7.875</v>
      </c>
      <c r="K30" s="31">
        <v>3.5</v>
      </c>
      <c r="L30" s="31">
        <v>2</v>
      </c>
      <c r="M30" s="31">
        <v>4</v>
      </c>
      <c r="N30" s="31">
        <v>3</v>
      </c>
      <c r="O30" s="31">
        <v>3</v>
      </c>
      <c r="P30" s="32">
        <f t="shared" si="6"/>
        <v>15.5</v>
      </c>
      <c r="Q30" s="33">
        <f t="shared" si="7"/>
        <v>0.77500000000000002</v>
      </c>
      <c r="R30" s="39">
        <f t="shared" si="10"/>
        <v>1.825</v>
      </c>
      <c r="S30" s="141">
        <f t="shared" si="10"/>
        <v>1.6</v>
      </c>
      <c r="T30" s="141">
        <f t="shared" si="10"/>
        <v>2.3000000000000003</v>
      </c>
      <c r="U30" s="141">
        <f t="shared" si="10"/>
        <v>1.5</v>
      </c>
      <c r="V30" s="144">
        <f t="shared" si="10"/>
        <v>1.4249999999999998</v>
      </c>
      <c r="W30" s="126">
        <f t="shared" si="2"/>
        <v>68</v>
      </c>
      <c r="X30" s="46">
        <f t="shared" si="8"/>
        <v>8.65</v>
      </c>
      <c r="Y30" s="186">
        <v>55</v>
      </c>
      <c r="Z30" s="51">
        <f t="shared" si="4"/>
        <v>44</v>
      </c>
    </row>
    <row r="31" spans="1:26" ht="19.899999999999999" customHeight="1" x14ac:dyDescent="0.3">
      <c r="A31" s="6">
        <v>25</v>
      </c>
      <c r="B31" s="156">
        <v>225145</v>
      </c>
      <c r="C31" s="181" t="s">
        <v>131</v>
      </c>
      <c r="D31" s="14">
        <v>11</v>
      </c>
      <c r="E31" s="14">
        <v>9</v>
      </c>
      <c r="F31" s="14">
        <v>12</v>
      </c>
      <c r="G31" s="14">
        <v>8</v>
      </c>
      <c r="H31" s="14">
        <v>14</v>
      </c>
      <c r="I31" s="16">
        <f t="shared" si="3"/>
        <v>54</v>
      </c>
      <c r="J31" s="17">
        <f t="shared" si="5"/>
        <v>8.1</v>
      </c>
      <c r="K31" s="31">
        <v>4</v>
      </c>
      <c r="L31" s="31">
        <v>5</v>
      </c>
      <c r="M31" s="31">
        <v>2.5</v>
      </c>
      <c r="N31" s="31">
        <v>3</v>
      </c>
      <c r="O31" s="31">
        <v>2</v>
      </c>
      <c r="P31" s="32">
        <f t="shared" si="6"/>
        <v>16.5</v>
      </c>
      <c r="Q31" s="33">
        <f t="shared" si="7"/>
        <v>0.82500000000000007</v>
      </c>
      <c r="R31" s="39">
        <f t="shared" si="10"/>
        <v>1.8499999999999999</v>
      </c>
      <c r="S31" s="141">
        <f t="shared" si="10"/>
        <v>1.5999999999999999</v>
      </c>
      <c r="T31" s="141">
        <f t="shared" si="10"/>
        <v>1.9249999999999998</v>
      </c>
      <c r="U31" s="141">
        <f t="shared" si="10"/>
        <v>1.35</v>
      </c>
      <c r="V31" s="144">
        <f t="shared" si="10"/>
        <v>2.2000000000000002</v>
      </c>
      <c r="W31" s="126">
        <f t="shared" si="2"/>
        <v>70.5</v>
      </c>
      <c r="X31" s="46">
        <f t="shared" si="8"/>
        <v>8.9249999999999989</v>
      </c>
      <c r="Y31" s="186">
        <v>57</v>
      </c>
      <c r="Z31" s="51">
        <f t="shared" si="4"/>
        <v>45.6</v>
      </c>
    </row>
    <row r="32" spans="1:26" ht="19.899999999999999" customHeight="1" x14ac:dyDescent="0.3">
      <c r="A32" s="6">
        <v>26</v>
      </c>
      <c r="B32" s="156">
        <v>225146</v>
      </c>
      <c r="C32" s="181" t="s">
        <v>132</v>
      </c>
      <c r="D32" s="14">
        <v>5</v>
      </c>
      <c r="E32" s="14">
        <v>7</v>
      </c>
      <c r="F32" s="14">
        <v>4.5</v>
      </c>
      <c r="G32" s="14">
        <v>8</v>
      </c>
      <c r="H32" s="14">
        <v>6</v>
      </c>
      <c r="I32" s="16">
        <f t="shared" si="3"/>
        <v>30.5</v>
      </c>
      <c r="J32" s="17">
        <f t="shared" si="5"/>
        <v>4.5750000000000002</v>
      </c>
      <c r="K32" s="31">
        <v>1.5</v>
      </c>
      <c r="L32" s="31">
        <v>2.5</v>
      </c>
      <c r="M32" s="31">
        <v>1.5</v>
      </c>
      <c r="N32" s="31">
        <v>1</v>
      </c>
      <c r="O32" s="31">
        <v>2.5</v>
      </c>
      <c r="P32" s="32">
        <f t="shared" si="6"/>
        <v>9</v>
      </c>
      <c r="Q32" s="33">
        <f t="shared" si="7"/>
        <v>0.45</v>
      </c>
      <c r="R32" s="39">
        <f t="shared" si="10"/>
        <v>0.82499999999999996</v>
      </c>
      <c r="S32" s="141">
        <f t="shared" si="10"/>
        <v>1.175</v>
      </c>
      <c r="T32" s="141">
        <f t="shared" si="10"/>
        <v>0.75</v>
      </c>
      <c r="U32" s="141">
        <f t="shared" si="10"/>
        <v>1.25</v>
      </c>
      <c r="V32" s="144">
        <f t="shared" si="10"/>
        <v>1.0249999999999999</v>
      </c>
      <c r="W32" s="126">
        <f t="shared" si="2"/>
        <v>39.5</v>
      </c>
      <c r="X32" s="46">
        <f t="shared" si="8"/>
        <v>5.0250000000000004</v>
      </c>
      <c r="Y32" s="186">
        <v>35</v>
      </c>
      <c r="Z32" s="51">
        <f t="shared" si="4"/>
        <v>28</v>
      </c>
    </row>
    <row r="33" spans="1:26" ht="19.899999999999999" customHeight="1" x14ac:dyDescent="0.3">
      <c r="A33" s="6">
        <v>27</v>
      </c>
      <c r="B33" s="156">
        <v>225147</v>
      </c>
      <c r="C33" s="181" t="s">
        <v>133</v>
      </c>
      <c r="D33" s="14">
        <v>8</v>
      </c>
      <c r="E33" s="14">
        <v>12</v>
      </c>
      <c r="F33" s="14">
        <v>9</v>
      </c>
      <c r="G33" s="14">
        <v>13</v>
      </c>
      <c r="H33" s="14">
        <v>10.5</v>
      </c>
      <c r="I33" s="16">
        <f t="shared" si="3"/>
        <v>52.5</v>
      </c>
      <c r="J33" s="17">
        <f t="shared" si="5"/>
        <v>7.875</v>
      </c>
      <c r="K33" s="31">
        <v>3</v>
      </c>
      <c r="L33" s="31">
        <v>2</v>
      </c>
      <c r="M33" s="31">
        <v>4</v>
      </c>
      <c r="N33" s="31">
        <v>3.5</v>
      </c>
      <c r="O33" s="31">
        <v>3</v>
      </c>
      <c r="P33" s="32">
        <f t="shared" si="6"/>
        <v>15.5</v>
      </c>
      <c r="Q33" s="33">
        <f t="shared" si="7"/>
        <v>0.77500000000000002</v>
      </c>
      <c r="R33" s="39">
        <f t="shared" si="10"/>
        <v>1.35</v>
      </c>
      <c r="S33" s="141">
        <f t="shared" si="10"/>
        <v>1.9</v>
      </c>
      <c r="T33" s="141">
        <f t="shared" si="10"/>
        <v>1.5499999999999998</v>
      </c>
      <c r="U33" s="141">
        <f t="shared" si="10"/>
        <v>2.125</v>
      </c>
      <c r="V33" s="144">
        <f t="shared" si="10"/>
        <v>1.7250000000000001</v>
      </c>
      <c r="W33" s="126">
        <f t="shared" si="2"/>
        <v>68</v>
      </c>
      <c r="X33" s="46">
        <f t="shared" si="8"/>
        <v>8.65</v>
      </c>
      <c r="Y33" s="186">
        <v>54</v>
      </c>
      <c r="Z33" s="51">
        <f t="shared" si="4"/>
        <v>43.2</v>
      </c>
    </row>
    <row r="34" spans="1:26" ht="19.899999999999999" customHeight="1" x14ac:dyDescent="0.3">
      <c r="A34" s="6">
        <v>28</v>
      </c>
      <c r="B34" s="156">
        <v>225148</v>
      </c>
      <c r="C34" s="181" t="s">
        <v>134</v>
      </c>
      <c r="D34" s="14">
        <v>6</v>
      </c>
      <c r="E34" s="14">
        <v>8</v>
      </c>
      <c r="F34" s="14">
        <v>5</v>
      </c>
      <c r="G34" s="14">
        <v>7.5</v>
      </c>
      <c r="H34" s="14">
        <v>9</v>
      </c>
      <c r="I34" s="16">
        <f t="shared" si="3"/>
        <v>35.5</v>
      </c>
      <c r="J34" s="17">
        <f t="shared" si="5"/>
        <v>5.3250000000000002</v>
      </c>
      <c r="K34" s="31">
        <v>1.5</v>
      </c>
      <c r="L34" s="31">
        <v>2</v>
      </c>
      <c r="M34" s="31">
        <v>2.5</v>
      </c>
      <c r="N34" s="31">
        <v>1.5</v>
      </c>
      <c r="O34" s="31">
        <v>2</v>
      </c>
      <c r="P34" s="32">
        <f t="shared" si="6"/>
        <v>9.5</v>
      </c>
      <c r="Q34" s="33">
        <f t="shared" si="7"/>
        <v>0.47500000000000003</v>
      </c>
      <c r="R34" s="39">
        <f t="shared" si="10"/>
        <v>0.97499999999999987</v>
      </c>
      <c r="S34" s="141">
        <f t="shared" si="10"/>
        <v>1.3</v>
      </c>
      <c r="T34" s="141">
        <f t="shared" si="10"/>
        <v>0.875</v>
      </c>
      <c r="U34" s="141">
        <f t="shared" si="10"/>
        <v>1.2</v>
      </c>
      <c r="V34" s="144">
        <f t="shared" si="10"/>
        <v>1.45</v>
      </c>
      <c r="W34" s="126">
        <f t="shared" si="2"/>
        <v>45</v>
      </c>
      <c r="X34" s="46">
        <f t="shared" si="8"/>
        <v>5.8</v>
      </c>
      <c r="Y34" s="186">
        <v>38</v>
      </c>
      <c r="Z34" s="51">
        <f t="shared" si="4"/>
        <v>30.400000000000002</v>
      </c>
    </row>
    <row r="35" spans="1:26" ht="19.899999999999999" customHeight="1" x14ac:dyDescent="0.3">
      <c r="A35" s="6">
        <v>29</v>
      </c>
      <c r="B35" s="156">
        <v>225149</v>
      </c>
      <c r="C35" s="181" t="s">
        <v>135</v>
      </c>
      <c r="D35" s="14">
        <v>9</v>
      </c>
      <c r="E35" s="14">
        <v>6.5</v>
      </c>
      <c r="F35" s="14">
        <v>10</v>
      </c>
      <c r="G35" s="14">
        <v>7.5</v>
      </c>
      <c r="H35" s="14">
        <v>11</v>
      </c>
      <c r="I35" s="16">
        <f t="shared" si="3"/>
        <v>44</v>
      </c>
      <c r="J35" s="17">
        <f t="shared" si="5"/>
        <v>6.6</v>
      </c>
      <c r="K35" s="31">
        <v>2.5</v>
      </c>
      <c r="L35" s="31">
        <v>3.5</v>
      </c>
      <c r="M35" s="31">
        <v>3</v>
      </c>
      <c r="N35" s="31">
        <v>2</v>
      </c>
      <c r="O35" s="31">
        <v>1.5</v>
      </c>
      <c r="P35" s="32">
        <f t="shared" si="6"/>
        <v>12.5</v>
      </c>
      <c r="Q35" s="33">
        <f t="shared" si="7"/>
        <v>0.625</v>
      </c>
      <c r="R35" s="39">
        <f t="shared" si="10"/>
        <v>1.4749999999999999</v>
      </c>
      <c r="S35" s="141">
        <f t="shared" si="10"/>
        <v>1.1499999999999999</v>
      </c>
      <c r="T35" s="141">
        <f t="shared" si="10"/>
        <v>1.65</v>
      </c>
      <c r="U35" s="141">
        <f t="shared" si="10"/>
        <v>1.2250000000000001</v>
      </c>
      <c r="V35" s="144">
        <f t="shared" si="10"/>
        <v>1.7249999999999999</v>
      </c>
      <c r="W35" s="126">
        <f t="shared" si="2"/>
        <v>56.5</v>
      </c>
      <c r="X35" s="46">
        <f t="shared" si="8"/>
        <v>7.2249999999999996</v>
      </c>
      <c r="Y35" s="186">
        <v>49</v>
      </c>
      <c r="Z35" s="51">
        <f t="shared" si="4"/>
        <v>39.200000000000003</v>
      </c>
    </row>
    <row r="36" spans="1:26" ht="19.899999999999999" customHeight="1" x14ac:dyDescent="0.3">
      <c r="A36" s="6">
        <v>30</v>
      </c>
      <c r="B36" s="156">
        <v>225150</v>
      </c>
      <c r="C36" s="181" t="s">
        <v>136</v>
      </c>
      <c r="D36" s="14">
        <v>13</v>
      </c>
      <c r="E36" s="14">
        <v>17.5</v>
      </c>
      <c r="F36" s="14">
        <v>10</v>
      </c>
      <c r="G36" s="14">
        <v>15</v>
      </c>
      <c r="H36" s="14">
        <v>16</v>
      </c>
      <c r="I36" s="16">
        <f t="shared" si="3"/>
        <v>71.5</v>
      </c>
      <c r="J36" s="17">
        <f t="shared" si="5"/>
        <v>10.725</v>
      </c>
      <c r="K36" s="31">
        <v>4</v>
      </c>
      <c r="L36" s="31">
        <v>5</v>
      </c>
      <c r="M36" s="31">
        <v>4.5</v>
      </c>
      <c r="N36" s="31">
        <v>3</v>
      </c>
      <c r="O36" s="31">
        <v>5</v>
      </c>
      <c r="P36" s="32">
        <f t="shared" si="6"/>
        <v>21.5</v>
      </c>
      <c r="Q36" s="33">
        <f t="shared" si="7"/>
        <v>1.075</v>
      </c>
      <c r="R36" s="39">
        <f t="shared" si="10"/>
        <v>2.15</v>
      </c>
      <c r="S36" s="141">
        <f t="shared" si="10"/>
        <v>2.875</v>
      </c>
      <c r="T36" s="141">
        <f t="shared" si="10"/>
        <v>1.7250000000000001</v>
      </c>
      <c r="U36" s="141">
        <f t="shared" si="10"/>
        <v>2.4</v>
      </c>
      <c r="V36" s="144">
        <f t="shared" si="10"/>
        <v>2.65</v>
      </c>
      <c r="W36" s="126">
        <f t="shared" si="2"/>
        <v>93</v>
      </c>
      <c r="X36" s="46">
        <f t="shared" si="8"/>
        <v>11.799999999999999</v>
      </c>
      <c r="Y36" s="186">
        <v>75</v>
      </c>
      <c r="Z36" s="51">
        <f t="shared" si="4"/>
        <v>60</v>
      </c>
    </row>
    <row r="37" spans="1:26" ht="19.899999999999999" customHeight="1" x14ac:dyDescent="0.3">
      <c r="A37" s="6">
        <v>31</v>
      </c>
      <c r="B37" s="156">
        <v>225151</v>
      </c>
      <c r="C37" s="181" t="s">
        <v>137</v>
      </c>
      <c r="D37" s="14">
        <v>18</v>
      </c>
      <c r="E37" s="14">
        <v>17.5</v>
      </c>
      <c r="F37" s="14">
        <v>19</v>
      </c>
      <c r="G37" s="14">
        <v>15</v>
      </c>
      <c r="H37" s="14">
        <v>18</v>
      </c>
      <c r="I37" s="16">
        <f t="shared" si="3"/>
        <v>87.5</v>
      </c>
      <c r="J37" s="17">
        <f t="shared" si="5"/>
        <v>13.125</v>
      </c>
      <c r="K37" s="31">
        <v>5.5</v>
      </c>
      <c r="L37" s="31">
        <v>5</v>
      </c>
      <c r="M37" s="31">
        <v>6</v>
      </c>
      <c r="N37" s="31">
        <v>5.5</v>
      </c>
      <c r="O37" s="31">
        <v>5</v>
      </c>
      <c r="P37" s="32">
        <f t="shared" si="6"/>
        <v>27</v>
      </c>
      <c r="Q37" s="33">
        <f t="shared" si="7"/>
        <v>1.35</v>
      </c>
      <c r="R37" s="39">
        <f t="shared" si="10"/>
        <v>2.9749999999999996</v>
      </c>
      <c r="S37" s="141">
        <f t="shared" si="10"/>
        <v>2.875</v>
      </c>
      <c r="T37" s="141">
        <f t="shared" si="10"/>
        <v>3.1500000000000004</v>
      </c>
      <c r="U37" s="141">
        <f t="shared" si="10"/>
        <v>2.5249999999999999</v>
      </c>
      <c r="V37" s="144">
        <f t="shared" si="10"/>
        <v>2.9499999999999997</v>
      </c>
      <c r="W37" s="126">
        <f t="shared" si="2"/>
        <v>114.5</v>
      </c>
      <c r="X37" s="46">
        <f t="shared" si="8"/>
        <v>14.475</v>
      </c>
      <c r="Y37" s="186">
        <v>90</v>
      </c>
      <c r="Z37" s="51">
        <f t="shared" si="4"/>
        <v>72</v>
      </c>
    </row>
    <row r="38" spans="1:26" ht="19.899999999999999" customHeight="1" x14ac:dyDescent="0.3">
      <c r="A38" s="6">
        <v>32</v>
      </c>
      <c r="B38" s="156">
        <v>225152</v>
      </c>
      <c r="C38" s="182" t="s">
        <v>138</v>
      </c>
      <c r="D38" s="14">
        <v>15</v>
      </c>
      <c r="E38" s="14">
        <v>17</v>
      </c>
      <c r="F38" s="14">
        <v>10.5</v>
      </c>
      <c r="G38" s="14">
        <v>16</v>
      </c>
      <c r="H38" s="14">
        <v>12.5</v>
      </c>
      <c r="I38" s="16">
        <f t="shared" si="3"/>
        <v>71</v>
      </c>
      <c r="J38" s="17">
        <f t="shared" si="5"/>
        <v>10.65</v>
      </c>
      <c r="K38" s="31">
        <v>4</v>
      </c>
      <c r="L38" s="31">
        <v>5</v>
      </c>
      <c r="M38" s="31">
        <v>3</v>
      </c>
      <c r="N38" s="31">
        <v>4.5</v>
      </c>
      <c r="O38" s="31">
        <v>5.5</v>
      </c>
      <c r="P38" s="32">
        <f t="shared" si="6"/>
        <v>22</v>
      </c>
      <c r="Q38" s="33">
        <f t="shared" si="7"/>
        <v>1.1000000000000001</v>
      </c>
      <c r="R38" s="39">
        <f t="shared" si="10"/>
        <v>2.4500000000000002</v>
      </c>
      <c r="S38" s="141">
        <f t="shared" si="10"/>
        <v>2.8</v>
      </c>
      <c r="T38" s="141">
        <f t="shared" si="10"/>
        <v>1.7250000000000001</v>
      </c>
      <c r="U38" s="141">
        <f t="shared" si="10"/>
        <v>2.625</v>
      </c>
      <c r="V38" s="144">
        <f t="shared" si="10"/>
        <v>2.15</v>
      </c>
      <c r="W38" s="126">
        <f t="shared" si="2"/>
        <v>93</v>
      </c>
      <c r="X38" s="46">
        <f t="shared" si="8"/>
        <v>11.75</v>
      </c>
      <c r="Y38" s="186">
        <v>75</v>
      </c>
      <c r="Z38" s="51">
        <f t="shared" si="4"/>
        <v>60</v>
      </c>
    </row>
    <row r="39" spans="1:26" ht="19.899999999999999" customHeight="1" x14ac:dyDescent="0.3">
      <c r="A39" s="6">
        <v>33</v>
      </c>
      <c r="B39" s="156">
        <v>225153</v>
      </c>
      <c r="C39" s="181" t="s">
        <v>139</v>
      </c>
      <c r="D39" s="14">
        <v>13</v>
      </c>
      <c r="E39" s="14">
        <v>10</v>
      </c>
      <c r="F39" s="14">
        <v>11</v>
      </c>
      <c r="G39" s="14">
        <v>17</v>
      </c>
      <c r="H39" s="14">
        <v>14.5</v>
      </c>
      <c r="I39" s="16">
        <f t="shared" si="3"/>
        <v>65.5</v>
      </c>
      <c r="J39" s="17">
        <f t="shared" si="5"/>
        <v>9.8249999999999993</v>
      </c>
      <c r="K39" s="31">
        <v>3</v>
      </c>
      <c r="L39" s="31">
        <v>4.5</v>
      </c>
      <c r="M39" s="31">
        <v>4</v>
      </c>
      <c r="N39" s="31">
        <v>2.5</v>
      </c>
      <c r="O39" s="31">
        <v>5</v>
      </c>
      <c r="P39" s="31">
        <f t="shared" si="6"/>
        <v>19</v>
      </c>
      <c r="Q39" s="33">
        <f t="shared" si="7"/>
        <v>0.95000000000000007</v>
      </c>
      <c r="R39" s="39">
        <f t="shared" si="10"/>
        <v>2.1</v>
      </c>
      <c r="S39" s="141">
        <f t="shared" si="10"/>
        <v>1.7250000000000001</v>
      </c>
      <c r="T39" s="141">
        <f t="shared" si="10"/>
        <v>1.8499999999999999</v>
      </c>
      <c r="U39" s="141">
        <f t="shared" si="10"/>
        <v>2.6749999999999998</v>
      </c>
      <c r="V39" s="144">
        <f t="shared" si="10"/>
        <v>2.4249999999999998</v>
      </c>
      <c r="W39" s="126">
        <f t="shared" si="2"/>
        <v>84.5</v>
      </c>
      <c r="X39" s="46">
        <f t="shared" si="8"/>
        <v>10.774999999999999</v>
      </c>
      <c r="Y39" s="186">
        <v>64</v>
      </c>
      <c r="Z39" s="51">
        <f t="shared" si="4"/>
        <v>51.2</v>
      </c>
    </row>
    <row r="40" spans="1:26" ht="19.899999999999999" customHeight="1" x14ac:dyDescent="0.3">
      <c r="A40" s="6">
        <v>34</v>
      </c>
      <c r="B40" s="156">
        <v>225154</v>
      </c>
      <c r="C40" s="181" t="s">
        <v>140</v>
      </c>
      <c r="D40" s="59">
        <v>6.5</v>
      </c>
      <c r="E40" s="14">
        <v>8</v>
      </c>
      <c r="F40" s="14">
        <v>7</v>
      </c>
      <c r="G40" s="14">
        <v>8.5</v>
      </c>
      <c r="H40" s="14">
        <v>9</v>
      </c>
      <c r="I40" s="16">
        <f t="shared" si="3"/>
        <v>39</v>
      </c>
      <c r="J40" s="17">
        <f t="shared" si="5"/>
        <v>5.85</v>
      </c>
      <c r="K40" s="31">
        <v>2.5</v>
      </c>
      <c r="L40" s="31">
        <v>2</v>
      </c>
      <c r="M40" s="31">
        <v>2.5</v>
      </c>
      <c r="N40" s="31">
        <v>3</v>
      </c>
      <c r="O40" s="31">
        <v>1.5</v>
      </c>
      <c r="P40" s="32">
        <f t="shared" si="6"/>
        <v>11.5</v>
      </c>
      <c r="Q40" s="33">
        <f t="shared" si="7"/>
        <v>0.57500000000000007</v>
      </c>
      <c r="R40" s="39">
        <f t="shared" si="10"/>
        <v>1.1000000000000001</v>
      </c>
      <c r="S40" s="141">
        <f t="shared" si="10"/>
        <v>1.3</v>
      </c>
      <c r="T40" s="141">
        <f t="shared" si="10"/>
        <v>1.175</v>
      </c>
      <c r="U40" s="141">
        <f t="shared" si="10"/>
        <v>1.4249999999999998</v>
      </c>
      <c r="V40" s="144">
        <f t="shared" si="10"/>
        <v>1.4249999999999998</v>
      </c>
      <c r="W40" s="126">
        <f t="shared" si="2"/>
        <v>50.5</v>
      </c>
      <c r="X40" s="46">
        <f t="shared" si="8"/>
        <v>6.4249999999999998</v>
      </c>
      <c r="Y40" s="186">
        <v>43</v>
      </c>
      <c r="Z40" s="51">
        <f t="shared" si="4"/>
        <v>34.4</v>
      </c>
    </row>
    <row r="41" spans="1:26" ht="19.899999999999999" customHeight="1" x14ac:dyDescent="0.3">
      <c r="A41" s="6">
        <v>35</v>
      </c>
      <c r="B41" s="156">
        <v>225155</v>
      </c>
      <c r="C41" s="181" t="s">
        <v>141</v>
      </c>
      <c r="D41" s="14">
        <v>10.5</v>
      </c>
      <c r="E41" s="14">
        <v>11</v>
      </c>
      <c r="F41" s="14">
        <v>13.5</v>
      </c>
      <c r="G41" s="14">
        <v>16.5</v>
      </c>
      <c r="H41" s="14">
        <v>11.5</v>
      </c>
      <c r="I41" s="16">
        <f t="shared" si="3"/>
        <v>63</v>
      </c>
      <c r="J41" s="17">
        <f t="shared" si="5"/>
        <v>9.4499999999999993</v>
      </c>
      <c r="K41" s="31">
        <v>4</v>
      </c>
      <c r="L41" s="31">
        <v>3</v>
      </c>
      <c r="M41" s="31">
        <v>3.5</v>
      </c>
      <c r="N41" s="31">
        <v>5</v>
      </c>
      <c r="O41" s="31">
        <v>4</v>
      </c>
      <c r="P41" s="32">
        <f t="shared" si="6"/>
        <v>19.5</v>
      </c>
      <c r="Q41" s="33">
        <f t="shared" si="7"/>
        <v>0.97500000000000009</v>
      </c>
      <c r="R41" s="39">
        <f t="shared" si="10"/>
        <v>1.7749999999999999</v>
      </c>
      <c r="S41" s="141">
        <f t="shared" si="10"/>
        <v>1.7999999999999998</v>
      </c>
      <c r="T41" s="141">
        <f t="shared" si="10"/>
        <v>2.1999999999999997</v>
      </c>
      <c r="U41" s="141">
        <f t="shared" si="10"/>
        <v>2.7250000000000001</v>
      </c>
      <c r="V41" s="144">
        <f t="shared" si="10"/>
        <v>1.9249999999999998</v>
      </c>
      <c r="W41" s="126">
        <f t="shared" si="2"/>
        <v>82.5</v>
      </c>
      <c r="X41" s="46">
        <f t="shared" si="8"/>
        <v>10.424999999999999</v>
      </c>
      <c r="Y41" s="186">
        <v>66</v>
      </c>
      <c r="Z41" s="51">
        <f t="shared" si="4"/>
        <v>52.800000000000004</v>
      </c>
    </row>
    <row r="42" spans="1:26" ht="19.899999999999999" customHeight="1" x14ac:dyDescent="0.3">
      <c r="A42" s="6">
        <v>36</v>
      </c>
      <c r="B42" s="156">
        <v>225156</v>
      </c>
      <c r="C42" s="181" t="s">
        <v>142</v>
      </c>
      <c r="D42" s="14">
        <v>6</v>
      </c>
      <c r="E42" s="14">
        <v>8.5</v>
      </c>
      <c r="F42" s="14">
        <v>7</v>
      </c>
      <c r="G42" s="14">
        <v>10</v>
      </c>
      <c r="H42" s="14">
        <v>5</v>
      </c>
      <c r="I42" s="16">
        <f t="shared" si="3"/>
        <v>36.5</v>
      </c>
      <c r="J42" s="17">
        <f t="shared" si="5"/>
        <v>5.4749999999999996</v>
      </c>
      <c r="K42" s="31">
        <v>3.5</v>
      </c>
      <c r="L42" s="31">
        <v>2</v>
      </c>
      <c r="M42" s="31">
        <v>1.5</v>
      </c>
      <c r="N42" s="31">
        <v>2.5</v>
      </c>
      <c r="O42" s="31">
        <v>3</v>
      </c>
      <c r="P42" s="32">
        <f t="shared" si="6"/>
        <v>12.5</v>
      </c>
      <c r="Q42" s="33">
        <f t="shared" si="7"/>
        <v>0.625</v>
      </c>
      <c r="R42" s="39">
        <f t="shared" si="10"/>
        <v>1.075</v>
      </c>
      <c r="S42" s="141">
        <f t="shared" si="10"/>
        <v>1.375</v>
      </c>
      <c r="T42" s="141">
        <f t="shared" si="10"/>
        <v>1.125</v>
      </c>
      <c r="U42" s="141">
        <f t="shared" si="10"/>
        <v>1.625</v>
      </c>
      <c r="V42" s="144">
        <f t="shared" si="10"/>
        <v>0.9</v>
      </c>
      <c r="W42" s="126">
        <f t="shared" si="2"/>
        <v>49</v>
      </c>
      <c r="X42" s="46">
        <f t="shared" si="8"/>
        <v>6.1</v>
      </c>
      <c r="Y42" s="186">
        <v>41</v>
      </c>
      <c r="Z42" s="51">
        <f t="shared" si="4"/>
        <v>32.800000000000004</v>
      </c>
    </row>
    <row r="43" spans="1:26" ht="19.899999999999999" customHeight="1" x14ac:dyDescent="0.3">
      <c r="A43" s="6">
        <v>37</v>
      </c>
      <c r="B43" s="156">
        <v>225157</v>
      </c>
      <c r="C43" s="181" t="s">
        <v>143</v>
      </c>
      <c r="D43" s="14">
        <v>7</v>
      </c>
      <c r="E43" s="14">
        <v>9</v>
      </c>
      <c r="F43" s="14">
        <v>11.5</v>
      </c>
      <c r="G43" s="14">
        <v>10</v>
      </c>
      <c r="H43" s="14">
        <v>8</v>
      </c>
      <c r="I43" s="16">
        <f t="shared" si="3"/>
        <v>45.5</v>
      </c>
      <c r="J43" s="17">
        <f t="shared" si="5"/>
        <v>6.8250000000000002</v>
      </c>
      <c r="K43" s="31">
        <v>3</v>
      </c>
      <c r="L43" s="31">
        <v>2.5</v>
      </c>
      <c r="M43" s="31">
        <v>3</v>
      </c>
      <c r="N43" s="31">
        <v>2</v>
      </c>
      <c r="O43" s="31">
        <v>2.5</v>
      </c>
      <c r="P43" s="32">
        <f t="shared" si="6"/>
        <v>13</v>
      </c>
      <c r="Q43" s="33">
        <f t="shared" si="7"/>
        <v>0.65</v>
      </c>
      <c r="R43" s="39">
        <f t="shared" si="10"/>
        <v>1.2000000000000002</v>
      </c>
      <c r="S43" s="141">
        <f t="shared" si="10"/>
        <v>1.4749999999999999</v>
      </c>
      <c r="T43" s="141">
        <f t="shared" si="10"/>
        <v>1.875</v>
      </c>
      <c r="U43" s="141">
        <f t="shared" si="10"/>
        <v>1.6</v>
      </c>
      <c r="V43" s="144">
        <f t="shared" si="10"/>
        <v>1.325</v>
      </c>
      <c r="W43" s="126">
        <f t="shared" si="2"/>
        <v>58.5</v>
      </c>
      <c r="X43" s="46">
        <f t="shared" si="8"/>
        <v>7.4750000000000005</v>
      </c>
      <c r="Y43" s="186">
        <v>48</v>
      </c>
      <c r="Z43" s="51">
        <f t="shared" si="4"/>
        <v>38.400000000000006</v>
      </c>
    </row>
    <row r="44" spans="1:26" ht="19.899999999999999" customHeight="1" x14ac:dyDescent="0.3">
      <c r="A44" s="6">
        <v>38</v>
      </c>
      <c r="B44" s="156">
        <v>225158</v>
      </c>
      <c r="C44" s="181" t="s">
        <v>144</v>
      </c>
      <c r="D44" s="14">
        <v>13</v>
      </c>
      <c r="E44" s="14">
        <v>10</v>
      </c>
      <c r="F44" s="14">
        <v>9</v>
      </c>
      <c r="G44" s="14">
        <v>11</v>
      </c>
      <c r="H44" s="14">
        <v>13</v>
      </c>
      <c r="I44" s="16">
        <f t="shared" si="3"/>
        <v>56</v>
      </c>
      <c r="J44" s="17">
        <f t="shared" si="5"/>
        <v>8.4</v>
      </c>
      <c r="K44" s="31">
        <v>3</v>
      </c>
      <c r="L44" s="31">
        <v>3.5</v>
      </c>
      <c r="M44" s="31">
        <v>4</v>
      </c>
      <c r="N44" s="31">
        <v>5</v>
      </c>
      <c r="O44" s="31">
        <v>3</v>
      </c>
      <c r="P44" s="32">
        <f t="shared" si="6"/>
        <v>18.5</v>
      </c>
      <c r="Q44" s="33">
        <f t="shared" si="7"/>
        <v>0.92500000000000004</v>
      </c>
      <c r="R44" s="39">
        <f t="shared" si="10"/>
        <v>2.1</v>
      </c>
      <c r="S44" s="141">
        <f t="shared" si="10"/>
        <v>1.675</v>
      </c>
      <c r="T44" s="141">
        <f t="shared" si="10"/>
        <v>1.5499999999999998</v>
      </c>
      <c r="U44" s="141">
        <f t="shared" si="10"/>
        <v>1.9</v>
      </c>
      <c r="V44" s="144">
        <f t="shared" si="10"/>
        <v>2.1</v>
      </c>
      <c r="W44" s="126">
        <f t="shared" si="2"/>
        <v>74.5</v>
      </c>
      <c r="X44" s="46">
        <f t="shared" si="8"/>
        <v>9.3250000000000011</v>
      </c>
      <c r="Y44" s="186">
        <v>60</v>
      </c>
      <c r="Z44" s="51">
        <f t="shared" si="4"/>
        <v>48</v>
      </c>
    </row>
    <row r="45" spans="1:26" ht="19.899999999999999" customHeight="1" x14ac:dyDescent="0.3">
      <c r="A45" s="6">
        <v>39</v>
      </c>
      <c r="B45" s="156">
        <v>225159</v>
      </c>
      <c r="C45" s="181" t="s">
        <v>145</v>
      </c>
      <c r="D45" s="14">
        <v>8</v>
      </c>
      <c r="E45" s="14">
        <v>10.5</v>
      </c>
      <c r="F45" s="14">
        <v>13</v>
      </c>
      <c r="G45" s="14">
        <v>14.5</v>
      </c>
      <c r="H45" s="14">
        <v>7</v>
      </c>
      <c r="I45" s="16">
        <f t="shared" si="3"/>
        <v>53</v>
      </c>
      <c r="J45" s="17">
        <f t="shared" si="5"/>
        <v>7.9499999999999993</v>
      </c>
      <c r="K45" s="31">
        <v>2.5</v>
      </c>
      <c r="L45" s="31">
        <v>2</v>
      </c>
      <c r="M45" s="31">
        <v>3</v>
      </c>
      <c r="N45" s="31">
        <v>3.5</v>
      </c>
      <c r="O45" s="31">
        <v>4.5</v>
      </c>
      <c r="P45" s="32">
        <f t="shared" si="6"/>
        <v>15.5</v>
      </c>
      <c r="Q45" s="33">
        <f t="shared" si="7"/>
        <v>0.77500000000000002</v>
      </c>
      <c r="R45" s="39">
        <f t="shared" si="10"/>
        <v>1.325</v>
      </c>
      <c r="S45" s="141">
        <f t="shared" si="10"/>
        <v>1.675</v>
      </c>
      <c r="T45" s="141">
        <f t="shared" si="10"/>
        <v>2.1</v>
      </c>
      <c r="U45" s="141">
        <f t="shared" si="10"/>
        <v>2.3499999999999996</v>
      </c>
      <c r="V45" s="144">
        <f t="shared" si="10"/>
        <v>1.2750000000000001</v>
      </c>
      <c r="W45" s="126">
        <f t="shared" si="2"/>
        <v>68.5</v>
      </c>
      <c r="X45" s="46">
        <f t="shared" si="8"/>
        <v>8.7249999999999996</v>
      </c>
      <c r="Y45" s="186">
        <v>58</v>
      </c>
      <c r="Z45" s="51">
        <f t="shared" si="4"/>
        <v>46.400000000000006</v>
      </c>
    </row>
    <row r="46" spans="1:26" ht="19.899999999999999" customHeight="1" x14ac:dyDescent="0.3">
      <c r="A46" s="6">
        <v>40</v>
      </c>
      <c r="B46" s="156">
        <v>225160</v>
      </c>
      <c r="C46" s="181" t="s">
        <v>146</v>
      </c>
      <c r="D46" s="14">
        <v>15.5</v>
      </c>
      <c r="E46" s="14">
        <v>12</v>
      </c>
      <c r="F46" s="14">
        <v>15</v>
      </c>
      <c r="G46" s="14">
        <v>13</v>
      </c>
      <c r="H46" s="14">
        <v>10</v>
      </c>
      <c r="I46" s="16">
        <f t="shared" si="3"/>
        <v>65.5</v>
      </c>
      <c r="J46" s="17">
        <f t="shared" si="5"/>
        <v>9.8249999999999993</v>
      </c>
      <c r="K46" s="31">
        <v>5</v>
      </c>
      <c r="L46" s="31">
        <v>5.5</v>
      </c>
      <c r="M46" s="31">
        <v>4</v>
      </c>
      <c r="N46" s="31">
        <v>3.5</v>
      </c>
      <c r="O46" s="31">
        <v>3</v>
      </c>
      <c r="P46" s="32">
        <f t="shared" si="6"/>
        <v>21</v>
      </c>
      <c r="Q46" s="33">
        <f t="shared" si="7"/>
        <v>1.05</v>
      </c>
      <c r="R46" s="39">
        <f t="shared" si="10"/>
        <v>2.5749999999999997</v>
      </c>
      <c r="S46" s="141">
        <f t="shared" si="10"/>
        <v>2.0749999999999997</v>
      </c>
      <c r="T46" s="141">
        <f t="shared" si="10"/>
        <v>2.4500000000000002</v>
      </c>
      <c r="U46" s="141">
        <f t="shared" si="10"/>
        <v>2.125</v>
      </c>
      <c r="V46" s="144">
        <f t="shared" si="10"/>
        <v>1.65</v>
      </c>
      <c r="W46" s="126">
        <f t="shared" si="2"/>
        <v>86.5</v>
      </c>
      <c r="X46" s="46">
        <f t="shared" si="8"/>
        <v>10.875</v>
      </c>
      <c r="Y46" s="186">
        <v>69</v>
      </c>
      <c r="Z46" s="51">
        <f t="shared" si="4"/>
        <v>55.2</v>
      </c>
    </row>
    <row r="47" spans="1:26" ht="19.899999999999999" customHeight="1" x14ac:dyDescent="0.3">
      <c r="A47" s="6">
        <v>41</v>
      </c>
      <c r="B47" s="156">
        <v>225161</v>
      </c>
      <c r="C47" s="181" t="s">
        <v>147</v>
      </c>
      <c r="D47" s="14">
        <v>18</v>
      </c>
      <c r="E47" s="14">
        <v>17.5</v>
      </c>
      <c r="F47" s="14">
        <v>10</v>
      </c>
      <c r="G47" s="14">
        <v>15</v>
      </c>
      <c r="H47" s="14">
        <v>13</v>
      </c>
      <c r="I47" s="14">
        <f>SUM(D47:H47)</f>
        <v>73.5</v>
      </c>
      <c r="J47" s="17">
        <f t="shared" si="5"/>
        <v>11.025</v>
      </c>
      <c r="K47" s="31">
        <v>6</v>
      </c>
      <c r="L47" s="31">
        <v>5</v>
      </c>
      <c r="M47" s="31">
        <v>4.5</v>
      </c>
      <c r="N47" s="31">
        <v>3</v>
      </c>
      <c r="O47" s="31">
        <v>5.5</v>
      </c>
      <c r="P47" s="32">
        <f t="shared" si="6"/>
        <v>24</v>
      </c>
      <c r="Q47" s="33">
        <f t="shared" si="7"/>
        <v>1.2000000000000002</v>
      </c>
      <c r="R47" s="39">
        <f t="shared" si="10"/>
        <v>3</v>
      </c>
      <c r="S47" s="141">
        <f t="shared" si="10"/>
        <v>2.875</v>
      </c>
      <c r="T47" s="141">
        <f t="shared" si="10"/>
        <v>1.7250000000000001</v>
      </c>
      <c r="U47" s="141">
        <f t="shared" si="10"/>
        <v>2.4</v>
      </c>
      <c r="V47" s="144">
        <f t="shared" si="10"/>
        <v>2.2250000000000001</v>
      </c>
      <c r="W47" s="126">
        <f t="shared" si="2"/>
        <v>97.5</v>
      </c>
      <c r="X47" s="46">
        <f t="shared" si="8"/>
        <v>12.225000000000001</v>
      </c>
      <c r="Y47" s="186">
        <v>77</v>
      </c>
      <c r="Z47" s="51">
        <f t="shared" si="4"/>
        <v>61.6</v>
      </c>
    </row>
    <row r="48" spans="1:26" ht="19.899999999999999" customHeight="1" x14ac:dyDescent="0.3">
      <c r="A48" s="6">
        <v>42</v>
      </c>
      <c r="B48" s="156">
        <v>225162</v>
      </c>
      <c r="C48" s="181" t="s">
        <v>148</v>
      </c>
      <c r="D48" s="72">
        <v>7</v>
      </c>
      <c r="E48" s="72">
        <v>5.5</v>
      </c>
      <c r="F48" s="14">
        <v>4.5</v>
      </c>
      <c r="G48" s="14">
        <v>8</v>
      </c>
      <c r="H48" s="14">
        <v>6</v>
      </c>
      <c r="I48" s="16">
        <f t="shared" si="3"/>
        <v>31</v>
      </c>
      <c r="J48" s="17">
        <f t="shared" si="5"/>
        <v>4.6499999999999995</v>
      </c>
      <c r="K48" s="31">
        <v>1</v>
      </c>
      <c r="L48" s="31">
        <v>1.5</v>
      </c>
      <c r="M48" s="31">
        <v>2</v>
      </c>
      <c r="N48" s="31">
        <v>2.5</v>
      </c>
      <c r="O48" s="31">
        <v>1.5</v>
      </c>
      <c r="P48" s="32">
        <f t="shared" si="6"/>
        <v>8.5</v>
      </c>
      <c r="Q48" s="33">
        <f t="shared" si="7"/>
        <v>0.42500000000000004</v>
      </c>
      <c r="R48" s="39">
        <f t="shared" si="10"/>
        <v>1.1000000000000001</v>
      </c>
      <c r="S48" s="141">
        <f t="shared" si="10"/>
        <v>0.89999999999999991</v>
      </c>
      <c r="T48" s="141">
        <f t="shared" si="10"/>
        <v>0.77499999999999991</v>
      </c>
      <c r="U48" s="141">
        <f t="shared" si="10"/>
        <v>1.325</v>
      </c>
      <c r="V48" s="144">
        <f t="shared" si="10"/>
        <v>0.97499999999999987</v>
      </c>
      <c r="W48" s="126">
        <f t="shared" si="2"/>
        <v>39.5</v>
      </c>
      <c r="X48" s="46">
        <f t="shared" si="8"/>
        <v>5.0749999999999993</v>
      </c>
      <c r="Y48" s="186">
        <v>34</v>
      </c>
      <c r="Z48" s="51">
        <f t="shared" si="4"/>
        <v>27.200000000000003</v>
      </c>
    </row>
    <row r="49" spans="1:26" ht="19.899999999999999" customHeight="1" x14ac:dyDescent="0.3">
      <c r="A49" s="6">
        <v>43</v>
      </c>
      <c r="B49" s="156">
        <v>225163</v>
      </c>
      <c r="C49" s="181" t="s">
        <v>149</v>
      </c>
      <c r="D49" s="14">
        <v>10.5</v>
      </c>
      <c r="E49" s="14">
        <v>12</v>
      </c>
      <c r="F49" s="14">
        <v>11</v>
      </c>
      <c r="G49" s="14">
        <v>9.5</v>
      </c>
      <c r="H49" s="14">
        <v>7</v>
      </c>
      <c r="I49" s="16">
        <f t="shared" si="3"/>
        <v>50</v>
      </c>
      <c r="J49" s="17">
        <f t="shared" si="5"/>
        <v>7.5</v>
      </c>
      <c r="K49" s="31">
        <v>2</v>
      </c>
      <c r="L49" s="31">
        <v>2</v>
      </c>
      <c r="M49" s="31">
        <v>3</v>
      </c>
      <c r="N49" s="31">
        <v>4</v>
      </c>
      <c r="O49" s="31">
        <v>4.5</v>
      </c>
      <c r="P49" s="32">
        <f t="shared" si="6"/>
        <v>15.5</v>
      </c>
      <c r="Q49" s="33">
        <f t="shared" si="7"/>
        <v>0.77500000000000002</v>
      </c>
      <c r="R49" s="39">
        <f t="shared" si="10"/>
        <v>1.675</v>
      </c>
      <c r="S49" s="141">
        <f t="shared" si="10"/>
        <v>1.9</v>
      </c>
      <c r="T49" s="141">
        <f t="shared" si="10"/>
        <v>1.7999999999999998</v>
      </c>
      <c r="U49" s="141">
        <f t="shared" si="10"/>
        <v>1.625</v>
      </c>
      <c r="V49" s="144">
        <f t="shared" si="10"/>
        <v>1.2750000000000001</v>
      </c>
      <c r="W49" s="126">
        <f t="shared" si="2"/>
        <v>65.5</v>
      </c>
      <c r="X49" s="46">
        <f t="shared" si="8"/>
        <v>8.2750000000000004</v>
      </c>
      <c r="Y49" s="186">
        <v>54</v>
      </c>
      <c r="Z49" s="51">
        <f t="shared" si="4"/>
        <v>43.2</v>
      </c>
    </row>
    <row r="50" spans="1:26" ht="19.899999999999999" customHeight="1" x14ac:dyDescent="0.3">
      <c r="A50" s="6">
        <v>44</v>
      </c>
      <c r="B50" s="156">
        <v>225164</v>
      </c>
      <c r="C50" s="181" t="s">
        <v>150</v>
      </c>
      <c r="D50" s="14">
        <v>11</v>
      </c>
      <c r="E50" s="14">
        <v>9</v>
      </c>
      <c r="F50" s="14">
        <v>12</v>
      </c>
      <c r="G50" s="14">
        <v>16.5</v>
      </c>
      <c r="H50" s="14">
        <v>12</v>
      </c>
      <c r="I50" s="16">
        <f t="shared" si="3"/>
        <v>60.5</v>
      </c>
      <c r="J50" s="17">
        <f t="shared" si="5"/>
        <v>9.0749999999999993</v>
      </c>
      <c r="K50" s="31">
        <v>3.5</v>
      </c>
      <c r="L50" s="31">
        <v>4</v>
      </c>
      <c r="M50" s="31">
        <v>3</v>
      </c>
      <c r="N50" s="31">
        <v>4.5</v>
      </c>
      <c r="O50" s="31">
        <v>3.5</v>
      </c>
      <c r="P50" s="32">
        <f t="shared" si="6"/>
        <v>18.5</v>
      </c>
      <c r="Q50" s="33">
        <f t="shared" si="7"/>
        <v>0.92500000000000004</v>
      </c>
      <c r="R50" s="39">
        <f t="shared" si="10"/>
        <v>1.825</v>
      </c>
      <c r="S50" s="141">
        <f t="shared" si="10"/>
        <v>1.5499999999999998</v>
      </c>
      <c r="T50" s="141">
        <f t="shared" si="10"/>
        <v>1.9499999999999997</v>
      </c>
      <c r="U50" s="141">
        <f t="shared" si="10"/>
        <v>2.7</v>
      </c>
      <c r="V50" s="144">
        <f t="shared" si="10"/>
        <v>1.9749999999999999</v>
      </c>
      <c r="W50" s="126">
        <f t="shared" si="2"/>
        <v>79</v>
      </c>
      <c r="X50" s="46">
        <f t="shared" si="8"/>
        <v>10</v>
      </c>
      <c r="Y50" s="186">
        <v>65</v>
      </c>
      <c r="Z50" s="51">
        <f t="shared" si="4"/>
        <v>52</v>
      </c>
    </row>
    <row r="51" spans="1:26" ht="19.899999999999999" customHeight="1" x14ac:dyDescent="0.3">
      <c r="A51" s="6">
        <v>45</v>
      </c>
      <c r="B51" s="156">
        <v>225165</v>
      </c>
      <c r="C51" s="181" t="s">
        <v>151</v>
      </c>
      <c r="D51" s="14">
        <v>10</v>
      </c>
      <c r="E51" s="14">
        <v>8</v>
      </c>
      <c r="F51" s="14">
        <v>9</v>
      </c>
      <c r="G51" s="14">
        <v>6</v>
      </c>
      <c r="H51" s="14">
        <v>5</v>
      </c>
      <c r="I51" s="16">
        <f t="shared" si="3"/>
        <v>38</v>
      </c>
      <c r="J51" s="17">
        <f t="shared" si="5"/>
        <v>5.7</v>
      </c>
      <c r="K51" s="31">
        <v>2</v>
      </c>
      <c r="L51" s="31">
        <v>3.5</v>
      </c>
      <c r="M51" s="31">
        <v>1.5</v>
      </c>
      <c r="N51" s="31">
        <v>2.5</v>
      </c>
      <c r="O51" s="31">
        <v>3</v>
      </c>
      <c r="P51" s="32">
        <f t="shared" si="6"/>
        <v>12.5</v>
      </c>
      <c r="Q51" s="33">
        <f t="shared" si="7"/>
        <v>0.625</v>
      </c>
      <c r="R51" s="39">
        <f t="shared" si="10"/>
        <v>1.6</v>
      </c>
      <c r="S51" s="141">
        <f t="shared" si="10"/>
        <v>1.375</v>
      </c>
      <c r="T51" s="141">
        <f t="shared" si="10"/>
        <v>1.4249999999999998</v>
      </c>
      <c r="U51" s="141">
        <f t="shared" si="10"/>
        <v>1.0249999999999999</v>
      </c>
      <c r="V51" s="144">
        <f t="shared" si="10"/>
        <v>0.9</v>
      </c>
      <c r="W51" s="126">
        <f t="shared" si="2"/>
        <v>50.5</v>
      </c>
      <c r="X51" s="46">
        <f t="shared" si="8"/>
        <v>6.3250000000000002</v>
      </c>
      <c r="Y51" s="186">
        <v>41</v>
      </c>
      <c r="Z51" s="51">
        <f t="shared" si="4"/>
        <v>32.800000000000004</v>
      </c>
    </row>
    <row r="52" spans="1:26" ht="19.899999999999999" customHeight="1" x14ac:dyDescent="0.3">
      <c r="A52" s="6">
        <v>46</v>
      </c>
      <c r="B52" s="156">
        <v>225166</v>
      </c>
      <c r="C52" s="181" t="s">
        <v>152</v>
      </c>
      <c r="D52" s="14">
        <v>8</v>
      </c>
      <c r="E52" s="14">
        <v>9</v>
      </c>
      <c r="F52" s="14">
        <v>5</v>
      </c>
      <c r="G52" s="14">
        <v>4.5</v>
      </c>
      <c r="H52" s="14">
        <v>6.5</v>
      </c>
      <c r="I52" s="16">
        <f t="shared" si="3"/>
        <v>33</v>
      </c>
      <c r="J52" s="17">
        <f t="shared" si="5"/>
        <v>4.95</v>
      </c>
      <c r="K52" s="31">
        <v>2.5</v>
      </c>
      <c r="L52" s="31">
        <v>2</v>
      </c>
      <c r="M52" s="31">
        <v>1</v>
      </c>
      <c r="N52" s="31">
        <v>2</v>
      </c>
      <c r="O52" s="31">
        <v>1.5</v>
      </c>
      <c r="P52" s="32">
        <f t="shared" si="6"/>
        <v>9</v>
      </c>
      <c r="Q52" s="33">
        <f t="shared" si="7"/>
        <v>0.45</v>
      </c>
      <c r="R52" s="39">
        <f t="shared" si="10"/>
        <v>1.325</v>
      </c>
      <c r="S52" s="141">
        <f t="shared" si="10"/>
        <v>1.45</v>
      </c>
      <c r="T52" s="141">
        <f t="shared" si="10"/>
        <v>0.8</v>
      </c>
      <c r="U52" s="141">
        <f t="shared" si="10"/>
        <v>0.77499999999999991</v>
      </c>
      <c r="V52" s="144">
        <f t="shared" si="10"/>
        <v>1.05</v>
      </c>
      <c r="W52" s="126">
        <f t="shared" si="2"/>
        <v>42</v>
      </c>
      <c r="X52" s="46">
        <f t="shared" si="8"/>
        <v>5.4</v>
      </c>
      <c r="Y52" s="186">
        <v>36</v>
      </c>
      <c r="Z52" s="51">
        <f t="shared" si="4"/>
        <v>28.8</v>
      </c>
    </row>
    <row r="53" spans="1:26" ht="19.899999999999999" customHeight="1" x14ac:dyDescent="0.3">
      <c r="A53" s="6">
        <v>47</v>
      </c>
      <c r="B53" s="156">
        <v>225167</v>
      </c>
      <c r="C53" s="181" t="s">
        <v>153</v>
      </c>
      <c r="D53" s="14">
        <v>5</v>
      </c>
      <c r="E53" s="14">
        <v>8</v>
      </c>
      <c r="F53" s="14">
        <v>6</v>
      </c>
      <c r="G53" s="14">
        <v>10</v>
      </c>
      <c r="H53" s="14">
        <v>4</v>
      </c>
      <c r="I53" s="16">
        <f t="shared" si="3"/>
        <v>33</v>
      </c>
      <c r="J53" s="17">
        <f t="shared" si="5"/>
        <v>4.95</v>
      </c>
      <c r="K53" s="31">
        <v>2</v>
      </c>
      <c r="L53" s="31">
        <v>1.5</v>
      </c>
      <c r="M53" s="31">
        <v>2.5</v>
      </c>
      <c r="N53" s="31">
        <v>2</v>
      </c>
      <c r="O53" s="31">
        <v>1.5</v>
      </c>
      <c r="P53" s="32">
        <f t="shared" si="6"/>
        <v>9.5</v>
      </c>
      <c r="Q53" s="33">
        <f t="shared" si="7"/>
        <v>0.47500000000000003</v>
      </c>
      <c r="R53" s="39">
        <f t="shared" si="10"/>
        <v>0.85</v>
      </c>
      <c r="S53" s="141">
        <f t="shared" si="10"/>
        <v>1.2749999999999999</v>
      </c>
      <c r="T53" s="141">
        <f t="shared" si="10"/>
        <v>1.0249999999999999</v>
      </c>
      <c r="U53" s="141">
        <f t="shared" si="10"/>
        <v>1.6</v>
      </c>
      <c r="V53" s="144">
        <f t="shared" si="10"/>
        <v>0.67500000000000004</v>
      </c>
      <c r="W53" s="126">
        <f t="shared" si="2"/>
        <v>42.5</v>
      </c>
      <c r="X53" s="46">
        <f t="shared" si="8"/>
        <v>5.4249999999999998</v>
      </c>
      <c r="Y53" s="186">
        <v>38</v>
      </c>
      <c r="Z53" s="51">
        <f t="shared" si="4"/>
        <v>30.400000000000002</v>
      </c>
    </row>
    <row r="54" spans="1:26" ht="19.899999999999999" customHeight="1" x14ac:dyDescent="0.3">
      <c r="A54" s="6">
        <v>48</v>
      </c>
      <c r="B54" s="156">
        <v>225168</v>
      </c>
      <c r="C54" s="181" t="s">
        <v>154</v>
      </c>
      <c r="D54" s="159"/>
      <c r="E54" s="160"/>
      <c r="F54" s="160"/>
      <c r="G54" s="160"/>
      <c r="H54" s="161"/>
      <c r="I54" s="16">
        <f t="shared" si="3"/>
        <v>0</v>
      </c>
      <c r="J54" s="17">
        <f t="shared" si="5"/>
        <v>0</v>
      </c>
      <c r="K54" s="163"/>
      <c r="L54" s="164"/>
      <c r="M54" s="164"/>
      <c r="N54" s="164"/>
      <c r="O54" s="165"/>
      <c r="P54" s="32">
        <f t="shared" si="6"/>
        <v>0</v>
      </c>
      <c r="Q54" s="33">
        <f t="shared" si="7"/>
        <v>0</v>
      </c>
      <c r="R54" s="39">
        <f t="shared" si="10"/>
        <v>0</v>
      </c>
      <c r="S54" s="141">
        <f t="shared" si="10"/>
        <v>0</v>
      </c>
      <c r="T54" s="141">
        <f t="shared" si="10"/>
        <v>0</v>
      </c>
      <c r="U54" s="141">
        <f t="shared" si="10"/>
        <v>0</v>
      </c>
      <c r="V54" s="144">
        <f t="shared" si="10"/>
        <v>0</v>
      </c>
      <c r="W54" s="126">
        <f t="shared" si="2"/>
        <v>0</v>
      </c>
      <c r="X54" s="46">
        <f t="shared" si="8"/>
        <v>0</v>
      </c>
      <c r="Y54" s="186" t="s">
        <v>167</v>
      </c>
      <c r="Z54" s="51" t="e">
        <f t="shared" si="4"/>
        <v>#VALUE!</v>
      </c>
    </row>
    <row r="55" spans="1:26" ht="19.899999999999999" customHeight="1" x14ac:dyDescent="0.3">
      <c r="A55" s="6">
        <v>49</v>
      </c>
      <c r="B55" s="156">
        <v>225169</v>
      </c>
      <c r="C55" s="181" t="s">
        <v>155</v>
      </c>
      <c r="D55" s="14">
        <v>11</v>
      </c>
      <c r="E55" s="14">
        <v>9.5</v>
      </c>
      <c r="F55" s="14">
        <v>8</v>
      </c>
      <c r="G55" s="14">
        <v>12</v>
      </c>
      <c r="H55" s="14">
        <v>10.5</v>
      </c>
      <c r="I55" s="16">
        <f t="shared" si="3"/>
        <v>51</v>
      </c>
      <c r="J55" s="17">
        <f t="shared" si="5"/>
        <v>7.6499999999999995</v>
      </c>
      <c r="K55" s="31">
        <v>4</v>
      </c>
      <c r="L55" s="31">
        <v>3</v>
      </c>
      <c r="M55" s="31">
        <v>2.5</v>
      </c>
      <c r="N55" s="31">
        <v>3.5</v>
      </c>
      <c r="O55" s="31">
        <v>2</v>
      </c>
      <c r="P55" s="32">
        <f t="shared" si="6"/>
        <v>15</v>
      </c>
      <c r="Q55" s="33">
        <f t="shared" si="7"/>
        <v>0.75</v>
      </c>
      <c r="R55" s="39">
        <f t="shared" si="10"/>
        <v>1.8499999999999999</v>
      </c>
      <c r="S55" s="141">
        <f t="shared" si="10"/>
        <v>1.5750000000000002</v>
      </c>
      <c r="T55" s="141">
        <f t="shared" si="10"/>
        <v>1.325</v>
      </c>
      <c r="U55" s="141">
        <f t="shared" si="10"/>
        <v>1.9749999999999999</v>
      </c>
      <c r="V55" s="144">
        <f t="shared" si="10"/>
        <v>1.675</v>
      </c>
      <c r="W55" s="126">
        <f t="shared" si="2"/>
        <v>66</v>
      </c>
      <c r="X55" s="46">
        <f t="shared" si="8"/>
        <v>8.3999999999999986</v>
      </c>
      <c r="Y55" s="186">
        <v>56</v>
      </c>
      <c r="Z55" s="51">
        <f t="shared" si="4"/>
        <v>44.800000000000004</v>
      </c>
    </row>
    <row r="56" spans="1:26" ht="19.899999999999999" customHeight="1" x14ac:dyDescent="0.3">
      <c r="A56" s="6">
        <v>50</v>
      </c>
      <c r="B56" s="156">
        <v>225170</v>
      </c>
      <c r="C56" s="181" t="s">
        <v>156</v>
      </c>
      <c r="D56" s="14">
        <v>9</v>
      </c>
      <c r="E56" s="14">
        <v>10</v>
      </c>
      <c r="F56" s="14">
        <v>8</v>
      </c>
      <c r="G56" s="14">
        <v>11</v>
      </c>
      <c r="H56" s="14">
        <v>7.5</v>
      </c>
      <c r="I56" s="16">
        <f t="shared" si="3"/>
        <v>45.5</v>
      </c>
      <c r="J56" s="17">
        <f t="shared" si="5"/>
        <v>6.8250000000000002</v>
      </c>
      <c r="K56" s="31">
        <v>3.5</v>
      </c>
      <c r="L56" s="31">
        <v>2.5</v>
      </c>
      <c r="M56" s="31">
        <v>4</v>
      </c>
      <c r="N56" s="31">
        <v>2</v>
      </c>
      <c r="O56" s="31">
        <v>3.5</v>
      </c>
      <c r="P56" s="32">
        <f t="shared" si="6"/>
        <v>15.5</v>
      </c>
      <c r="Q56" s="33">
        <f t="shared" si="7"/>
        <v>0.77500000000000002</v>
      </c>
      <c r="R56" s="39">
        <f t="shared" si="10"/>
        <v>1.5249999999999999</v>
      </c>
      <c r="S56" s="141">
        <f t="shared" si="10"/>
        <v>1.625</v>
      </c>
      <c r="T56" s="141">
        <f t="shared" si="10"/>
        <v>1.4</v>
      </c>
      <c r="U56" s="141">
        <f t="shared" si="10"/>
        <v>1.75</v>
      </c>
      <c r="V56" s="144">
        <f t="shared" si="10"/>
        <v>1.3</v>
      </c>
      <c r="W56" s="126">
        <f t="shared" si="2"/>
        <v>61</v>
      </c>
      <c r="X56" s="46">
        <f t="shared" si="8"/>
        <v>7.6000000000000005</v>
      </c>
      <c r="Y56" s="186">
        <v>51</v>
      </c>
      <c r="Z56" s="51">
        <f t="shared" si="4"/>
        <v>40.800000000000004</v>
      </c>
    </row>
    <row r="57" spans="1:26" ht="19.899999999999999" customHeight="1" x14ac:dyDescent="0.3">
      <c r="A57" s="6">
        <v>51</v>
      </c>
      <c r="B57" s="156">
        <v>225171</v>
      </c>
      <c r="C57" s="182" t="s">
        <v>157</v>
      </c>
      <c r="D57" s="14">
        <v>9</v>
      </c>
      <c r="E57" s="14">
        <v>8.5</v>
      </c>
      <c r="F57" s="14">
        <v>10</v>
      </c>
      <c r="G57" s="14">
        <v>7</v>
      </c>
      <c r="H57" s="14">
        <v>8</v>
      </c>
      <c r="I57" s="16">
        <f t="shared" si="3"/>
        <v>42.5</v>
      </c>
      <c r="J57" s="17">
        <f t="shared" si="5"/>
        <v>6.375</v>
      </c>
      <c r="K57" s="31">
        <v>2</v>
      </c>
      <c r="L57" s="31">
        <v>2.5</v>
      </c>
      <c r="M57" s="31">
        <v>1.5</v>
      </c>
      <c r="N57" s="31">
        <v>3</v>
      </c>
      <c r="O57" s="31">
        <v>3.5</v>
      </c>
      <c r="P57" s="32">
        <f t="shared" si="6"/>
        <v>12.5</v>
      </c>
      <c r="Q57" s="33">
        <f t="shared" si="7"/>
        <v>0.625</v>
      </c>
      <c r="R57" s="39">
        <f t="shared" si="10"/>
        <v>1.45</v>
      </c>
      <c r="S57" s="141">
        <f t="shared" si="10"/>
        <v>1.4</v>
      </c>
      <c r="T57" s="141">
        <f t="shared" si="10"/>
        <v>1.575</v>
      </c>
      <c r="U57" s="141">
        <f t="shared" si="10"/>
        <v>1.2000000000000002</v>
      </c>
      <c r="V57" s="144">
        <f t="shared" si="10"/>
        <v>1.375</v>
      </c>
      <c r="W57" s="126">
        <f t="shared" si="2"/>
        <v>55</v>
      </c>
      <c r="X57" s="46">
        <f t="shared" si="8"/>
        <v>7</v>
      </c>
      <c r="Y57" s="186">
        <v>46</v>
      </c>
      <c r="Z57" s="51">
        <f t="shared" si="4"/>
        <v>36.800000000000004</v>
      </c>
    </row>
    <row r="58" spans="1:26" ht="19.899999999999999" customHeight="1" x14ac:dyDescent="0.3">
      <c r="A58" s="6">
        <v>52</v>
      </c>
      <c r="B58" s="156">
        <v>225172</v>
      </c>
      <c r="C58" s="181" t="s">
        <v>158</v>
      </c>
      <c r="D58" s="14">
        <v>10.5</v>
      </c>
      <c r="E58" s="14">
        <v>11</v>
      </c>
      <c r="F58" s="14">
        <v>13.5</v>
      </c>
      <c r="G58" s="14">
        <v>16.5</v>
      </c>
      <c r="H58" s="14">
        <v>11.5</v>
      </c>
      <c r="I58" s="16">
        <f t="shared" si="3"/>
        <v>63</v>
      </c>
      <c r="J58" s="17">
        <f t="shared" si="5"/>
        <v>9.4499999999999993</v>
      </c>
      <c r="K58" s="31">
        <v>4</v>
      </c>
      <c r="L58" s="31">
        <v>3</v>
      </c>
      <c r="M58" s="31">
        <v>3.5</v>
      </c>
      <c r="N58" s="31">
        <v>5</v>
      </c>
      <c r="O58" s="31">
        <v>4</v>
      </c>
      <c r="P58" s="32">
        <f t="shared" si="6"/>
        <v>19.5</v>
      </c>
      <c r="Q58" s="33">
        <f t="shared" si="7"/>
        <v>0.97500000000000009</v>
      </c>
      <c r="R58" s="39">
        <f t="shared" si="10"/>
        <v>1.7749999999999999</v>
      </c>
      <c r="S58" s="141">
        <f t="shared" si="10"/>
        <v>1.7999999999999998</v>
      </c>
      <c r="T58" s="141">
        <f t="shared" si="10"/>
        <v>2.1999999999999997</v>
      </c>
      <c r="U58" s="141">
        <f t="shared" si="10"/>
        <v>2.7250000000000001</v>
      </c>
      <c r="V58" s="144">
        <f t="shared" si="10"/>
        <v>1.9249999999999998</v>
      </c>
      <c r="W58" s="126">
        <f t="shared" si="2"/>
        <v>82.5</v>
      </c>
      <c r="X58" s="46">
        <f t="shared" si="8"/>
        <v>10.424999999999999</v>
      </c>
      <c r="Y58" s="186">
        <v>68</v>
      </c>
      <c r="Z58" s="51">
        <f t="shared" si="4"/>
        <v>54.400000000000006</v>
      </c>
    </row>
    <row r="59" spans="1:26" ht="19.899999999999999" customHeight="1" x14ac:dyDescent="0.3">
      <c r="A59" s="6">
        <v>53</v>
      </c>
      <c r="B59" s="156">
        <v>225173</v>
      </c>
      <c r="C59" s="181" t="s">
        <v>159</v>
      </c>
      <c r="D59" s="14">
        <v>6</v>
      </c>
      <c r="E59" s="14">
        <v>8</v>
      </c>
      <c r="F59" s="14">
        <v>5</v>
      </c>
      <c r="G59" s="14">
        <v>7.5</v>
      </c>
      <c r="H59" s="14">
        <v>9</v>
      </c>
      <c r="I59" s="16">
        <f t="shared" si="3"/>
        <v>35.5</v>
      </c>
      <c r="J59" s="17">
        <f t="shared" si="5"/>
        <v>5.3250000000000002</v>
      </c>
      <c r="K59" s="31">
        <v>1.5</v>
      </c>
      <c r="L59" s="31">
        <v>2</v>
      </c>
      <c r="M59" s="31">
        <v>2.5</v>
      </c>
      <c r="N59" s="31">
        <v>1.5</v>
      </c>
      <c r="O59" s="31">
        <v>2</v>
      </c>
      <c r="P59" s="32">
        <f t="shared" si="6"/>
        <v>9.5</v>
      </c>
      <c r="Q59" s="33">
        <f t="shared" si="7"/>
        <v>0.47500000000000003</v>
      </c>
      <c r="R59" s="39">
        <f t="shared" si="10"/>
        <v>0.97499999999999987</v>
      </c>
      <c r="S59" s="141">
        <f t="shared" si="10"/>
        <v>1.3</v>
      </c>
      <c r="T59" s="141">
        <f t="shared" si="10"/>
        <v>0.875</v>
      </c>
      <c r="U59" s="141">
        <f t="shared" si="10"/>
        <v>1.2</v>
      </c>
      <c r="V59" s="144">
        <f t="shared" si="10"/>
        <v>1.45</v>
      </c>
      <c r="W59" s="126">
        <f t="shared" si="2"/>
        <v>45</v>
      </c>
      <c r="X59" s="46">
        <f t="shared" si="8"/>
        <v>5.8</v>
      </c>
      <c r="Y59" s="186">
        <v>39</v>
      </c>
      <c r="Z59" s="51">
        <f t="shared" si="4"/>
        <v>31.200000000000003</v>
      </c>
    </row>
    <row r="60" spans="1:26" ht="19.899999999999999" customHeight="1" x14ac:dyDescent="0.3">
      <c r="A60" s="6">
        <v>54</v>
      </c>
      <c r="B60" s="156">
        <v>225174</v>
      </c>
      <c r="C60" s="181" t="s">
        <v>160</v>
      </c>
      <c r="D60" s="14">
        <v>14.5</v>
      </c>
      <c r="E60" s="14">
        <v>17</v>
      </c>
      <c r="F60" s="14">
        <v>13</v>
      </c>
      <c r="G60" s="14">
        <v>11</v>
      </c>
      <c r="H60" s="14">
        <v>10</v>
      </c>
      <c r="I60" s="16">
        <f t="shared" si="3"/>
        <v>65.5</v>
      </c>
      <c r="J60" s="17">
        <f t="shared" si="5"/>
        <v>9.8249999999999993</v>
      </c>
      <c r="K60" s="31">
        <v>3.5</v>
      </c>
      <c r="L60" s="31">
        <v>5</v>
      </c>
      <c r="M60" s="31">
        <v>5.5</v>
      </c>
      <c r="N60" s="31">
        <v>4</v>
      </c>
      <c r="O60" s="31">
        <v>3.5</v>
      </c>
      <c r="P60" s="32">
        <f t="shared" si="6"/>
        <v>21.5</v>
      </c>
      <c r="Q60" s="33">
        <f t="shared" si="7"/>
        <v>1.075</v>
      </c>
      <c r="R60" s="39">
        <f t="shared" si="10"/>
        <v>2.3499999999999996</v>
      </c>
      <c r="S60" s="141">
        <f t="shared" si="10"/>
        <v>2.8</v>
      </c>
      <c r="T60" s="141">
        <f t="shared" si="10"/>
        <v>2.2250000000000001</v>
      </c>
      <c r="U60" s="141">
        <f t="shared" si="10"/>
        <v>1.8499999999999999</v>
      </c>
      <c r="V60" s="144">
        <f t="shared" si="10"/>
        <v>1.675</v>
      </c>
      <c r="W60" s="126">
        <f t="shared" si="2"/>
        <v>87</v>
      </c>
      <c r="X60" s="46">
        <f t="shared" si="8"/>
        <v>10.899999999999999</v>
      </c>
      <c r="Y60" s="186">
        <v>71</v>
      </c>
      <c r="Z60" s="51">
        <f t="shared" si="4"/>
        <v>56.800000000000004</v>
      </c>
    </row>
    <row r="61" spans="1:26" ht="19.899999999999999" customHeight="1" x14ac:dyDescent="0.3">
      <c r="A61" s="6">
        <v>55</v>
      </c>
      <c r="B61" s="156">
        <v>225175</v>
      </c>
      <c r="C61" s="181" t="s">
        <v>161</v>
      </c>
      <c r="D61" s="14">
        <v>5.5</v>
      </c>
      <c r="E61" s="14">
        <v>5</v>
      </c>
      <c r="F61" s="14">
        <v>6.5</v>
      </c>
      <c r="G61" s="14">
        <v>7</v>
      </c>
      <c r="H61" s="14">
        <v>8.5</v>
      </c>
      <c r="I61" s="16">
        <f t="shared" si="3"/>
        <v>32.5</v>
      </c>
      <c r="J61" s="17">
        <f t="shared" si="5"/>
        <v>4.875</v>
      </c>
      <c r="K61" s="31">
        <v>2</v>
      </c>
      <c r="L61" s="31">
        <v>2.5</v>
      </c>
      <c r="M61" s="31">
        <v>1.5</v>
      </c>
      <c r="N61" s="31">
        <v>1</v>
      </c>
      <c r="O61" s="31">
        <v>2</v>
      </c>
      <c r="P61" s="32">
        <f t="shared" si="6"/>
        <v>9</v>
      </c>
      <c r="Q61" s="33">
        <f t="shared" si="7"/>
        <v>0.45</v>
      </c>
      <c r="R61" s="39">
        <f t="shared" si="10"/>
        <v>0.92499999999999993</v>
      </c>
      <c r="S61" s="141">
        <f t="shared" si="10"/>
        <v>0.875</v>
      </c>
      <c r="T61" s="141">
        <f t="shared" si="10"/>
        <v>1.05</v>
      </c>
      <c r="U61" s="141">
        <f t="shared" si="10"/>
        <v>1.1000000000000001</v>
      </c>
      <c r="V61" s="144">
        <f t="shared" si="10"/>
        <v>1.375</v>
      </c>
      <c r="W61" s="126">
        <f t="shared" si="2"/>
        <v>41.5</v>
      </c>
      <c r="X61" s="46">
        <f t="shared" si="8"/>
        <v>5.3250000000000002</v>
      </c>
      <c r="Y61" s="186">
        <v>37</v>
      </c>
      <c r="Z61" s="51">
        <f t="shared" si="4"/>
        <v>29.6</v>
      </c>
    </row>
    <row r="62" spans="1:26" ht="19.899999999999999" customHeight="1" x14ac:dyDescent="0.3">
      <c r="A62" s="6">
        <v>56</v>
      </c>
      <c r="B62" s="156">
        <v>225176</v>
      </c>
      <c r="C62" s="181" t="s">
        <v>162</v>
      </c>
      <c r="D62" s="72">
        <v>6.5</v>
      </c>
      <c r="E62" s="14">
        <v>6</v>
      </c>
      <c r="F62" s="14">
        <v>7</v>
      </c>
      <c r="G62" s="14">
        <v>8.5</v>
      </c>
      <c r="H62" s="14">
        <v>9</v>
      </c>
      <c r="I62" s="16">
        <f t="shared" si="3"/>
        <v>37</v>
      </c>
      <c r="J62" s="17">
        <f t="shared" si="5"/>
        <v>5.55</v>
      </c>
      <c r="K62" s="31">
        <v>2.5</v>
      </c>
      <c r="L62" s="31">
        <v>2</v>
      </c>
      <c r="M62" s="31">
        <v>2.5</v>
      </c>
      <c r="N62" s="31">
        <v>3</v>
      </c>
      <c r="O62" s="31">
        <v>1.5</v>
      </c>
      <c r="P62" s="32">
        <f t="shared" si="6"/>
        <v>11.5</v>
      </c>
      <c r="Q62" s="33">
        <f t="shared" si="7"/>
        <v>0.57500000000000007</v>
      </c>
      <c r="R62" s="39">
        <f t="shared" si="10"/>
        <v>1.1000000000000001</v>
      </c>
      <c r="S62" s="141">
        <f t="shared" si="10"/>
        <v>0.99999999999999989</v>
      </c>
      <c r="T62" s="141">
        <f t="shared" si="10"/>
        <v>1.175</v>
      </c>
      <c r="U62" s="141">
        <f t="shared" si="10"/>
        <v>1.4249999999999998</v>
      </c>
      <c r="V62" s="144">
        <f t="shared" si="10"/>
        <v>1.4249999999999998</v>
      </c>
      <c r="W62" s="126">
        <f t="shared" si="2"/>
        <v>48.5</v>
      </c>
      <c r="X62" s="46">
        <f t="shared" si="8"/>
        <v>6.125</v>
      </c>
      <c r="Y62" s="186">
        <v>42</v>
      </c>
      <c r="Z62" s="51">
        <f t="shared" si="4"/>
        <v>33.6</v>
      </c>
    </row>
    <row r="63" spans="1:26" ht="19.899999999999999" customHeight="1" x14ac:dyDescent="0.3">
      <c r="A63" s="6">
        <v>57</v>
      </c>
      <c r="B63" s="156">
        <v>225177</v>
      </c>
      <c r="C63" s="181" t="s">
        <v>163</v>
      </c>
      <c r="D63" s="14">
        <v>9</v>
      </c>
      <c r="E63" s="14">
        <v>6</v>
      </c>
      <c r="F63" s="14">
        <v>8.5</v>
      </c>
      <c r="G63" s="14">
        <v>7.5</v>
      </c>
      <c r="H63" s="14">
        <v>5</v>
      </c>
      <c r="I63" s="16">
        <f t="shared" si="3"/>
        <v>36</v>
      </c>
      <c r="J63" s="17">
        <f t="shared" si="5"/>
        <v>5.3999999999999995</v>
      </c>
      <c r="K63" s="31">
        <v>2.5</v>
      </c>
      <c r="L63" s="31">
        <v>3</v>
      </c>
      <c r="M63" s="31">
        <v>1.5</v>
      </c>
      <c r="N63" s="31">
        <v>2</v>
      </c>
      <c r="O63" s="31">
        <v>3.5</v>
      </c>
      <c r="P63" s="32">
        <f t="shared" si="6"/>
        <v>12.5</v>
      </c>
      <c r="Q63" s="33">
        <f t="shared" si="7"/>
        <v>0.625</v>
      </c>
      <c r="R63" s="39">
        <f t="shared" si="10"/>
        <v>1.4749999999999999</v>
      </c>
      <c r="S63" s="141">
        <f t="shared" si="10"/>
        <v>1.0499999999999998</v>
      </c>
      <c r="T63" s="141">
        <f t="shared" si="10"/>
        <v>1.3499999999999999</v>
      </c>
      <c r="U63" s="141">
        <f t="shared" si="10"/>
        <v>1.2250000000000001</v>
      </c>
      <c r="V63" s="144">
        <f t="shared" si="10"/>
        <v>0.92500000000000004</v>
      </c>
      <c r="W63" s="126">
        <f t="shared" si="2"/>
        <v>48.5</v>
      </c>
      <c r="X63" s="46">
        <f t="shared" si="8"/>
        <v>6.0249999999999995</v>
      </c>
      <c r="Y63" s="186">
        <v>42</v>
      </c>
      <c r="Z63" s="51">
        <f t="shared" si="4"/>
        <v>33.6</v>
      </c>
    </row>
    <row r="64" spans="1:26" ht="19.899999999999999" customHeight="1" x14ac:dyDescent="0.3">
      <c r="A64" s="6">
        <v>58</v>
      </c>
      <c r="B64" s="156">
        <v>225178</v>
      </c>
      <c r="C64" s="181" t="s">
        <v>164</v>
      </c>
      <c r="D64" s="14">
        <v>5.5</v>
      </c>
      <c r="E64" s="14">
        <v>5</v>
      </c>
      <c r="F64" s="14">
        <v>6.5</v>
      </c>
      <c r="G64" s="14">
        <v>7</v>
      </c>
      <c r="H64" s="14">
        <v>8.5</v>
      </c>
      <c r="I64" s="16">
        <f t="shared" si="3"/>
        <v>32.5</v>
      </c>
      <c r="J64" s="17">
        <f t="shared" si="5"/>
        <v>4.875</v>
      </c>
      <c r="K64" s="31">
        <v>2</v>
      </c>
      <c r="L64" s="31">
        <v>2.5</v>
      </c>
      <c r="M64" s="31">
        <v>1.5</v>
      </c>
      <c r="N64" s="31">
        <v>1</v>
      </c>
      <c r="O64" s="31">
        <v>2</v>
      </c>
      <c r="P64" s="32">
        <f t="shared" si="6"/>
        <v>9</v>
      </c>
      <c r="Q64" s="33">
        <f t="shared" si="7"/>
        <v>0.45</v>
      </c>
      <c r="R64" s="39">
        <f t="shared" si="10"/>
        <v>0.92499999999999993</v>
      </c>
      <c r="S64" s="141">
        <f t="shared" si="10"/>
        <v>0.875</v>
      </c>
      <c r="T64" s="141">
        <f t="shared" si="10"/>
        <v>1.05</v>
      </c>
      <c r="U64" s="141">
        <f t="shared" si="10"/>
        <v>1.1000000000000001</v>
      </c>
      <c r="V64" s="144">
        <f t="shared" si="10"/>
        <v>1.375</v>
      </c>
      <c r="W64" s="126">
        <f t="shared" si="2"/>
        <v>41.5</v>
      </c>
      <c r="X64" s="46">
        <f t="shared" si="8"/>
        <v>5.3250000000000002</v>
      </c>
      <c r="Y64" s="186">
        <v>36</v>
      </c>
      <c r="Z64" s="51">
        <f t="shared" si="4"/>
        <v>28.8</v>
      </c>
    </row>
    <row r="65" spans="1:26" ht="19.899999999999999" customHeight="1" x14ac:dyDescent="0.3">
      <c r="A65" s="6">
        <v>59</v>
      </c>
      <c r="B65" s="156">
        <v>225179</v>
      </c>
      <c r="C65" s="181" t="s">
        <v>165</v>
      </c>
      <c r="D65" s="14">
        <v>10</v>
      </c>
      <c r="E65" s="14">
        <v>9.5</v>
      </c>
      <c r="F65" s="14">
        <v>8</v>
      </c>
      <c r="G65" s="14">
        <v>5.5</v>
      </c>
      <c r="H65" s="14">
        <v>10.5</v>
      </c>
      <c r="I65" s="16">
        <f t="shared" si="3"/>
        <v>43.5</v>
      </c>
      <c r="J65" s="17">
        <f t="shared" si="5"/>
        <v>6.5249999999999995</v>
      </c>
      <c r="K65" s="31">
        <v>3.5</v>
      </c>
      <c r="L65" s="31">
        <v>3</v>
      </c>
      <c r="M65" s="31">
        <v>2</v>
      </c>
      <c r="N65" s="31">
        <v>1.5</v>
      </c>
      <c r="O65" s="31">
        <v>2.5</v>
      </c>
      <c r="P65" s="32">
        <f t="shared" si="6"/>
        <v>12.5</v>
      </c>
      <c r="Q65" s="33">
        <f t="shared" si="7"/>
        <v>0.625</v>
      </c>
      <c r="R65" s="39">
        <f t="shared" si="10"/>
        <v>1.675</v>
      </c>
      <c r="S65" s="141">
        <f t="shared" si="10"/>
        <v>1.5750000000000002</v>
      </c>
      <c r="T65" s="141">
        <f t="shared" si="10"/>
        <v>1.3</v>
      </c>
      <c r="U65" s="141">
        <f t="shared" si="10"/>
        <v>0.89999999999999991</v>
      </c>
      <c r="V65" s="144">
        <f t="shared" si="10"/>
        <v>1.7</v>
      </c>
      <c r="W65" s="126">
        <f t="shared" si="2"/>
        <v>56</v>
      </c>
      <c r="X65" s="46">
        <f t="shared" si="8"/>
        <v>7.1499999999999995</v>
      </c>
      <c r="Y65" s="186">
        <v>48</v>
      </c>
      <c r="Z65" s="51">
        <f t="shared" si="4"/>
        <v>38.400000000000006</v>
      </c>
    </row>
    <row r="66" spans="1:26" ht="19.899999999999999" customHeight="1" x14ac:dyDescent="0.3">
      <c r="A66" s="6">
        <v>60</v>
      </c>
      <c r="B66" s="156">
        <v>225180</v>
      </c>
      <c r="C66" s="181" t="s">
        <v>166</v>
      </c>
      <c r="D66" s="14">
        <v>15</v>
      </c>
      <c r="E66" s="14">
        <v>17</v>
      </c>
      <c r="F66" s="14">
        <v>14</v>
      </c>
      <c r="G66" s="14">
        <v>11</v>
      </c>
      <c r="H66" s="14">
        <v>10</v>
      </c>
      <c r="I66" s="16">
        <f t="shared" si="3"/>
        <v>67</v>
      </c>
      <c r="J66" s="17">
        <f t="shared" si="5"/>
        <v>10.049999999999999</v>
      </c>
      <c r="K66" s="31">
        <v>2</v>
      </c>
      <c r="L66" s="31">
        <v>5</v>
      </c>
      <c r="M66" s="31">
        <v>5.5</v>
      </c>
      <c r="N66" s="31">
        <v>4.5</v>
      </c>
      <c r="O66" s="31">
        <v>3</v>
      </c>
      <c r="P66" s="32">
        <f t="shared" si="6"/>
        <v>20</v>
      </c>
      <c r="Q66" s="33">
        <f t="shared" si="7"/>
        <v>1</v>
      </c>
      <c r="R66" s="39">
        <f t="shared" si="10"/>
        <v>2.35</v>
      </c>
      <c r="S66" s="141">
        <f t="shared" si="10"/>
        <v>2.8</v>
      </c>
      <c r="T66" s="141">
        <f t="shared" si="10"/>
        <v>2.375</v>
      </c>
      <c r="U66" s="141">
        <f t="shared" si="10"/>
        <v>1.875</v>
      </c>
      <c r="V66" s="144">
        <f t="shared" si="10"/>
        <v>1.65</v>
      </c>
      <c r="W66" s="126">
        <f t="shared" si="2"/>
        <v>87</v>
      </c>
      <c r="X66" s="46">
        <f t="shared" si="8"/>
        <v>11.049999999999999</v>
      </c>
      <c r="Y66" s="186">
        <v>71</v>
      </c>
      <c r="Z66" s="51">
        <f t="shared" si="4"/>
        <v>56.800000000000004</v>
      </c>
    </row>
    <row r="67" spans="1:26" ht="21" thickBot="1" x14ac:dyDescent="0.35"/>
    <row r="68" spans="1:26" x14ac:dyDescent="0.3">
      <c r="A68" s="205" t="s">
        <v>17</v>
      </c>
      <c r="B68" s="206"/>
      <c r="C68" s="207"/>
      <c r="D68" s="8">
        <f t="shared" ref="D68:Z68" si="11">COUNT(D7:D66)</f>
        <v>59</v>
      </c>
      <c r="E68" s="9">
        <f t="shared" si="11"/>
        <v>59</v>
      </c>
      <c r="F68" s="9">
        <f t="shared" si="11"/>
        <v>59</v>
      </c>
      <c r="G68" s="9">
        <f t="shared" si="11"/>
        <v>59</v>
      </c>
      <c r="H68" s="118">
        <f t="shared" si="11"/>
        <v>59</v>
      </c>
      <c r="I68" s="12">
        <f t="shared" si="11"/>
        <v>60</v>
      </c>
      <c r="J68" s="119">
        <f t="shared" si="11"/>
        <v>60</v>
      </c>
      <c r="K68" s="111">
        <f t="shared" si="11"/>
        <v>59</v>
      </c>
      <c r="L68" s="27">
        <f t="shared" si="11"/>
        <v>59</v>
      </c>
      <c r="M68" s="27">
        <f t="shared" si="11"/>
        <v>59</v>
      </c>
      <c r="N68" s="27">
        <f t="shared" si="11"/>
        <v>59</v>
      </c>
      <c r="O68" s="112">
        <f t="shared" si="11"/>
        <v>59</v>
      </c>
      <c r="P68" s="107">
        <f t="shared" si="11"/>
        <v>60</v>
      </c>
      <c r="Q68" s="130">
        <f t="shared" si="11"/>
        <v>60</v>
      </c>
      <c r="R68" s="133">
        <f t="shared" si="11"/>
        <v>60</v>
      </c>
      <c r="S68" s="37">
        <f t="shared" si="11"/>
        <v>60</v>
      </c>
      <c r="T68" s="37">
        <f t="shared" si="11"/>
        <v>60</v>
      </c>
      <c r="U68" s="37">
        <f t="shared" si="11"/>
        <v>60</v>
      </c>
      <c r="V68" s="38">
        <f t="shared" si="11"/>
        <v>60</v>
      </c>
      <c r="W68" s="145">
        <f t="shared" si="11"/>
        <v>60</v>
      </c>
      <c r="X68" s="136">
        <f t="shared" si="11"/>
        <v>60</v>
      </c>
      <c r="Y68" s="28">
        <f t="shared" si="11"/>
        <v>59</v>
      </c>
      <c r="Z68" s="140">
        <f t="shared" si="11"/>
        <v>59</v>
      </c>
    </row>
    <row r="69" spans="1:26" ht="21" customHeight="1" x14ac:dyDescent="0.3">
      <c r="A69" s="208" t="s">
        <v>18</v>
      </c>
      <c r="B69" s="209"/>
      <c r="C69" s="210"/>
      <c r="D69" s="13">
        <v>20</v>
      </c>
      <c r="E69" s="14">
        <v>20</v>
      </c>
      <c r="F69" s="14">
        <v>20</v>
      </c>
      <c r="G69" s="14">
        <v>20</v>
      </c>
      <c r="H69" s="120">
        <v>20</v>
      </c>
      <c r="I69" s="17">
        <f>SUM(D69:H69)</f>
        <v>100</v>
      </c>
      <c r="J69" s="121">
        <f>I69*0.15</f>
        <v>15</v>
      </c>
      <c r="K69" s="113">
        <v>6</v>
      </c>
      <c r="L69" s="31">
        <v>6</v>
      </c>
      <c r="M69" s="31">
        <v>6</v>
      </c>
      <c r="N69" s="31">
        <v>6</v>
      </c>
      <c r="O69" s="114">
        <v>6</v>
      </c>
      <c r="P69" s="108">
        <f>SUM(K69:O69)</f>
        <v>30</v>
      </c>
      <c r="Q69" s="131">
        <f>P69*0.05</f>
        <v>1.5</v>
      </c>
      <c r="R69" s="134">
        <f>(D69*0.15+K69*0.05)</f>
        <v>3.3</v>
      </c>
      <c r="S69" s="40">
        <f>((E69*0.15+L69*0.05))</f>
        <v>3.3</v>
      </c>
      <c r="T69" s="40">
        <f>((F69*0.15+M69*0.05))</f>
        <v>3.3</v>
      </c>
      <c r="U69" s="40">
        <f>((G69*0.15+N69*0.05))</f>
        <v>3.3</v>
      </c>
      <c r="V69" s="41">
        <f>((H69*0.15+O69*0.05))</f>
        <v>3.3</v>
      </c>
      <c r="W69" s="146">
        <v>130</v>
      </c>
      <c r="X69" s="137">
        <f>J69+Q69</f>
        <v>16.5</v>
      </c>
      <c r="Y69" s="32">
        <v>100</v>
      </c>
      <c r="Z69" s="115">
        <f>Y69*0.8</f>
        <v>80</v>
      </c>
    </row>
    <row r="70" spans="1:26" x14ac:dyDescent="0.3">
      <c r="A70" s="208" t="s">
        <v>83</v>
      </c>
      <c r="B70" s="209"/>
      <c r="C70" s="210"/>
      <c r="D70" s="13">
        <f t="shared" ref="D70:L70" si="12">D69*0.4</f>
        <v>8</v>
      </c>
      <c r="E70" s="14">
        <f t="shared" si="12"/>
        <v>8</v>
      </c>
      <c r="F70" s="14">
        <f t="shared" si="12"/>
        <v>8</v>
      </c>
      <c r="G70" s="14">
        <f t="shared" si="12"/>
        <v>8</v>
      </c>
      <c r="H70" s="120">
        <f t="shared" si="12"/>
        <v>8</v>
      </c>
      <c r="I70" s="17">
        <f t="shared" si="12"/>
        <v>40</v>
      </c>
      <c r="J70" s="121">
        <f t="shared" si="12"/>
        <v>6</v>
      </c>
      <c r="K70" s="113">
        <f t="shared" si="12"/>
        <v>2.4000000000000004</v>
      </c>
      <c r="L70" s="31">
        <f t="shared" si="12"/>
        <v>2.4000000000000004</v>
      </c>
      <c r="M70" s="31">
        <f t="shared" ref="M70:Z70" si="13">M69*0.4</f>
        <v>2.4000000000000004</v>
      </c>
      <c r="N70" s="31">
        <f t="shared" si="13"/>
        <v>2.4000000000000004</v>
      </c>
      <c r="O70" s="114">
        <f t="shared" si="13"/>
        <v>2.4000000000000004</v>
      </c>
      <c r="P70" s="108">
        <f t="shared" si="13"/>
        <v>12</v>
      </c>
      <c r="Q70" s="131">
        <f t="shared" si="13"/>
        <v>0.60000000000000009</v>
      </c>
      <c r="R70" s="134">
        <f t="shared" si="13"/>
        <v>1.32</v>
      </c>
      <c r="S70" s="40">
        <f t="shared" si="13"/>
        <v>1.32</v>
      </c>
      <c r="T70" s="40">
        <f t="shared" si="13"/>
        <v>1.32</v>
      </c>
      <c r="U70" s="40">
        <f t="shared" si="13"/>
        <v>1.32</v>
      </c>
      <c r="V70" s="41">
        <f t="shared" si="13"/>
        <v>1.32</v>
      </c>
      <c r="W70" s="146">
        <f t="shared" si="13"/>
        <v>52</v>
      </c>
      <c r="X70" s="137">
        <f t="shared" si="13"/>
        <v>6.6000000000000005</v>
      </c>
      <c r="Y70" s="32">
        <f t="shared" si="13"/>
        <v>40</v>
      </c>
      <c r="Z70" s="115">
        <f t="shared" si="13"/>
        <v>32</v>
      </c>
    </row>
    <row r="71" spans="1:26" ht="21" customHeight="1" x14ac:dyDescent="0.3">
      <c r="A71" s="208" t="s">
        <v>19</v>
      </c>
      <c r="B71" s="209"/>
      <c r="C71" s="210"/>
      <c r="D71" s="13">
        <f>COUNTIF(D7:D66, "&gt;=8")</f>
        <v>41</v>
      </c>
      <c r="E71" s="14">
        <f>COUNTIF(E7:E66, "&gt;=8")</f>
        <v>48</v>
      </c>
      <c r="F71" s="14">
        <f>COUNTIF(F7:F66, "&gt;=8")</f>
        <v>42</v>
      </c>
      <c r="G71" s="14">
        <f>COUNTIF(G7:G66, "&gt;=8")</f>
        <v>42</v>
      </c>
      <c r="H71" s="120">
        <f>COUNTIF(H7:H66, "&gt;=8")</f>
        <v>42</v>
      </c>
      <c r="I71" s="17">
        <f>COUNTIF(I7:I66, "&gt;=40")</f>
        <v>40</v>
      </c>
      <c r="J71" s="121">
        <f>COUNTIF(J7:J66, "&gt;=6")</f>
        <v>40</v>
      </c>
      <c r="K71" s="113">
        <f>COUNTIF(K7:K66, "&gt;=2.4")</f>
        <v>43</v>
      </c>
      <c r="L71" s="31">
        <f>COUNTIF(L7:L66, "&gt;=2.4")</f>
        <v>39</v>
      </c>
      <c r="M71" s="31">
        <f>COUNTIF(M7:M66, "&gt;=2.4")</f>
        <v>44</v>
      </c>
      <c r="N71" s="31">
        <f>COUNTIF(N7:N66, "&gt;=2.4")</f>
        <v>38</v>
      </c>
      <c r="O71" s="114">
        <f>COUNTIF(O7:O66, "&gt;=2.4")</f>
        <v>40</v>
      </c>
      <c r="P71" s="108">
        <f>COUNTIF(P7:P66, "&gt;=12")</f>
        <v>44</v>
      </c>
      <c r="Q71" s="131">
        <f>COUNTIF(Q7:Q66, "&gt;=0.6")</f>
        <v>44</v>
      </c>
      <c r="R71" s="134">
        <f>COUNTIF(R7:R66, "&gt;=1.32")</f>
        <v>41</v>
      </c>
      <c r="S71" s="40">
        <f>COUNTIF(S7:S66, "&gt;=1.32")</f>
        <v>43</v>
      </c>
      <c r="T71" s="40">
        <f>COUNTIF(T7:T66, "&gt;=1.32")</f>
        <v>40</v>
      </c>
      <c r="U71" s="40">
        <f>COUNTIF(U7:U66, "&gt;=1.32")</f>
        <v>41</v>
      </c>
      <c r="V71" s="41">
        <f>COUNTIF(V7:V66, "&gt;=1.32")</f>
        <v>41</v>
      </c>
      <c r="W71" s="146">
        <f>COUNTIF(W7:W66, "&gt;=52")</f>
        <v>40</v>
      </c>
      <c r="X71" s="137">
        <f>COUNTIF(X7:X66, "&gt;=6.6")</f>
        <v>40</v>
      </c>
      <c r="Y71" s="32">
        <f>COUNTIF(Y7:Y66, "&gt;=40")</f>
        <v>47</v>
      </c>
      <c r="Z71" s="115">
        <f>COUNTIF(Z7:Z66, "&gt;=32")</f>
        <v>47</v>
      </c>
    </row>
    <row r="72" spans="1:26" x14ac:dyDescent="0.3">
      <c r="A72" s="208" t="s">
        <v>20</v>
      </c>
      <c r="B72" s="209"/>
      <c r="C72" s="210"/>
      <c r="D72" s="122" t="str">
        <f t="shared" ref="D72:Z72" si="14" xml:space="preserve"> IF(((D71/COUNT(D7:D66))*100)&gt;=60,"3", IF(AND(((D71/COUNT(D7:D66))*100)&lt;60, ((D71/COUNT(D7:D66))*100)&gt;=50),"2", IF( AND(((D71/COUNT(D7:D66))*100)&lt;50, ((D71/COUNT(D7:D66))*100)&gt;=40),"1","0")))</f>
        <v>3</v>
      </c>
      <c r="E72" s="14" t="str">
        <f t="shared" si="14"/>
        <v>3</v>
      </c>
      <c r="F72" s="14" t="str">
        <f t="shared" si="14"/>
        <v>3</v>
      </c>
      <c r="G72" s="14" t="str">
        <f t="shared" si="14"/>
        <v>3</v>
      </c>
      <c r="H72" s="120" t="str">
        <f t="shared" si="14"/>
        <v>3</v>
      </c>
      <c r="I72" s="17" t="str">
        <f t="shared" si="14"/>
        <v>3</v>
      </c>
      <c r="J72" s="121" t="str">
        <f t="shared" si="14"/>
        <v>3</v>
      </c>
      <c r="K72" s="113" t="str">
        <f t="shared" si="14"/>
        <v>3</v>
      </c>
      <c r="L72" s="30" t="str">
        <f t="shared" si="14"/>
        <v>3</v>
      </c>
      <c r="M72" s="30" t="str">
        <f t="shared" si="14"/>
        <v>3</v>
      </c>
      <c r="N72" s="30" t="str">
        <f t="shared" si="14"/>
        <v>3</v>
      </c>
      <c r="O72" s="115" t="str">
        <f t="shared" si="14"/>
        <v>3</v>
      </c>
      <c r="P72" s="108" t="str">
        <f t="shared" si="14"/>
        <v>3</v>
      </c>
      <c r="Q72" s="131" t="str">
        <f t="shared" si="14"/>
        <v>3</v>
      </c>
      <c r="R72" s="134" t="str">
        <f t="shared" si="14"/>
        <v>3</v>
      </c>
      <c r="S72" s="40" t="str">
        <f t="shared" si="14"/>
        <v>3</v>
      </c>
      <c r="T72" s="40" t="str">
        <f t="shared" si="14"/>
        <v>3</v>
      </c>
      <c r="U72" s="40" t="str">
        <f t="shared" si="14"/>
        <v>3</v>
      </c>
      <c r="V72" s="41" t="str">
        <f t="shared" si="14"/>
        <v>3</v>
      </c>
      <c r="W72" s="137" t="str">
        <f t="shared" si="14"/>
        <v>3</v>
      </c>
      <c r="X72" s="138" t="str">
        <f t="shared" si="14"/>
        <v>3</v>
      </c>
      <c r="Y72" s="131" t="str">
        <f t="shared" si="14"/>
        <v>3</v>
      </c>
      <c r="Z72" s="32" t="str">
        <f t="shared" si="14"/>
        <v>3</v>
      </c>
    </row>
    <row r="73" spans="1:26" ht="21" thickBot="1" x14ac:dyDescent="0.35">
      <c r="A73" s="252" t="s">
        <v>21</v>
      </c>
      <c r="B73" s="253"/>
      <c r="C73" s="254"/>
      <c r="D73" s="18">
        <f t="shared" ref="D73:Z73" si="15">((D71/COUNT(D7:D66))*D72)</f>
        <v>2.0847457627118646</v>
      </c>
      <c r="E73" s="19">
        <f t="shared" si="15"/>
        <v>2.4406779661016951</v>
      </c>
      <c r="F73" s="19">
        <f t="shared" si="15"/>
        <v>2.1355932203389831</v>
      </c>
      <c r="G73" s="19">
        <f t="shared" si="15"/>
        <v>2.1355932203389831</v>
      </c>
      <c r="H73" s="123">
        <f t="shared" si="15"/>
        <v>2.1355932203389831</v>
      </c>
      <c r="I73" s="20">
        <f t="shared" si="15"/>
        <v>2</v>
      </c>
      <c r="J73" s="124">
        <f t="shared" si="15"/>
        <v>2</v>
      </c>
      <c r="K73" s="116">
        <f t="shared" si="15"/>
        <v>2.1864406779661016</v>
      </c>
      <c r="L73" s="34">
        <f t="shared" si="15"/>
        <v>1.9830508474576272</v>
      </c>
      <c r="M73" s="34">
        <f t="shared" si="15"/>
        <v>2.2372881355932206</v>
      </c>
      <c r="N73" s="34">
        <f t="shared" si="15"/>
        <v>1.9322033898305082</v>
      </c>
      <c r="O73" s="117">
        <f t="shared" si="15"/>
        <v>2.0338983050847457</v>
      </c>
      <c r="P73" s="109">
        <f t="shared" si="15"/>
        <v>2.1999999999999997</v>
      </c>
      <c r="Q73" s="132">
        <f t="shared" si="15"/>
        <v>2.1999999999999997</v>
      </c>
      <c r="R73" s="135">
        <f t="shared" si="15"/>
        <v>2.0499999999999998</v>
      </c>
      <c r="S73" s="42">
        <f t="shared" si="15"/>
        <v>2.15</v>
      </c>
      <c r="T73" s="42">
        <f t="shared" si="15"/>
        <v>2</v>
      </c>
      <c r="U73" s="42">
        <f t="shared" si="15"/>
        <v>2.0499999999999998</v>
      </c>
      <c r="V73" s="43">
        <f t="shared" si="15"/>
        <v>2.0499999999999998</v>
      </c>
      <c r="W73" s="147">
        <f t="shared" si="15"/>
        <v>2</v>
      </c>
      <c r="X73" s="139">
        <f t="shared" si="15"/>
        <v>2</v>
      </c>
      <c r="Y73" s="132">
        <f t="shared" si="15"/>
        <v>2.3898305084745761</v>
      </c>
      <c r="Z73" s="35">
        <f t="shared" si="15"/>
        <v>2.3898305084745761</v>
      </c>
    </row>
    <row r="74" spans="1:26" ht="21" thickBot="1" x14ac:dyDescent="0.35">
      <c r="A74" s="2"/>
      <c r="B74" s="2"/>
      <c r="C74" s="2"/>
      <c r="D74" s="2"/>
    </row>
    <row r="75" spans="1:26" x14ac:dyDescent="0.3">
      <c r="A75" s="255" t="s">
        <v>22</v>
      </c>
      <c r="B75" s="256"/>
      <c r="C75" s="257"/>
      <c r="D75" s="2"/>
      <c r="E75" s="236" t="s">
        <v>23</v>
      </c>
      <c r="F75" s="237"/>
      <c r="G75" s="237"/>
      <c r="H75" s="237"/>
      <c r="I75" s="237"/>
      <c r="J75" s="237"/>
      <c r="K75" s="237"/>
      <c r="L75" s="237"/>
      <c r="M75" s="237"/>
      <c r="N75" s="238"/>
      <c r="O75" s="110" t="s">
        <v>13</v>
      </c>
      <c r="P75" s="52" t="s">
        <v>3</v>
      </c>
      <c r="Q75" s="52" t="s">
        <v>4</v>
      </c>
      <c r="R75" s="52" t="s">
        <v>5</v>
      </c>
      <c r="S75" s="53" t="s">
        <v>6</v>
      </c>
    </row>
    <row r="76" spans="1:26" ht="21" thickBot="1" x14ac:dyDescent="0.35">
      <c r="A76" s="54" t="s">
        <v>84</v>
      </c>
      <c r="B76" s="3"/>
      <c r="C76" s="55"/>
      <c r="D76" s="2"/>
      <c r="E76" s="239"/>
      <c r="F76" s="240"/>
      <c r="G76" s="240"/>
      <c r="H76" s="240"/>
      <c r="I76" s="240"/>
      <c r="J76" s="240"/>
      <c r="K76" s="240"/>
      <c r="L76" s="240"/>
      <c r="M76" s="240"/>
      <c r="N76" s="241"/>
      <c r="O76" s="4">
        <f>(R73*0.2+Z73*0.8)</f>
        <v>2.3218644067796612</v>
      </c>
      <c r="P76" s="4">
        <f>(S73*0.2+Z73*0.8)</f>
        <v>2.3418644067796612</v>
      </c>
      <c r="Q76" s="4">
        <f>(T73*0.2+Z73*0.8)</f>
        <v>2.311864406779661</v>
      </c>
      <c r="R76" s="4">
        <f>(U73*0.2+Z73*0.8)</f>
        <v>2.3218644067796612</v>
      </c>
      <c r="S76" s="7">
        <f>(V73*0.2+Z73*0.8)</f>
        <v>2.3218644067796612</v>
      </c>
    </row>
    <row r="77" spans="1:26" x14ac:dyDescent="0.3">
      <c r="A77" s="54" t="s">
        <v>85</v>
      </c>
      <c r="B77" s="3"/>
      <c r="C77" s="55"/>
      <c r="D77" s="2"/>
    </row>
    <row r="78" spans="1:26" ht="21" thickBot="1" x14ac:dyDescent="0.35">
      <c r="A78" s="56" t="s">
        <v>86</v>
      </c>
      <c r="B78" s="57"/>
      <c r="C78" s="58"/>
      <c r="D78" s="2"/>
    </row>
  </sheetData>
  <mergeCells count="22">
    <mergeCell ref="A70:C70"/>
    <mergeCell ref="A71:C71"/>
    <mergeCell ref="A72:C72"/>
    <mergeCell ref="A73:C73"/>
    <mergeCell ref="A75:C75"/>
    <mergeCell ref="E75:N76"/>
    <mergeCell ref="Y4:Y6"/>
    <mergeCell ref="Z4:Z6"/>
    <mergeCell ref="D5:J5"/>
    <mergeCell ref="K5:Q5"/>
    <mergeCell ref="A68:C68"/>
    <mergeCell ref="A69:C69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opLeftCell="F1" zoomScale="60" zoomScaleNormal="60" workbookViewId="0">
      <selection activeCell="F3" sqref="F3:Z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49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6" width="15.7109375" style="1" customWidth="1"/>
    <col min="17" max="17" width="15.7109375" style="1" bestFit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211" t="s">
        <v>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</row>
    <row r="2" spans="1:26" ht="21" thickBot="1" x14ac:dyDescent="0.35">
      <c r="A2" s="211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ht="21" thickBot="1" x14ac:dyDescent="0.35">
      <c r="A3" s="212" t="s">
        <v>90</v>
      </c>
      <c r="B3" s="213"/>
      <c r="C3" s="195" t="s">
        <v>170</v>
      </c>
      <c r="D3" s="149" t="s">
        <v>105</v>
      </c>
      <c r="E3" s="148"/>
      <c r="F3" s="214" t="s">
        <v>175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</row>
    <row r="4" spans="1:26" ht="21" customHeight="1" thickBot="1" x14ac:dyDescent="0.35">
      <c r="A4" s="216" t="s">
        <v>0</v>
      </c>
      <c r="B4" s="218" t="s">
        <v>1</v>
      </c>
      <c r="C4" s="221" t="s">
        <v>2</v>
      </c>
      <c r="D4" s="224" t="s">
        <v>87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6"/>
      <c r="R4" s="227" t="s">
        <v>106</v>
      </c>
      <c r="S4" s="228"/>
      <c r="T4" s="228"/>
      <c r="U4" s="228"/>
      <c r="V4" s="229"/>
      <c r="W4" s="47" t="s">
        <v>16</v>
      </c>
      <c r="X4" s="258" t="s">
        <v>15</v>
      </c>
      <c r="Y4" s="261" t="s">
        <v>88</v>
      </c>
      <c r="Z4" s="264" t="s">
        <v>89</v>
      </c>
    </row>
    <row r="5" spans="1:26" x14ac:dyDescent="0.3">
      <c r="A5" s="217"/>
      <c r="B5" s="219"/>
      <c r="C5" s="222"/>
      <c r="D5" s="246" t="s">
        <v>12</v>
      </c>
      <c r="E5" s="247"/>
      <c r="F5" s="247"/>
      <c r="G5" s="247"/>
      <c r="H5" s="247"/>
      <c r="I5" s="247"/>
      <c r="J5" s="248"/>
      <c r="K5" s="249" t="s">
        <v>94</v>
      </c>
      <c r="L5" s="250"/>
      <c r="M5" s="250"/>
      <c r="N5" s="250"/>
      <c r="O5" s="250"/>
      <c r="P5" s="250"/>
      <c r="Q5" s="251"/>
      <c r="R5" s="230"/>
      <c r="S5" s="231"/>
      <c r="T5" s="231"/>
      <c r="U5" s="231"/>
      <c r="V5" s="232"/>
      <c r="W5" s="48" t="s">
        <v>14</v>
      </c>
      <c r="X5" s="259"/>
      <c r="Y5" s="262"/>
      <c r="Z5" s="265"/>
    </row>
    <row r="6" spans="1:26" ht="21" thickBot="1" x14ac:dyDescent="0.35">
      <c r="A6" s="217"/>
      <c r="B6" s="220"/>
      <c r="C6" s="223"/>
      <c r="D6" s="23" t="s">
        <v>10</v>
      </c>
      <c r="E6" s="21" t="s">
        <v>91</v>
      </c>
      <c r="F6" s="21" t="s">
        <v>9</v>
      </c>
      <c r="G6" s="21" t="s">
        <v>92</v>
      </c>
      <c r="H6" s="21" t="s">
        <v>93</v>
      </c>
      <c r="I6" s="22" t="s">
        <v>11</v>
      </c>
      <c r="J6" s="24" t="s">
        <v>102</v>
      </c>
      <c r="K6" s="25" t="s">
        <v>95</v>
      </c>
      <c r="L6" s="26" t="s">
        <v>96</v>
      </c>
      <c r="M6" s="26" t="s">
        <v>97</v>
      </c>
      <c r="N6" s="26" t="s">
        <v>98</v>
      </c>
      <c r="O6" s="26" t="s">
        <v>99</v>
      </c>
      <c r="P6" s="26" t="s">
        <v>100</v>
      </c>
      <c r="Q6" s="44" t="s">
        <v>103</v>
      </c>
      <c r="R6" s="128" t="s">
        <v>13</v>
      </c>
      <c r="S6" s="129" t="s">
        <v>3</v>
      </c>
      <c r="T6" s="129" t="s">
        <v>4</v>
      </c>
      <c r="U6" s="129" t="s">
        <v>5</v>
      </c>
      <c r="V6" s="127" t="s">
        <v>6</v>
      </c>
      <c r="W6" s="49" t="s">
        <v>101</v>
      </c>
      <c r="X6" s="260"/>
      <c r="Y6" s="263"/>
      <c r="Z6" s="266"/>
    </row>
    <row r="7" spans="1:26" ht="19.899999999999999" customHeight="1" x14ac:dyDescent="0.3">
      <c r="A7" s="5">
        <v>1</v>
      </c>
      <c r="B7" s="156">
        <v>225121</v>
      </c>
      <c r="C7" s="181" t="s">
        <v>107</v>
      </c>
      <c r="D7" s="14">
        <v>13</v>
      </c>
      <c r="E7" s="14">
        <v>11</v>
      </c>
      <c r="F7" s="14">
        <v>10.5</v>
      </c>
      <c r="G7" s="14">
        <v>10</v>
      </c>
      <c r="H7" s="14">
        <v>9</v>
      </c>
      <c r="I7" s="11">
        <f>SUM(D7:H7)</f>
        <v>53.5</v>
      </c>
      <c r="J7" s="12">
        <f>I7*0.15</f>
        <v>8.0250000000000004</v>
      </c>
      <c r="K7" s="31">
        <v>4</v>
      </c>
      <c r="L7" s="31">
        <v>4.5</v>
      </c>
      <c r="M7" s="31">
        <v>2.5</v>
      </c>
      <c r="N7" s="31">
        <v>3</v>
      </c>
      <c r="O7" s="31">
        <v>2</v>
      </c>
      <c r="P7" s="28">
        <f>SUM(K7:O7)</f>
        <v>16</v>
      </c>
      <c r="Q7" s="29">
        <f>P7*0.05</f>
        <v>0.8</v>
      </c>
      <c r="R7" s="36">
        <f t="shared" ref="R7:R25" si="0">(D7*0.15+K7*0.05)</f>
        <v>2.15</v>
      </c>
      <c r="S7" s="142">
        <f t="shared" ref="S7:V22" si="1">(E7*0.15+L7*0.05)</f>
        <v>1.875</v>
      </c>
      <c r="T7" s="142">
        <f t="shared" si="1"/>
        <v>1.7</v>
      </c>
      <c r="U7" s="142">
        <f t="shared" si="1"/>
        <v>1.65</v>
      </c>
      <c r="V7" s="143">
        <f t="shared" si="1"/>
        <v>1.45</v>
      </c>
      <c r="W7" s="125">
        <f t="shared" ref="W7:W66" si="2">I7+P7</f>
        <v>69.5</v>
      </c>
      <c r="X7" s="45">
        <f>Q7+J7</f>
        <v>8.8250000000000011</v>
      </c>
      <c r="Y7" s="186">
        <v>57</v>
      </c>
      <c r="Z7" s="50">
        <f>Y7*0.8</f>
        <v>45.6</v>
      </c>
    </row>
    <row r="8" spans="1:26" ht="19.899999999999999" customHeight="1" x14ac:dyDescent="0.3">
      <c r="A8" s="6">
        <v>2</v>
      </c>
      <c r="B8" s="156">
        <v>225122</v>
      </c>
      <c r="C8" s="181" t="s">
        <v>108</v>
      </c>
      <c r="D8" s="14">
        <v>12</v>
      </c>
      <c r="E8" s="14">
        <v>14</v>
      </c>
      <c r="F8" s="14">
        <v>8</v>
      </c>
      <c r="G8" s="14">
        <v>10.5</v>
      </c>
      <c r="H8" s="14">
        <v>8.5</v>
      </c>
      <c r="I8" s="16">
        <f t="shared" ref="I8:I66" si="3">D8+E8+F8+G8+H8</f>
        <v>53</v>
      </c>
      <c r="J8" s="17">
        <f>I8*0.15</f>
        <v>7.9499999999999993</v>
      </c>
      <c r="K8" s="31">
        <v>3</v>
      </c>
      <c r="L8" s="31">
        <v>3.5</v>
      </c>
      <c r="M8" s="31">
        <v>4</v>
      </c>
      <c r="N8" s="31">
        <v>2</v>
      </c>
      <c r="O8" s="31">
        <v>3</v>
      </c>
      <c r="P8" s="32">
        <f>SUM(K8:O8)</f>
        <v>15.5</v>
      </c>
      <c r="Q8" s="33">
        <f>P8*0.05</f>
        <v>0.77500000000000002</v>
      </c>
      <c r="R8" s="39">
        <f t="shared" si="0"/>
        <v>1.9499999999999997</v>
      </c>
      <c r="S8" s="141">
        <f t="shared" si="1"/>
        <v>2.2749999999999999</v>
      </c>
      <c r="T8" s="141">
        <f t="shared" si="1"/>
        <v>1.4</v>
      </c>
      <c r="U8" s="141">
        <f t="shared" si="1"/>
        <v>1.675</v>
      </c>
      <c r="V8" s="144">
        <f t="shared" si="1"/>
        <v>1.4249999999999998</v>
      </c>
      <c r="W8" s="126">
        <f t="shared" si="2"/>
        <v>68.5</v>
      </c>
      <c r="X8" s="46">
        <f>J8+Q8</f>
        <v>8.7249999999999996</v>
      </c>
      <c r="Y8" s="186">
        <v>58</v>
      </c>
      <c r="Z8" s="51">
        <f t="shared" ref="Z8:Z66" si="4">Y8*0.8</f>
        <v>46.400000000000006</v>
      </c>
    </row>
    <row r="9" spans="1:26" ht="19.899999999999999" customHeight="1" x14ac:dyDescent="0.3">
      <c r="A9" s="6">
        <v>3</v>
      </c>
      <c r="B9" s="156">
        <v>225123</v>
      </c>
      <c r="C9" s="181" t="s">
        <v>109</v>
      </c>
      <c r="D9" s="14">
        <v>10.5</v>
      </c>
      <c r="E9" s="14">
        <v>8.5</v>
      </c>
      <c r="F9" s="14">
        <v>7</v>
      </c>
      <c r="G9" s="14">
        <v>13</v>
      </c>
      <c r="H9" s="14">
        <v>12</v>
      </c>
      <c r="I9" s="16">
        <f t="shared" si="3"/>
        <v>51</v>
      </c>
      <c r="J9" s="17">
        <f t="shared" ref="J9:J66" si="5">I9*0.15</f>
        <v>7.6499999999999995</v>
      </c>
      <c r="K9" s="190">
        <v>2.5</v>
      </c>
      <c r="L9" s="31">
        <v>3</v>
      </c>
      <c r="M9" s="31">
        <v>3.5</v>
      </c>
      <c r="N9" s="31">
        <v>4</v>
      </c>
      <c r="O9" s="31">
        <v>2.5</v>
      </c>
      <c r="P9" s="32">
        <f t="shared" ref="P9:P66" si="6">SUM(K9:O9)</f>
        <v>15.5</v>
      </c>
      <c r="Q9" s="33">
        <f t="shared" ref="Q9:Q66" si="7">P9*0.05</f>
        <v>0.77500000000000002</v>
      </c>
      <c r="R9" s="39">
        <f t="shared" si="0"/>
        <v>1.7</v>
      </c>
      <c r="S9" s="141">
        <f t="shared" si="1"/>
        <v>1.4249999999999998</v>
      </c>
      <c r="T9" s="141">
        <f t="shared" si="1"/>
        <v>1.2250000000000001</v>
      </c>
      <c r="U9" s="141">
        <f t="shared" si="1"/>
        <v>2.15</v>
      </c>
      <c r="V9" s="144">
        <f t="shared" si="1"/>
        <v>1.9249999999999998</v>
      </c>
      <c r="W9" s="126">
        <f t="shared" si="2"/>
        <v>66.5</v>
      </c>
      <c r="X9" s="46">
        <f t="shared" ref="X9:X66" si="8">J9+Q9</f>
        <v>8.4249999999999989</v>
      </c>
      <c r="Y9" s="186">
        <v>55</v>
      </c>
      <c r="Z9" s="51">
        <f t="shared" si="4"/>
        <v>44</v>
      </c>
    </row>
    <row r="10" spans="1:26" ht="19.899999999999999" customHeight="1" x14ac:dyDescent="0.3">
      <c r="A10" s="6">
        <v>4</v>
      </c>
      <c r="B10" s="156">
        <v>225124</v>
      </c>
      <c r="C10" s="181" t="s">
        <v>110</v>
      </c>
      <c r="D10" s="14">
        <v>10</v>
      </c>
      <c r="E10" s="14">
        <v>8</v>
      </c>
      <c r="F10" s="14">
        <v>15</v>
      </c>
      <c r="G10" s="14">
        <v>12</v>
      </c>
      <c r="H10" s="14">
        <v>10</v>
      </c>
      <c r="I10" s="16">
        <f t="shared" si="3"/>
        <v>55</v>
      </c>
      <c r="J10" s="17">
        <f t="shared" si="5"/>
        <v>8.25</v>
      </c>
      <c r="K10" s="31">
        <v>3</v>
      </c>
      <c r="L10" s="31">
        <v>2</v>
      </c>
      <c r="M10" s="31">
        <v>4</v>
      </c>
      <c r="N10" s="31">
        <v>3.5</v>
      </c>
      <c r="O10" s="31">
        <v>5</v>
      </c>
      <c r="P10" s="32">
        <f t="shared" si="6"/>
        <v>17.5</v>
      </c>
      <c r="Q10" s="33">
        <f t="shared" si="7"/>
        <v>0.875</v>
      </c>
      <c r="R10" s="39">
        <f t="shared" si="0"/>
        <v>1.65</v>
      </c>
      <c r="S10" s="141">
        <f t="shared" si="1"/>
        <v>1.3</v>
      </c>
      <c r="T10" s="141">
        <f t="shared" si="1"/>
        <v>2.4500000000000002</v>
      </c>
      <c r="U10" s="141">
        <f t="shared" si="1"/>
        <v>1.9749999999999999</v>
      </c>
      <c r="V10" s="144">
        <f t="shared" si="1"/>
        <v>1.75</v>
      </c>
      <c r="W10" s="126">
        <f t="shared" si="2"/>
        <v>72.5</v>
      </c>
      <c r="X10" s="46">
        <f t="shared" si="8"/>
        <v>9.125</v>
      </c>
      <c r="Y10" s="186">
        <v>59</v>
      </c>
      <c r="Z10" s="51">
        <f t="shared" si="4"/>
        <v>47.2</v>
      </c>
    </row>
    <row r="11" spans="1:26" ht="19.899999999999999" customHeight="1" x14ac:dyDescent="0.3">
      <c r="A11" s="6">
        <v>5</v>
      </c>
      <c r="B11" s="156">
        <v>225125</v>
      </c>
      <c r="C11" s="181" t="s">
        <v>111</v>
      </c>
      <c r="D11" s="14">
        <v>15</v>
      </c>
      <c r="E11" s="14">
        <v>16</v>
      </c>
      <c r="F11" s="14">
        <v>8.5</v>
      </c>
      <c r="G11" s="14">
        <v>9</v>
      </c>
      <c r="H11" s="14">
        <v>12</v>
      </c>
      <c r="I11" s="16">
        <f t="shared" si="3"/>
        <v>60.5</v>
      </c>
      <c r="J11" s="17">
        <f t="shared" si="5"/>
        <v>9.0749999999999993</v>
      </c>
      <c r="K11" s="31">
        <v>4</v>
      </c>
      <c r="L11" s="31">
        <v>5.5</v>
      </c>
      <c r="M11" s="31">
        <v>3.5</v>
      </c>
      <c r="N11" s="31">
        <v>4</v>
      </c>
      <c r="O11" s="31">
        <v>2.5</v>
      </c>
      <c r="P11" s="32">
        <f t="shared" si="6"/>
        <v>19.5</v>
      </c>
      <c r="Q11" s="33">
        <f t="shared" si="7"/>
        <v>0.97500000000000009</v>
      </c>
      <c r="R11" s="39">
        <f t="shared" si="0"/>
        <v>2.4500000000000002</v>
      </c>
      <c r="S11" s="141">
        <f t="shared" si="1"/>
        <v>2.6749999999999998</v>
      </c>
      <c r="T11" s="141">
        <f t="shared" si="1"/>
        <v>1.45</v>
      </c>
      <c r="U11" s="141">
        <f t="shared" si="1"/>
        <v>1.5499999999999998</v>
      </c>
      <c r="V11" s="144">
        <f t="shared" si="1"/>
        <v>1.9249999999999998</v>
      </c>
      <c r="W11" s="126">
        <f t="shared" si="2"/>
        <v>80</v>
      </c>
      <c r="X11" s="46">
        <f t="shared" si="8"/>
        <v>10.049999999999999</v>
      </c>
      <c r="Y11" s="186">
        <v>64</v>
      </c>
      <c r="Z11" s="51">
        <f t="shared" si="4"/>
        <v>51.2</v>
      </c>
    </row>
    <row r="12" spans="1:26" ht="19.899999999999999" customHeight="1" x14ac:dyDescent="0.3">
      <c r="A12" s="6">
        <v>6</v>
      </c>
      <c r="B12" s="156">
        <v>225126</v>
      </c>
      <c r="C12" s="181" t="s">
        <v>112</v>
      </c>
      <c r="D12" s="14">
        <v>12.5</v>
      </c>
      <c r="E12" s="14">
        <v>13</v>
      </c>
      <c r="F12" s="14">
        <v>10.5</v>
      </c>
      <c r="G12" s="14">
        <v>10</v>
      </c>
      <c r="H12" s="14">
        <v>13</v>
      </c>
      <c r="I12" s="16">
        <f t="shared" si="3"/>
        <v>59</v>
      </c>
      <c r="J12" s="17">
        <f t="shared" si="5"/>
        <v>8.85</v>
      </c>
      <c r="K12" s="31">
        <v>3</v>
      </c>
      <c r="L12" s="31">
        <v>4</v>
      </c>
      <c r="M12" s="31">
        <v>3</v>
      </c>
      <c r="N12" s="31">
        <v>4.5</v>
      </c>
      <c r="O12" s="31">
        <v>3.5</v>
      </c>
      <c r="P12" s="32">
        <f t="shared" si="6"/>
        <v>18</v>
      </c>
      <c r="Q12" s="33">
        <f t="shared" si="7"/>
        <v>0.9</v>
      </c>
      <c r="R12" s="39">
        <f t="shared" si="0"/>
        <v>2.0249999999999999</v>
      </c>
      <c r="S12" s="141">
        <f t="shared" si="1"/>
        <v>2.15</v>
      </c>
      <c r="T12" s="141">
        <f t="shared" si="1"/>
        <v>1.7250000000000001</v>
      </c>
      <c r="U12" s="141">
        <f t="shared" si="1"/>
        <v>1.7250000000000001</v>
      </c>
      <c r="V12" s="144">
        <f t="shared" si="1"/>
        <v>2.125</v>
      </c>
      <c r="W12" s="126">
        <f t="shared" si="2"/>
        <v>77</v>
      </c>
      <c r="X12" s="46">
        <f t="shared" si="8"/>
        <v>9.75</v>
      </c>
      <c r="Y12" s="186">
        <v>63</v>
      </c>
      <c r="Z12" s="51">
        <f t="shared" si="4"/>
        <v>50.400000000000006</v>
      </c>
    </row>
    <row r="13" spans="1:26" ht="19.899999999999999" customHeight="1" x14ac:dyDescent="0.3">
      <c r="A13" s="6">
        <v>7</v>
      </c>
      <c r="B13" s="156">
        <v>225127</v>
      </c>
      <c r="C13" s="181" t="s">
        <v>113</v>
      </c>
      <c r="D13" s="14">
        <v>7.5</v>
      </c>
      <c r="E13" s="14">
        <v>8</v>
      </c>
      <c r="F13" s="14">
        <v>12</v>
      </c>
      <c r="G13" s="14">
        <v>8.5</v>
      </c>
      <c r="H13" s="14">
        <v>10</v>
      </c>
      <c r="I13" s="16">
        <f t="shared" si="3"/>
        <v>46</v>
      </c>
      <c r="J13" s="17">
        <f t="shared" si="5"/>
        <v>6.8999999999999995</v>
      </c>
      <c r="K13" s="31">
        <v>3.5</v>
      </c>
      <c r="L13" s="31">
        <v>2</v>
      </c>
      <c r="M13" s="31">
        <v>2.5</v>
      </c>
      <c r="N13" s="31">
        <v>4</v>
      </c>
      <c r="O13" s="31">
        <v>3</v>
      </c>
      <c r="P13" s="32">
        <f t="shared" si="6"/>
        <v>15</v>
      </c>
      <c r="Q13" s="33">
        <f t="shared" si="7"/>
        <v>0.75</v>
      </c>
      <c r="R13" s="39">
        <f t="shared" si="0"/>
        <v>1.3</v>
      </c>
      <c r="S13" s="141">
        <f t="shared" si="1"/>
        <v>1.3</v>
      </c>
      <c r="T13" s="141">
        <f t="shared" si="1"/>
        <v>1.9249999999999998</v>
      </c>
      <c r="U13" s="141">
        <f t="shared" si="1"/>
        <v>1.4749999999999999</v>
      </c>
      <c r="V13" s="144">
        <f t="shared" si="1"/>
        <v>1.65</v>
      </c>
      <c r="W13" s="126">
        <f t="shared" si="2"/>
        <v>61</v>
      </c>
      <c r="X13" s="46">
        <f t="shared" si="8"/>
        <v>7.6499999999999995</v>
      </c>
      <c r="Y13" s="186">
        <v>50</v>
      </c>
      <c r="Z13" s="51">
        <f t="shared" si="4"/>
        <v>40</v>
      </c>
    </row>
    <row r="14" spans="1:26" ht="19.899999999999999" customHeight="1" x14ac:dyDescent="0.3">
      <c r="A14" s="6">
        <v>8</v>
      </c>
      <c r="B14" s="156">
        <v>225128</v>
      </c>
      <c r="C14" s="181" t="s">
        <v>114</v>
      </c>
      <c r="D14" s="14">
        <v>6</v>
      </c>
      <c r="E14" s="14">
        <v>7.5</v>
      </c>
      <c r="F14" s="14">
        <v>8</v>
      </c>
      <c r="G14" s="14">
        <v>10</v>
      </c>
      <c r="H14" s="14">
        <v>7</v>
      </c>
      <c r="I14" s="16">
        <f t="shared" si="3"/>
        <v>38.5</v>
      </c>
      <c r="J14" s="17">
        <f t="shared" si="5"/>
        <v>5.7749999999999995</v>
      </c>
      <c r="K14" s="31">
        <v>2</v>
      </c>
      <c r="L14" s="31">
        <v>1.5</v>
      </c>
      <c r="M14" s="31">
        <v>3</v>
      </c>
      <c r="N14" s="31">
        <v>3.5</v>
      </c>
      <c r="O14" s="31">
        <v>2</v>
      </c>
      <c r="P14" s="32">
        <f t="shared" si="6"/>
        <v>12</v>
      </c>
      <c r="Q14" s="33">
        <f t="shared" si="7"/>
        <v>0.60000000000000009</v>
      </c>
      <c r="R14" s="39">
        <f t="shared" si="0"/>
        <v>0.99999999999999989</v>
      </c>
      <c r="S14" s="141">
        <f t="shared" si="1"/>
        <v>1.2</v>
      </c>
      <c r="T14" s="141">
        <f t="shared" si="1"/>
        <v>1.35</v>
      </c>
      <c r="U14" s="141">
        <f t="shared" si="1"/>
        <v>1.675</v>
      </c>
      <c r="V14" s="144">
        <f t="shared" si="1"/>
        <v>1.1500000000000001</v>
      </c>
      <c r="W14" s="126">
        <f t="shared" si="2"/>
        <v>50.5</v>
      </c>
      <c r="X14" s="46">
        <f t="shared" si="8"/>
        <v>6.375</v>
      </c>
      <c r="Y14" s="186">
        <v>42</v>
      </c>
      <c r="Z14" s="51">
        <f t="shared" si="4"/>
        <v>33.6</v>
      </c>
    </row>
    <row r="15" spans="1:26" ht="19.899999999999999" customHeight="1" x14ac:dyDescent="0.3">
      <c r="A15" s="6">
        <v>9</v>
      </c>
      <c r="B15" s="156">
        <v>225129</v>
      </c>
      <c r="C15" s="181" t="s">
        <v>115</v>
      </c>
      <c r="D15" s="14">
        <v>9</v>
      </c>
      <c r="E15" s="14">
        <v>10.5</v>
      </c>
      <c r="F15" s="14">
        <v>8.5</v>
      </c>
      <c r="G15" s="14">
        <v>12.5</v>
      </c>
      <c r="H15" s="14">
        <v>10</v>
      </c>
      <c r="I15" s="16">
        <f t="shared" si="3"/>
        <v>50.5</v>
      </c>
      <c r="J15" s="17">
        <f t="shared" si="5"/>
        <v>7.5749999999999993</v>
      </c>
      <c r="K15" s="31">
        <v>3</v>
      </c>
      <c r="L15" s="31">
        <v>2.5</v>
      </c>
      <c r="M15" s="31">
        <v>4</v>
      </c>
      <c r="N15" s="31">
        <v>3</v>
      </c>
      <c r="O15" s="31">
        <v>3.5</v>
      </c>
      <c r="P15" s="32">
        <f t="shared" si="6"/>
        <v>16</v>
      </c>
      <c r="Q15" s="33">
        <f t="shared" si="7"/>
        <v>0.8</v>
      </c>
      <c r="R15" s="39">
        <f t="shared" si="0"/>
        <v>1.5</v>
      </c>
      <c r="S15" s="141">
        <f t="shared" si="1"/>
        <v>1.7</v>
      </c>
      <c r="T15" s="141">
        <f t="shared" si="1"/>
        <v>1.4749999999999999</v>
      </c>
      <c r="U15" s="141">
        <f t="shared" si="1"/>
        <v>2.0249999999999999</v>
      </c>
      <c r="V15" s="144">
        <f t="shared" si="1"/>
        <v>1.675</v>
      </c>
      <c r="W15" s="126">
        <f t="shared" si="2"/>
        <v>66.5</v>
      </c>
      <c r="X15" s="46">
        <f t="shared" si="8"/>
        <v>8.375</v>
      </c>
      <c r="Y15" s="186">
        <v>54</v>
      </c>
      <c r="Z15" s="51">
        <f t="shared" si="4"/>
        <v>43.2</v>
      </c>
    </row>
    <row r="16" spans="1:26" ht="19.899999999999999" customHeight="1" x14ac:dyDescent="0.3">
      <c r="A16" s="6">
        <v>10</v>
      </c>
      <c r="B16" s="156">
        <v>225130</v>
      </c>
      <c r="C16" s="181" t="s">
        <v>116</v>
      </c>
      <c r="D16" s="14">
        <v>10</v>
      </c>
      <c r="E16" s="14">
        <v>8</v>
      </c>
      <c r="F16" s="14">
        <v>9.5</v>
      </c>
      <c r="G16" s="14">
        <v>11</v>
      </c>
      <c r="H16" s="14">
        <v>10.5</v>
      </c>
      <c r="I16" s="16">
        <f t="shared" si="3"/>
        <v>49</v>
      </c>
      <c r="J16" s="17">
        <f t="shared" si="5"/>
        <v>7.35</v>
      </c>
      <c r="K16" s="31">
        <v>3.5</v>
      </c>
      <c r="L16" s="31">
        <v>3</v>
      </c>
      <c r="M16" s="31">
        <v>2.5</v>
      </c>
      <c r="N16" s="31">
        <v>2</v>
      </c>
      <c r="O16" s="31">
        <v>4</v>
      </c>
      <c r="P16" s="32">
        <f t="shared" si="6"/>
        <v>15</v>
      </c>
      <c r="Q16" s="33">
        <f t="shared" si="7"/>
        <v>0.75</v>
      </c>
      <c r="R16" s="39">
        <f t="shared" si="0"/>
        <v>1.675</v>
      </c>
      <c r="S16" s="141">
        <f t="shared" si="1"/>
        <v>1.35</v>
      </c>
      <c r="T16" s="141">
        <f t="shared" si="1"/>
        <v>1.55</v>
      </c>
      <c r="U16" s="141">
        <f t="shared" si="1"/>
        <v>1.75</v>
      </c>
      <c r="V16" s="144">
        <f t="shared" si="1"/>
        <v>1.7749999999999999</v>
      </c>
      <c r="W16" s="126">
        <f t="shared" si="2"/>
        <v>64</v>
      </c>
      <c r="X16" s="46">
        <f t="shared" si="8"/>
        <v>8.1</v>
      </c>
      <c r="Y16" s="186">
        <v>54</v>
      </c>
      <c r="Z16" s="51">
        <f t="shared" si="4"/>
        <v>43.2</v>
      </c>
    </row>
    <row r="17" spans="1:26" ht="19.899999999999999" customHeight="1" x14ac:dyDescent="0.3">
      <c r="A17" s="6">
        <v>11</v>
      </c>
      <c r="B17" s="156">
        <v>225131</v>
      </c>
      <c r="C17" s="181" t="s">
        <v>117</v>
      </c>
      <c r="D17" s="14">
        <v>11</v>
      </c>
      <c r="E17" s="14">
        <v>10</v>
      </c>
      <c r="F17" s="14">
        <v>13</v>
      </c>
      <c r="G17" s="14">
        <v>12.5</v>
      </c>
      <c r="H17" s="14">
        <v>14</v>
      </c>
      <c r="I17" s="16">
        <f t="shared" si="3"/>
        <v>60.5</v>
      </c>
      <c r="J17" s="17">
        <f t="shared" si="5"/>
        <v>9.0749999999999993</v>
      </c>
      <c r="K17" s="31">
        <v>3</v>
      </c>
      <c r="L17" s="31">
        <v>4.5</v>
      </c>
      <c r="M17" s="31">
        <v>5</v>
      </c>
      <c r="N17" s="31">
        <v>3.5</v>
      </c>
      <c r="O17" s="31">
        <v>2</v>
      </c>
      <c r="P17" s="32">
        <f t="shared" si="6"/>
        <v>18</v>
      </c>
      <c r="Q17" s="33">
        <f t="shared" si="7"/>
        <v>0.9</v>
      </c>
      <c r="R17" s="39">
        <f t="shared" si="0"/>
        <v>1.7999999999999998</v>
      </c>
      <c r="S17" s="141">
        <f t="shared" si="1"/>
        <v>1.7250000000000001</v>
      </c>
      <c r="T17" s="141">
        <f t="shared" si="1"/>
        <v>2.2000000000000002</v>
      </c>
      <c r="U17" s="141">
        <f t="shared" si="1"/>
        <v>2.0499999999999998</v>
      </c>
      <c r="V17" s="144">
        <f t="shared" si="1"/>
        <v>2.2000000000000002</v>
      </c>
      <c r="W17" s="126">
        <f t="shared" si="2"/>
        <v>78.5</v>
      </c>
      <c r="X17" s="46">
        <f t="shared" si="8"/>
        <v>9.9749999999999996</v>
      </c>
      <c r="Y17" s="186">
        <v>64</v>
      </c>
      <c r="Z17" s="51">
        <f t="shared" si="4"/>
        <v>51.2</v>
      </c>
    </row>
    <row r="18" spans="1:26" ht="19.899999999999999" customHeight="1" x14ac:dyDescent="0.3">
      <c r="A18" s="6">
        <v>12</v>
      </c>
      <c r="B18" s="156">
        <v>225132</v>
      </c>
      <c r="C18" s="181" t="s">
        <v>118</v>
      </c>
      <c r="D18" s="14">
        <v>13</v>
      </c>
      <c r="E18" s="14">
        <v>9</v>
      </c>
      <c r="F18" s="14">
        <v>7</v>
      </c>
      <c r="G18" s="14">
        <v>9.5</v>
      </c>
      <c r="H18" s="14">
        <v>15</v>
      </c>
      <c r="I18" s="16">
        <f t="shared" si="3"/>
        <v>53.5</v>
      </c>
      <c r="J18" s="17">
        <f t="shared" si="5"/>
        <v>8.0250000000000004</v>
      </c>
      <c r="K18" s="31">
        <v>4</v>
      </c>
      <c r="L18" s="31">
        <v>2</v>
      </c>
      <c r="M18" s="31">
        <v>4.5</v>
      </c>
      <c r="N18" s="31">
        <v>3.5</v>
      </c>
      <c r="O18" s="31">
        <v>3</v>
      </c>
      <c r="P18" s="32">
        <f t="shared" si="6"/>
        <v>17</v>
      </c>
      <c r="Q18" s="33">
        <f t="shared" si="7"/>
        <v>0.85000000000000009</v>
      </c>
      <c r="R18" s="39">
        <f t="shared" si="0"/>
        <v>2.15</v>
      </c>
      <c r="S18" s="141">
        <f t="shared" si="1"/>
        <v>1.45</v>
      </c>
      <c r="T18" s="141">
        <f t="shared" si="1"/>
        <v>1.2750000000000001</v>
      </c>
      <c r="U18" s="141">
        <f t="shared" si="1"/>
        <v>1.6</v>
      </c>
      <c r="V18" s="144">
        <f t="shared" si="1"/>
        <v>2.4</v>
      </c>
      <c r="W18" s="126">
        <f t="shared" si="2"/>
        <v>70.5</v>
      </c>
      <c r="X18" s="46">
        <f t="shared" si="8"/>
        <v>8.875</v>
      </c>
      <c r="Y18" s="186">
        <v>58</v>
      </c>
      <c r="Z18" s="51">
        <f t="shared" si="4"/>
        <v>46.400000000000006</v>
      </c>
    </row>
    <row r="19" spans="1:26" ht="19.899999999999999" customHeight="1" x14ac:dyDescent="0.3">
      <c r="A19" s="6">
        <v>13</v>
      </c>
      <c r="B19" s="156">
        <v>225133</v>
      </c>
      <c r="C19" s="181" t="s">
        <v>119</v>
      </c>
      <c r="D19" s="14">
        <v>8.5</v>
      </c>
      <c r="E19" s="14">
        <v>6</v>
      </c>
      <c r="F19" s="14">
        <v>11</v>
      </c>
      <c r="G19" s="14">
        <v>7</v>
      </c>
      <c r="H19" s="14">
        <v>9</v>
      </c>
      <c r="I19" s="16">
        <f t="shared" si="3"/>
        <v>41.5</v>
      </c>
      <c r="J19" s="17">
        <f t="shared" si="5"/>
        <v>6.2249999999999996</v>
      </c>
      <c r="K19" s="31">
        <v>3</v>
      </c>
      <c r="L19" s="31">
        <v>2</v>
      </c>
      <c r="M19" s="31">
        <v>2.5</v>
      </c>
      <c r="N19" s="31">
        <v>4</v>
      </c>
      <c r="O19" s="31">
        <v>1.5</v>
      </c>
      <c r="P19" s="32">
        <f t="shared" si="6"/>
        <v>13</v>
      </c>
      <c r="Q19" s="33">
        <f t="shared" si="7"/>
        <v>0.65</v>
      </c>
      <c r="R19" s="39">
        <f t="shared" si="0"/>
        <v>1.4249999999999998</v>
      </c>
      <c r="S19" s="141">
        <f t="shared" si="1"/>
        <v>0.99999999999999989</v>
      </c>
      <c r="T19" s="141">
        <f t="shared" si="1"/>
        <v>1.7749999999999999</v>
      </c>
      <c r="U19" s="141">
        <f t="shared" si="1"/>
        <v>1.25</v>
      </c>
      <c r="V19" s="144">
        <f t="shared" si="1"/>
        <v>1.4249999999999998</v>
      </c>
      <c r="W19" s="126">
        <f t="shared" si="2"/>
        <v>54.5</v>
      </c>
      <c r="X19" s="46">
        <f t="shared" si="8"/>
        <v>6.875</v>
      </c>
      <c r="Y19" s="186">
        <v>46</v>
      </c>
      <c r="Z19" s="51">
        <f t="shared" si="4"/>
        <v>36.800000000000004</v>
      </c>
    </row>
    <row r="20" spans="1:26" ht="19.899999999999999" customHeight="1" x14ac:dyDescent="0.3">
      <c r="A20" s="6">
        <v>14</v>
      </c>
      <c r="B20" s="156">
        <v>225134</v>
      </c>
      <c r="C20" s="181" t="s">
        <v>120</v>
      </c>
      <c r="D20" s="14">
        <v>6</v>
      </c>
      <c r="E20" s="14">
        <v>7.5</v>
      </c>
      <c r="F20" s="14">
        <v>8</v>
      </c>
      <c r="G20" s="14">
        <v>8.5</v>
      </c>
      <c r="H20" s="14">
        <v>6</v>
      </c>
      <c r="I20" s="16">
        <f t="shared" si="3"/>
        <v>36</v>
      </c>
      <c r="J20" s="17">
        <f t="shared" si="5"/>
        <v>5.3999999999999995</v>
      </c>
      <c r="K20" s="31">
        <v>2</v>
      </c>
      <c r="L20" s="31">
        <v>2.5</v>
      </c>
      <c r="M20" s="31">
        <v>3</v>
      </c>
      <c r="N20" s="31">
        <v>1.5</v>
      </c>
      <c r="O20" s="31">
        <v>3.5</v>
      </c>
      <c r="P20" s="32">
        <f t="shared" si="6"/>
        <v>12.5</v>
      </c>
      <c r="Q20" s="33">
        <f t="shared" si="7"/>
        <v>0.625</v>
      </c>
      <c r="R20" s="39">
        <f t="shared" si="0"/>
        <v>0.99999999999999989</v>
      </c>
      <c r="S20" s="141">
        <f t="shared" si="1"/>
        <v>1.25</v>
      </c>
      <c r="T20" s="141">
        <f t="shared" si="1"/>
        <v>1.35</v>
      </c>
      <c r="U20" s="141">
        <f t="shared" si="1"/>
        <v>1.3499999999999999</v>
      </c>
      <c r="V20" s="144">
        <f t="shared" si="1"/>
        <v>1.075</v>
      </c>
      <c r="W20" s="126">
        <f t="shared" si="2"/>
        <v>48.5</v>
      </c>
      <c r="X20" s="46">
        <f t="shared" si="8"/>
        <v>6.0249999999999995</v>
      </c>
      <c r="Y20" s="186">
        <v>40</v>
      </c>
      <c r="Z20" s="51">
        <f t="shared" si="4"/>
        <v>32</v>
      </c>
    </row>
    <row r="21" spans="1:26" ht="19.899999999999999" customHeight="1" x14ac:dyDescent="0.3">
      <c r="A21" s="6">
        <v>15</v>
      </c>
      <c r="B21" s="156">
        <v>225135</v>
      </c>
      <c r="C21" s="181" t="s">
        <v>121</v>
      </c>
      <c r="D21" s="14">
        <v>9</v>
      </c>
      <c r="E21" s="14">
        <v>6</v>
      </c>
      <c r="F21" s="14">
        <v>8</v>
      </c>
      <c r="G21" s="14">
        <v>12</v>
      </c>
      <c r="H21" s="14">
        <v>7.5</v>
      </c>
      <c r="I21" s="16">
        <f t="shared" si="3"/>
        <v>42.5</v>
      </c>
      <c r="J21" s="17">
        <f t="shared" si="5"/>
        <v>6.375</v>
      </c>
      <c r="K21" s="31">
        <v>3.5</v>
      </c>
      <c r="L21" s="31">
        <v>2</v>
      </c>
      <c r="M21" s="31">
        <v>2.5</v>
      </c>
      <c r="N21" s="31">
        <v>3</v>
      </c>
      <c r="O21" s="31">
        <v>2.5</v>
      </c>
      <c r="P21" s="32">
        <f t="shared" si="6"/>
        <v>13.5</v>
      </c>
      <c r="Q21" s="33">
        <f t="shared" si="7"/>
        <v>0.67500000000000004</v>
      </c>
      <c r="R21" s="39">
        <f t="shared" si="0"/>
        <v>1.5249999999999999</v>
      </c>
      <c r="S21" s="141">
        <f t="shared" si="1"/>
        <v>0.99999999999999989</v>
      </c>
      <c r="T21" s="141">
        <f t="shared" si="1"/>
        <v>1.325</v>
      </c>
      <c r="U21" s="141">
        <f t="shared" si="1"/>
        <v>1.9499999999999997</v>
      </c>
      <c r="V21" s="144">
        <f t="shared" si="1"/>
        <v>1.25</v>
      </c>
      <c r="W21" s="126">
        <f t="shared" si="2"/>
        <v>56</v>
      </c>
      <c r="X21" s="46">
        <f t="shared" si="8"/>
        <v>7.05</v>
      </c>
      <c r="Y21" s="186">
        <v>46</v>
      </c>
      <c r="Z21" s="51">
        <f t="shared" si="4"/>
        <v>36.800000000000004</v>
      </c>
    </row>
    <row r="22" spans="1:26" ht="19.899999999999999" customHeight="1" x14ac:dyDescent="0.3">
      <c r="A22" s="6">
        <v>16</v>
      </c>
      <c r="B22" s="156">
        <v>225136</v>
      </c>
      <c r="C22" s="181" t="s">
        <v>122</v>
      </c>
      <c r="D22" s="14">
        <v>10</v>
      </c>
      <c r="E22" s="14">
        <v>9</v>
      </c>
      <c r="F22" s="14">
        <v>7.5</v>
      </c>
      <c r="G22" s="14">
        <v>9</v>
      </c>
      <c r="H22" s="14">
        <v>13</v>
      </c>
      <c r="I22" s="16">
        <f t="shared" si="3"/>
        <v>48.5</v>
      </c>
      <c r="J22" s="17">
        <f t="shared" si="5"/>
        <v>7.2749999999999995</v>
      </c>
      <c r="K22" s="31">
        <v>2</v>
      </c>
      <c r="L22" s="31">
        <v>2.5</v>
      </c>
      <c r="M22" s="31">
        <v>3</v>
      </c>
      <c r="N22" s="31">
        <v>3.5</v>
      </c>
      <c r="O22" s="31">
        <v>4</v>
      </c>
      <c r="P22" s="32">
        <f t="shared" si="6"/>
        <v>15</v>
      </c>
      <c r="Q22" s="33">
        <f t="shared" si="7"/>
        <v>0.75</v>
      </c>
      <c r="R22" s="39">
        <f t="shared" si="0"/>
        <v>1.6</v>
      </c>
      <c r="S22" s="141">
        <f t="shared" si="1"/>
        <v>1.4749999999999999</v>
      </c>
      <c r="T22" s="141">
        <f t="shared" si="1"/>
        <v>1.2749999999999999</v>
      </c>
      <c r="U22" s="141">
        <f t="shared" si="1"/>
        <v>1.5249999999999999</v>
      </c>
      <c r="V22" s="144">
        <f t="shared" si="1"/>
        <v>2.15</v>
      </c>
      <c r="W22" s="126">
        <f t="shared" si="2"/>
        <v>63.5</v>
      </c>
      <c r="X22" s="46">
        <f t="shared" si="8"/>
        <v>8.0249999999999986</v>
      </c>
      <c r="Y22" s="186">
        <v>52</v>
      </c>
      <c r="Z22" s="51">
        <f t="shared" si="4"/>
        <v>41.6</v>
      </c>
    </row>
    <row r="23" spans="1:26" ht="19.899999999999999" customHeight="1" x14ac:dyDescent="0.3">
      <c r="A23" s="6">
        <v>17</v>
      </c>
      <c r="B23" s="156">
        <v>225137</v>
      </c>
      <c r="C23" s="181" t="s">
        <v>123</v>
      </c>
      <c r="D23" s="14">
        <v>16</v>
      </c>
      <c r="E23" s="14">
        <v>13.5</v>
      </c>
      <c r="F23" s="14">
        <v>10.5</v>
      </c>
      <c r="G23" s="14">
        <v>12</v>
      </c>
      <c r="H23" s="14">
        <v>10</v>
      </c>
      <c r="I23" s="16">
        <f t="shared" si="3"/>
        <v>62</v>
      </c>
      <c r="J23" s="17">
        <f t="shared" si="5"/>
        <v>9.2999999999999989</v>
      </c>
      <c r="K23" s="31">
        <v>5.5</v>
      </c>
      <c r="L23" s="31">
        <v>3.5</v>
      </c>
      <c r="M23" s="31">
        <v>2</v>
      </c>
      <c r="N23" s="31">
        <v>5</v>
      </c>
      <c r="O23" s="31">
        <v>3</v>
      </c>
      <c r="P23" s="32">
        <f t="shared" si="6"/>
        <v>19</v>
      </c>
      <c r="Q23" s="33">
        <f t="shared" si="7"/>
        <v>0.95000000000000007</v>
      </c>
      <c r="R23" s="39">
        <f t="shared" si="0"/>
        <v>2.6749999999999998</v>
      </c>
      <c r="S23" s="141">
        <f t="shared" ref="S23:V25" si="9">(E23*0.15+L23*0.05)</f>
        <v>2.1999999999999997</v>
      </c>
      <c r="T23" s="141">
        <f t="shared" si="9"/>
        <v>1.675</v>
      </c>
      <c r="U23" s="141">
        <f t="shared" si="9"/>
        <v>2.0499999999999998</v>
      </c>
      <c r="V23" s="144">
        <f t="shared" si="9"/>
        <v>1.65</v>
      </c>
      <c r="W23" s="126">
        <f t="shared" si="2"/>
        <v>81</v>
      </c>
      <c r="X23" s="46">
        <f t="shared" si="8"/>
        <v>10.249999999999998</v>
      </c>
      <c r="Y23" s="186">
        <v>66</v>
      </c>
      <c r="Z23" s="51">
        <f t="shared" si="4"/>
        <v>52.800000000000004</v>
      </c>
    </row>
    <row r="24" spans="1:26" ht="19.899999999999999" customHeight="1" x14ac:dyDescent="0.3">
      <c r="A24" s="6">
        <v>18</v>
      </c>
      <c r="B24" s="156">
        <v>225138</v>
      </c>
      <c r="C24" s="181" t="s">
        <v>124</v>
      </c>
      <c r="D24" s="14">
        <v>11</v>
      </c>
      <c r="E24" s="14">
        <v>10</v>
      </c>
      <c r="F24" s="14">
        <v>8</v>
      </c>
      <c r="G24" s="14">
        <v>10</v>
      </c>
      <c r="H24" s="14">
        <v>12</v>
      </c>
      <c r="I24" s="16">
        <f t="shared" si="3"/>
        <v>51</v>
      </c>
      <c r="J24" s="17">
        <f t="shared" si="5"/>
        <v>7.6499999999999995</v>
      </c>
      <c r="K24" s="31">
        <v>3</v>
      </c>
      <c r="L24" s="31">
        <v>4</v>
      </c>
      <c r="M24" s="31">
        <v>3.5</v>
      </c>
      <c r="N24" s="31">
        <v>2</v>
      </c>
      <c r="O24" s="31">
        <v>2.5</v>
      </c>
      <c r="P24" s="32">
        <f t="shared" si="6"/>
        <v>15</v>
      </c>
      <c r="Q24" s="33">
        <f t="shared" si="7"/>
        <v>0.75</v>
      </c>
      <c r="R24" s="39">
        <f t="shared" si="0"/>
        <v>1.7999999999999998</v>
      </c>
      <c r="S24" s="141">
        <f t="shared" si="9"/>
        <v>1.7</v>
      </c>
      <c r="T24" s="141">
        <f t="shared" si="9"/>
        <v>1.375</v>
      </c>
      <c r="U24" s="141">
        <f t="shared" si="9"/>
        <v>1.6</v>
      </c>
      <c r="V24" s="144">
        <f t="shared" si="9"/>
        <v>1.9249999999999998</v>
      </c>
      <c r="W24" s="126">
        <f t="shared" si="2"/>
        <v>66</v>
      </c>
      <c r="X24" s="46">
        <f t="shared" si="8"/>
        <v>8.3999999999999986</v>
      </c>
      <c r="Y24" s="186">
        <v>54</v>
      </c>
      <c r="Z24" s="51">
        <f t="shared" si="4"/>
        <v>43.2</v>
      </c>
    </row>
    <row r="25" spans="1:26" ht="19.899999999999999" customHeight="1" x14ac:dyDescent="0.3">
      <c r="A25" s="6">
        <v>19</v>
      </c>
      <c r="B25" s="156">
        <v>225139</v>
      </c>
      <c r="C25" s="181" t="s">
        <v>125</v>
      </c>
      <c r="D25" s="14">
        <v>5</v>
      </c>
      <c r="E25" s="14">
        <v>6</v>
      </c>
      <c r="F25" s="14">
        <v>4</v>
      </c>
      <c r="G25" s="14">
        <v>6.5</v>
      </c>
      <c r="H25" s="14">
        <v>5.5</v>
      </c>
      <c r="I25" s="16">
        <f t="shared" si="3"/>
        <v>27</v>
      </c>
      <c r="J25" s="17">
        <f t="shared" si="5"/>
        <v>4.05</v>
      </c>
      <c r="K25" s="31">
        <v>2.5</v>
      </c>
      <c r="L25" s="31">
        <v>2</v>
      </c>
      <c r="M25" s="31">
        <v>2.5</v>
      </c>
      <c r="N25" s="31">
        <v>1.5</v>
      </c>
      <c r="O25" s="31">
        <v>1</v>
      </c>
      <c r="P25" s="32">
        <f t="shared" si="6"/>
        <v>9.5</v>
      </c>
      <c r="Q25" s="33">
        <f t="shared" si="7"/>
        <v>0.47500000000000003</v>
      </c>
      <c r="R25" s="39">
        <f t="shared" si="0"/>
        <v>0.875</v>
      </c>
      <c r="S25" s="141">
        <f t="shared" si="9"/>
        <v>0.99999999999999989</v>
      </c>
      <c r="T25" s="141">
        <f t="shared" si="9"/>
        <v>0.72499999999999998</v>
      </c>
      <c r="U25" s="141">
        <f t="shared" si="9"/>
        <v>1.05</v>
      </c>
      <c r="V25" s="144">
        <f t="shared" si="9"/>
        <v>0.875</v>
      </c>
      <c r="W25" s="126">
        <f t="shared" si="2"/>
        <v>36.5</v>
      </c>
      <c r="X25" s="46">
        <f t="shared" si="8"/>
        <v>4.5249999999999995</v>
      </c>
      <c r="Y25" s="186">
        <v>32</v>
      </c>
      <c r="Z25" s="51">
        <f t="shared" si="4"/>
        <v>25.6</v>
      </c>
    </row>
    <row r="26" spans="1:26" ht="19.899999999999999" customHeight="1" x14ac:dyDescent="0.3">
      <c r="A26" s="6">
        <v>20</v>
      </c>
      <c r="B26" s="156">
        <v>225140</v>
      </c>
      <c r="C26" s="181" t="s">
        <v>126</v>
      </c>
      <c r="D26" s="14">
        <v>8</v>
      </c>
      <c r="E26" s="14">
        <v>11</v>
      </c>
      <c r="F26" s="14">
        <v>13.5</v>
      </c>
      <c r="G26" s="14">
        <v>9</v>
      </c>
      <c r="H26" s="14">
        <v>14</v>
      </c>
      <c r="I26" s="16">
        <f t="shared" si="3"/>
        <v>55.5</v>
      </c>
      <c r="J26" s="17">
        <f t="shared" si="5"/>
        <v>8.3249999999999993</v>
      </c>
      <c r="K26" s="31">
        <v>4.5</v>
      </c>
      <c r="L26" s="31">
        <v>3</v>
      </c>
      <c r="M26" s="31">
        <v>2</v>
      </c>
      <c r="N26" s="31">
        <v>4</v>
      </c>
      <c r="O26" s="31">
        <v>3.5</v>
      </c>
      <c r="P26" s="32">
        <f t="shared" si="6"/>
        <v>17</v>
      </c>
      <c r="Q26" s="33">
        <f t="shared" si="7"/>
        <v>0.85000000000000009</v>
      </c>
      <c r="R26" s="39">
        <f t="shared" ref="R26:V66" si="10">(D26*0.15+K26*0.05)</f>
        <v>1.425</v>
      </c>
      <c r="S26" s="141">
        <f t="shared" si="10"/>
        <v>1.7999999999999998</v>
      </c>
      <c r="T26" s="141">
        <f t="shared" si="10"/>
        <v>2.125</v>
      </c>
      <c r="U26" s="141">
        <f t="shared" si="10"/>
        <v>1.5499999999999998</v>
      </c>
      <c r="V26" s="144">
        <f t="shared" si="10"/>
        <v>2.2749999999999999</v>
      </c>
      <c r="W26" s="126">
        <f t="shared" si="2"/>
        <v>72.5</v>
      </c>
      <c r="X26" s="46">
        <f t="shared" si="8"/>
        <v>9.1749999999999989</v>
      </c>
      <c r="Y26" s="186">
        <v>58</v>
      </c>
      <c r="Z26" s="51">
        <f t="shared" si="4"/>
        <v>46.400000000000006</v>
      </c>
    </row>
    <row r="27" spans="1:26" ht="19.899999999999999" customHeight="1" x14ac:dyDescent="0.3">
      <c r="A27" s="6">
        <v>21</v>
      </c>
      <c r="B27" s="156">
        <v>225141</v>
      </c>
      <c r="C27" s="181" t="s">
        <v>127</v>
      </c>
      <c r="D27" s="14">
        <v>14</v>
      </c>
      <c r="E27" s="14">
        <v>15</v>
      </c>
      <c r="F27" s="14">
        <v>11</v>
      </c>
      <c r="G27" s="14">
        <v>8.5</v>
      </c>
      <c r="H27" s="14">
        <v>9</v>
      </c>
      <c r="I27" s="16">
        <f t="shared" si="3"/>
        <v>57.5</v>
      </c>
      <c r="J27" s="17">
        <f t="shared" si="5"/>
        <v>8.625</v>
      </c>
      <c r="K27" s="31">
        <v>2</v>
      </c>
      <c r="L27" s="31">
        <v>4.5</v>
      </c>
      <c r="M27" s="31">
        <v>5</v>
      </c>
      <c r="N27" s="31">
        <v>3.5</v>
      </c>
      <c r="O27" s="31">
        <v>3</v>
      </c>
      <c r="P27" s="32">
        <f t="shared" si="6"/>
        <v>18</v>
      </c>
      <c r="Q27" s="33">
        <f t="shared" si="7"/>
        <v>0.9</v>
      </c>
      <c r="R27" s="39">
        <f t="shared" si="10"/>
        <v>2.2000000000000002</v>
      </c>
      <c r="S27" s="141">
        <f t="shared" si="10"/>
        <v>2.4750000000000001</v>
      </c>
      <c r="T27" s="141">
        <f t="shared" si="10"/>
        <v>1.9</v>
      </c>
      <c r="U27" s="141">
        <f t="shared" si="10"/>
        <v>1.45</v>
      </c>
      <c r="V27" s="144">
        <f t="shared" si="10"/>
        <v>1.5</v>
      </c>
      <c r="W27" s="126">
        <f t="shared" si="2"/>
        <v>75.5</v>
      </c>
      <c r="X27" s="46">
        <f t="shared" si="8"/>
        <v>9.5250000000000004</v>
      </c>
      <c r="Y27" s="186">
        <v>60</v>
      </c>
      <c r="Z27" s="51">
        <f t="shared" si="4"/>
        <v>48</v>
      </c>
    </row>
    <row r="28" spans="1:26" ht="19.899999999999999" customHeight="1" x14ac:dyDescent="0.3">
      <c r="A28" s="6">
        <v>22</v>
      </c>
      <c r="B28" s="156">
        <v>225142</v>
      </c>
      <c r="C28" s="181" t="s">
        <v>128</v>
      </c>
      <c r="D28" s="14">
        <v>8</v>
      </c>
      <c r="E28" s="14">
        <v>6.5</v>
      </c>
      <c r="F28" s="14">
        <v>5</v>
      </c>
      <c r="G28" s="14">
        <v>8.5</v>
      </c>
      <c r="H28" s="14">
        <v>7.5</v>
      </c>
      <c r="I28" s="16">
        <f t="shared" si="3"/>
        <v>35.5</v>
      </c>
      <c r="J28" s="17">
        <f t="shared" si="5"/>
        <v>5.3250000000000002</v>
      </c>
      <c r="K28" s="31">
        <v>3</v>
      </c>
      <c r="L28" s="31">
        <v>2</v>
      </c>
      <c r="M28" s="31">
        <v>2.5</v>
      </c>
      <c r="N28" s="31">
        <v>1.5</v>
      </c>
      <c r="O28" s="31">
        <v>3</v>
      </c>
      <c r="P28" s="32">
        <f t="shared" si="6"/>
        <v>12</v>
      </c>
      <c r="Q28" s="33">
        <f t="shared" si="7"/>
        <v>0.60000000000000009</v>
      </c>
      <c r="R28" s="39">
        <f t="shared" si="10"/>
        <v>1.35</v>
      </c>
      <c r="S28" s="141">
        <f t="shared" si="10"/>
        <v>1.075</v>
      </c>
      <c r="T28" s="141">
        <f t="shared" si="10"/>
        <v>0.875</v>
      </c>
      <c r="U28" s="141">
        <f t="shared" si="10"/>
        <v>1.3499999999999999</v>
      </c>
      <c r="V28" s="144">
        <f t="shared" si="10"/>
        <v>1.2749999999999999</v>
      </c>
      <c r="W28" s="126">
        <f t="shared" si="2"/>
        <v>47.5</v>
      </c>
      <c r="X28" s="46">
        <f t="shared" si="8"/>
        <v>5.9250000000000007</v>
      </c>
      <c r="Y28" s="186">
        <v>42</v>
      </c>
      <c r="Z28" s="51">
        <f t="shared" si="4"/>
        <v>33.6</v>
      </c>
    </row>
    <row r="29" spans="1:26" ht="19.899999999999999" customHeight="1" x14ac:dyDescent="0.3">
      <c r="A29" s="6">
        <v>23</v>
      </c>
      <c r="B29" s="156">
        <v>225143</v>
      </c>
      <c r="C29" s="181" t="s">
        <v>129</v>
      </c>
      <c r="D29" s="14">
        <v>12</v>
      </c>
      <c r="E29" s="14">
        <v>8</v>
      </c>
      <c r="F29" s="14">
        <v>10</v>
      </c>
      <c r="G29" s="14">
        <v>11</v>
      </c>
      <c r="H29" s="14">
        <v>14</v>
      </c>
      <c r="I29" s="16">
        <f t="shared" si="3"/>
        <v>55</v>
      </c>
      <c r="J29" s="17">
        <f t="shared" si="5"/>
        <v>8.25</v>
      </c>
      <c r="K29" s="31">
        <v>4.5</v>
      </c>
      <c r="L29" s="31">
        <v>5</v>
      </c>
      <c r="M29" s="31">
        <v>3.5</v>
      </c>
      <c r="N29" s="31">
        <v>3</v>
      </c>
      <c r="O29" s="31">
        <v>2.5</v>
      </c>
      <c r="P29" s="32">
        <f t="shared" si="6"/>
        <v>18.5</v>
      </c>
      <c r="Q29" s="33">
        <f t="shared" si="7"/>
        <v>0.92500000000000004</v>
      </c>
      <c r="R29" s="39">
        <f t="shared" si="10"/>
        <v>2.0249999999999999</v>
      </c>
      <c r="S29" s="141">
        <f t="shared" si="10"/>
        <v>1.45</v>
      </c>
      <c r="T29" s="141">
        <f t="shared" si="10"/>
        <v>1.675</v>
      </c>
      <c r="U29" s="141">
        <f t="shared" si="10"/>
        <v>1.7999999999999998</v>
      </c>
      <c r="V29" s="144">
        <f t="shared" si="10"/>
        <v>2.2250000000000001</v>
      </c>
      <c r="W29" s="126">
        <f t="shared" si="2"/>
        <v>73.5</v>
      </c>
      <c r="X29" s="46">
        <f t="shared" si="8"/>
        <v>9.1750000000000007</v>
      </c>
      <c r="Y29" s="186">
        <v>61</v>
      </c>
      <c r="Z29" s="51">
        <f t="shared" si="4"/>
        <v>48.800000000000004</v>
      </c>
    </row>
    <row r="30" spans="1:26" ht="19.899999999999999" customHeight="1" x14ac:dyDescent="0.3">
      <c r="A30" s="6">
        <v>24</v>
      </c>
      <c r="B30" s="156">
        <v>225144</v>
      </c>
      <c r="C30" s="181" t="s">
        <v>130</v>
      </c>
      <c r="D30" s="14">
        <v>11</v>
      </c>
      <c r="E30" s="14">
        <v>9.5</v>
      </c>
      <c r="F30" s="14">
        <v>12</v>
      </c>
      <c r="G30" s="14">
        <v>9</v>
      </c>
      <c r="H30" s="14">
        <v>8.5</v>
      </c>
      <c r="I30" s="16">
        <f t="shared" si="3"/>
        <v>50</v>
      </c>
      <c r="J30" s="17">
        <f t="shared" si="5"/>
        <v>7.5</v>
      </c>
      <c r="K30" s="31">
        <v>3</v>
      </c>
      <c r="L30" s="31">
        <v>4.5</v>
      </c>
      <c r="M30" s="31">
        <v>2</v>
      </c>
      <c r="N30" s="31">
        <v>3.5</v>
      </c>
      <c r="O30" s="31">
        <v>2.5</v>
      </c>
      <c r="P30" s="32">
        <f t="shared" si="6"/>
        <v>15.5</v>
      </c>
      <c r="Q30" s="33">
        <f t="shared" si="7"/>
        <v>0.77500000000000002</v>
      </c>
      <c r="R30" s="39">
        <f t="shared" si="10"/>
        <v>1.7999999999999998</v>
      </c>
      <c r="S30" s="141">
        <f t="shared" si="10"/>
        <v>1.6500000000000001</v>
      </c>
      <c r="T30" s="141">
        <f t="shared" si="10"/>
        <v>1.9</v>
      </c>
      <c r="U30" s="141">
        <f t="shared" si="10"/>
        <v>1.5249999999999999</v>
      </c>
      <c r="V30" s="144">
        <f t="shared" si="10"/>
        <v>1.4</v>
      </c>
      <c r="W30" s="126">
        <f t="shared" si="2"/>
        <v>65.5</v>
      </c>
      <c r="X30" s="46">
        <f t="shared" si="8"/>
        <v>8.2750000000000004</v>
      </c>
      <c r="Y30" s="186">
        <v>56</v>
      </c>
      <c r="Z30" s="51">
        <f t="shared" si="4"/>
        <v>44.800000000000004</v>
      </c>
    </row>
    <row r="31" spans="1:26" ht="19.899999999999999" customHeight="1" x14ac:dyDescent="0.3">
      <c r="A31" s="6">
        <v>25</v>
      </c>
      <c r="B31" s="156">
        <v>225145</v>
      </c>
      <c r="C31" s="181" t="s">
        <v>131</v>
      </c>
      <c r="D31" s="14">
        <v>8</v>
      </c>
      <c r="E31" s="14">
        <v>5</v>
      </c>
      <c r="F31" s="14">
        <v>6.5</v>
      </c>
      <c r="G31" s="14">
        <v>7.5</v>
      </c>
      <c r="H31" s="14">
        <v>8.5</v>
      </c>
      <c r="I31" s="16">
        <f t="shared" si="3"/>
        <v>35.5</v>
      </c>
      <c r="J31" s="17">
        <f t="shared" si="5"/>
        <v>5.3250000000000002</v>
      </c>
      <c r="K31" s="31">
        <v>1</v>
      </c>
      <c r="L31" s="31">
        <v>2</v>
      </c>
      <c r="M31" s="31">
        <v>2.5</v>
      </c>
      <c r="N31" s="31">
        <v>1.5</v>
      </c>
      <c r="O31" s="31">
        <v>2</v>
      </c>
      <c r="P31" s="32">
        <f t="shared" si="6"/>
        <v>9</v>
      </c>
      <c r="Q31" s="33">
        <f t="shared" si="7"/>
        <v>0.45</v>
      </c>
      <c r="R31" s="39">
        <f t="shared" si="10"/>
        <v>1.25</v>
      </c>
      <c r="S31" s="141">
        <f t="shared" si="10"/>
        <v>0.85</v>
      </c>
      <c r="T31" s="141">
        <f t="shared" si="10"/>
        <v>1.1000000000000001</v>
      </c>
      <c r="U31" s="141">
        <f t="shared" si="10"/>
        <v>1.2</v>
      </c>
      <c r="V31" s="144">
        <f t="shared" si="10"/>
        <v>1.375</v>
      </c>
      <c r="W31" s="126">
        <f t="shared" si="2"/>
        <v>44.5</v>
      </c>
      <c r="X31" s="46">
        <f t="shared" si="8"/>
        <v>5.7750000000000004</v>
      </c>
      <c r="Y31" s="186">
        <v>38</v>
      </c>
      <c r="Z31" s="51">
        <f t="shared" si="4"/>
        <v>30.400000000000002</v>
      </c>
    </row>
    <row r="32" spans="1:26" ht="19.899999999999999" customHeight="1" x14ac:dyDescent="0.3">
      <c r="A32" s="6">
        <v>26</v>
      </c>
      <c r="B32" s="156">
        <v>225146</v>
      </c>
      <c r="C32" s="181" t="s">
        <v>132</v>
      </c>
      <c r="D32" s="14">
        <v>7.5</v>
      </c>
      <c r="E32" s="14">
        <v>8</v>
      </c>
      <c r="F32" s="14">
        <v>9.5</v>
      </c>
      <c r="G32" s="14">
        <v>9</v>
      </c>
      <c r="H32" s="14">
        <v>10</v>
      </c>
      <c r="I32" s="16">
        <f t="shared" si="3"/>
        <v>44</v>
      </c>
      <c r="J32" s="17">
        <f t="shared" si="5"/>
        <v>6.6</v>
      </c>
      <c r="K32" s="31">
        <v>2</v>
      </c>
      <c r="L32" s="31">
        <v>3.5</v>
      </c>
      <c r="M32" s="31">
        <v>4</v>
      </c>
      <c r="N32" s="31">
        <v>2</v>
      </c>
      <c r="O32" s="31">
        <v>3</v>
      </c>
      <c r="P32" s="32">
        <f t="shared" si="6"/>
        <v>14.5</v>
      </c>
      <c r="Q32" s="33">
        <f t="shared" si="7"/>
        <v>0.72500000000000009</v>
      </c>
      <c r="R32" s="39">
        <f t="shared" si="10"/>
        <v>1.2250000000000001</v>
      </c>
      <c r="S32" s="141">
        <f t="shared" si="10"/>
        <v>1.375</v>
      </c>
      <c r="T32" s="141">
        <f t="shared" si="10"/>
        <v>1.625</v>
      </c>
      <c r="U32" s="141">
        <f t="shared" si="10"/>
        <v>1.45</v>
      </c>
      <c r="V32" s="144">
        <f t="shared" si="10"/>
        <v>1.65</v>
      </c>
      <c r="W32" s="126">
        <f t="shared" si="2"/>
        <v>58.5</v>
      </c>
      <c r="X32" s="46">
        <f t="shared" si="8"/>
        <v>7.3249999999999993</v>
      </c>
      <c r="Y32" s="186">
        <v>50</v>
      </c>
      <c r="Z32" s="51">
        <f t="shared" si="4"/>
        <v>40</v>
      </c>
    </row>
    <row r="33" spans="1:26" ht="19.899999999999999" customHeight="1" x14ac:dyDescent="0.3">
      <c r="A33" s="6">
        <v>27</v>
      </c>
      <c r="B33" s="156">
        <v>225147</v>
      </c>
      <c r="C33" s="181" t="s">
        <v>133</v>
      </c>
      <c r="D33" s="189">
        <v>9</v>
      </c>
      <c r="E33" s="189">
        <v>9.5</v>
      </c>
      <c r="F33" s="189">
        <v>7.5</v>
      </c>
      <c r="G33" s="189">
        <v>8</v>
      </c>
      <c r="H33" s="189">
        <v>10</v>
      </c>
      <c r="I33" s="16">
        <f t="shared" si="3"/>
        <v>44</v>
      </c>
      <c r="J33" s="17">
        <f t="shared" si="5"/>
        <v>6.6</v>
      </c>
      <c r="K33" s="31">
        <v>3.5</v>
      </c>
      <c r="L33" s="31">
        <v>2</v>
      </c>
      <c r="M33" s="31">
        <v>2.5</v>
      </c>
      <c r="N33" s="31">
        <v>3</v>
      </c>
      <c r="O33" s="31">
        <v>2.5</v>
      </c>
      <c r="P33" s="32">
        <f t="shared" si="6"/>
        <v>13.5</v>
      </c>
      <c r="Q33" s="33">
        <f t="shared" si="7"/>
        <v>0.67500000000000004</v>
      </c>
      <c r="R33" s="39">
        <f t="shared" si="10"/>
        <v>1.5249999999999999</v>
      </c>
      <c r="S33" s="141">
        <f t="shared" si="10"/>
        <v>1.5250000000000001</v>
      </c>
      <c r="T33" s="141">
        <f t="shared" si="10"/>
        <v>1.25</v>
      </c>
      <c r="U33" s="141">
        <f t="shared" si="10"/>
        <v>1.35</v>
      </c>
      <c r="V33" s="144">
        <f t="shared" si="10"/>
        <v>1.625</v>
      </c>
      <c r="W33" s="126">
        <f t="shared" si="2"/>
        <v>57.5</v>
      </c>
      <c r="X33" s="46">
        <f t="shared" si="8"/>
        <v>7.2749999999999995</v>
      </c>
      <c r="Y33" s="186">
        <v>49</v>
      </c>
      <c r="Z33" s="51">
        <f t="shared" si="4"/>
        <v>39.200000000000003</v>
      </c>
    </row>
    <row r="34" spans="1:26" ht="19.899999999999999" customHeight="1" x14ac:dyDescent="0.3">
      <c r="A34" s="6">
        <v>28</v>
      </c>
      <c r="B34" s="156">
        <v>225148</v>
      </c>
      <c r="C34" s="181" t="s">
        <v>134</v>
      </c>
      <c r="D34" s="189">
        <v>8</v>
      </c>
      <c r="E34" s="189">
        <v>8.5</v>
      </c>
      <c r="F34" s="189">
        <v>9.5</v>
      </c>
      <c r="G34" s="189">
        <v>7.5</v>
      </c>
      <c r="H34" s="189">
        <v>9</v>
      </c>
      <c r="I34" s="16">
        <f t="shared" si="3"/>
        <v>42.5</v>
      </c>
      <c r="J34" s="17">
        <f t="shared" si="5"/>
        <v>6.375</v>
      </c>
      <c r="K34" s="31">
        <v>2</v>
      </c>
      <c r="L34" s="31">
        <v>3.5</v>
      </c>
      <c r="M34" s="31">
        <v>2</v>
      </c>
      <c r="N34" s="31">
        <v>2.5</v>
      </c>
      <c r="O34" s="31">
        <v>3</v>
      </c>
      <c r="P34" s="32">
        <f t="shared" si="6"/>
        <v>13</v>
      </c>
      <c r="Q34" s="33">
        <f t="shared" si="7"/>
        <v>0.65</v>
      </c>
      <c r="R34" s="39">
        <f t="shared" si="10"/>
        <v>1.3</v>
      </c>
      <c r="S34" s="141">
        <f t="shared" si="10"/>
        <v>1.45</v>
      </c>
      <c r="T34" s="141">
        <f t="shared" si="10"/>
        <v>1.5250000000000001</v>
      </c>
      <c r="U34" s="141">
        <f t="shared" si="10"/>
        <v>1.25</v>
      </c>
      <c r="V34" s="144">
        <f t="shared" si="10"/>
        <v>1.5</v>
      </c>
      <c r="W34" s="126">
        <f t="shared" si="2"/>
        <v>55.5</v>
      </c>
      <c r="X34" s="46">
        <f t="shared" si="8"/>
        <v>7.0250000000000004</v>
      </c>
      <c r="Y34" s="186">
        <v>48</v>
      </c>
      <c r="Z34" s="51">
        <f t="shared" si="4"/>
        <v>38.400000000000006</v>
      </c>
    </row>
    <row r="35" spans="1:26" ht="19.899999999999999" customHeight="1" x14ac:dyDescent="0.3">
      <c r="A35" s="6">
        <v>29</v>
      </c>
      <c r="B35" s="156">
        <v>225149</v>
      </c>
      <c r="C35" s="181" t="s">
        <v>135</v>
      </c>
      <c r="D35" s="189">
        <v>6.5</v>
      </c>
      <c r="E35" s="189">
        <v>7</v>
      </c>
      <c r="F35" s="189">
        <v>8</v>
      </c>
      <c r="G35" s="189">
        <v>9</v>
      </c>
      <c r="H35" s="189">
        <v>10</v>
      </c>
      <c r="I35" s="16">
        <f t="shared" si="3"/>
        <v>40.5</v>
      </c>
      <c r="J35" s="17">
        <f t="shared" si="5"/>
        <v>6.0750000000000002</v>
      </c>
      <c r="K35" s="31">
        <v>2.5</v>
      </c>
      <c r="L35" s="31">
        <v>3</v>
      </c>
      <c r="M35" s="31">
        <v>1.5</v>
      </c>
      <c r="N35" s="31">
        <v>3</v>
      </c>
      <c r="O35" s="31">
        <v>2</v>
      </c>
      <c r="P35" s="32">
        <f t="shared" si="6"/>
        <v>12</v>
      </c>
      <c r="Q35" s="33">
        <f t="shared" si="7"/>
        <v>0.60000000000000009</v>
      </c>
      <c r="R35" s="39">
        <f t="shared" si="10"/>
        <v>1.1000000000000001</v>
      </c>
      <c r="S35" s="141">
        <f t="shared" si="10"/>
        <v>1.2000000000000002</v>
      </c>
      <c r="T35" s="141">
        <f t="shared" si="10"/>
        <v>1.2749999999999999</v>
      </c>
      <c r="U35" s="141">
        <f t="shared" si="10"/>
        <v>1.5</v>
      </c>
      <c r="V35" s="144">
        <f t="shared" si="10"/>
        <v>1.6</v>
      </c>
      <c r="W35" s="126">
        <f t="shared" si="2"/>
        <v>52.5</v>
      </c>
      <c r="X35" s="46">
        <f t="shared" si="8"/>
        <v>6.6750000000000007</v>
      </c>
      <c r="Y35" s="186">
        <v>45</v>
      </c>
      <c r="Z35" s="51">
        <f t="shared" si="4"/>
        <v>36</v>
      </c>
    </row>
    <row r="36" spans="1:26" ht="19.899999999999999" customHeight="1" x14ac:dyDescent="0.3">
      <c r="A36" s="6">
        <v>30</v>
      </c>
      <c r="B36" s="156">
        <v>225150</v>
      </c>
      <c r="C36" s="181" t="s">
        <v>136</v>
      </c>
      <c r="D36" s="189">
        <v>10</v>
      </c>
      <c r="E36" s="189">
        <v>7</v>
      </c>
      <c r="F36" s="189">
        <v>9</v>
      </c>
      <c r="G36" s="189">
        <v>11</v>
      </c>
      <c r="H36" s="189">
        <v>6</v>
      </c>
      <c r="I36" s="16">
        <f t="shared" si="3"/>
        <v>43</v>
      </c>
      <c r="J36" s="17">
        <f t="shared" si="5"/>
        <v>6.45</v>
      </c>
      <c r="K36" s="31">
        <v>3.5</v>
      </c>
      <c r="L36" s="31">
        <v>2.5</v>
      </c>
      <c r="M36" s="31">
        <v>2</v>
      </c>
      <c r="N36" s="31">
        <v>1.5</v>
      </c>
      <c r="O36" s="31">
        <v>4</v>
      </c>
      <c r="P36" s="32">
        <f t="shared" si="6"/>
        <v>13.5</v>
      </c>
      <c r="Q36" s="33">
        <f t="shared" si="7"/>
        <v>0.67500000000000004</v>
      </c>
      <c r="R36" s="39">
        <f t="shared" si="10"/>
        <v>1.675</v>
      </c>
      <c r="S36" s="141">
        <f t="shared" si="10"/>
        <v>1.175</v>
      </c>
      <c r="T36" s="141">
        <f t="shared" si="10"/>
        <v>1.45</v>
      </c>
      <c r="U36" s="141">
        <f t="shared" si="10"/>
        <v>1.7249999999999999</v>
      </c>
      <c r="V36" s="144">
        <f t="shared" si="10"/>
        <v>1.0999999999999999</v>
      </c>
      <c r="W36" s="126">
        <f t="shared" si="2"/>
        <v>56.5</v>
      </c>
      <c r="X36" s="46">
        <f t="shared" si="8"/>
        <v>7.125</v>
      </c>
      <c r="Y36" s="186">
        <v>47</v>
      </c>
      <c r="Z36" s="51">
        <f t="shared" si="4"/>
        <v>37.6</v>
      </c>
    </row>
    <row r="37" spans="1:26" ht="19.899999999999999" customHeight="1" x14ac:dyDescent="0.3">
      <c r="A37" s="6">
        <v>31</v>
      </c>
      <c r="B37" s="156">
        <v>225151</v>
      </c>
      <c r="C37" s="181" t="s">
        <v>137</v>
      </c>
      <c r="D37" s="189">
        <v>12</v>
      </c>
      <c r="E37" s="189">
        <v>14</v>
      </c>
      <c r="F37" s="189">
        <v>10</v>
      </c>
      <c r="G37" s="189">
        <v>8</v>
      </c>
      <c r="H37" s="189">
        <v>11</v>
      </c>
      <c r="I37" s="16">
        <f t="shared" si="3"/>
        <v>55</v>
      </c>
      <c r="J37" s="17">
        <f t="shared" si="5"/>
        <v>8.25</v>
      </c>
      <c r="K37" s="31">
        <v>3</v>
      </c>
      <c r="L37" s="31">
        <v>5</v>
      </c>
      <c r="M37" s="31">
        <v>3.5</v>
      </c>
      <c r="N37" s="31">
        <v>4.5</v>
      </c>
      <c r="O37" s="31">
        <v>2.5</v>
      </c>
      <c r="P37" s="32">
        <f t="shared" si="6"/>
        <v>18.5</v>
      </c>
      <c r="Q37" s="33">
        <f t="shared" si="7"/>
        <v>0.92500000000000004</v>
      </c>
      <c r="R37" s="39">
        <f t="shared" si="10"/>
        <v>1.9499999999999997</v>
      </c>
      <c r="S37" s="141">
        <f t="shared" si="10"/>
        <v>2.35</v>
      </c>
      <c r="T37" s="141">
        <f t="shared" si="10"/>
        <v>1.675</v>
      </c>
      <c r="U37" s="141">
        <f t="shared" si="10"/>
        <v>1.425</v>
      </c>
      <c r="V37" s="144">
        <f t="shared" si="10"/>
        <v>1.7749999999999999</v>
      </c>
      <c r="W37" s="126">
        <f t="shared" si="2"/>
        <v>73.5</v>
      </c>
      <c r="X37" s="46">
        <f t="shared" si="8"/>
        <v>9.1750000000000007</v>
      </c>
      <c r="Y37" s="186">
        <v>61</v>
      </c>
      <c r="Z37" s="51">
        <f t="shared" si="4"/>
        <v>48.800000000000004</v>
      </c>
    </row>
    <row r="38" spans="1:26" ht="19.899999999999999" customHeight="1" x14ac:dyDescent="0.3">
      <c r="A38" s="6">
        <v>32</v>
      </c>
      <c r="B38" s="156">
        <v>225152</v>
      </c>
      <c r="C38" s="182" t="s">
        <v>138</v>
      </c>
      <c r="D38" s="189">
        <v>12.5</v>
      </c>
      <c r="E38" s="189">
        <v>8.5</v>
      </c>
      <c r="F38" s="189">
        <v>14</v>
      </c>
      <c r="G38" s="189">
        <v>9</v>
      </c>
      <c r="H38" s="189">
        <v>10</v>
      </c>
      <c r="I38" s="16">
        <f t="shared" si="3"/>
        <v>54</v>
      </c>
      <c r="J38" s="17">
        <f t="shared" si="5"/>
        <v>8.1</v>
      </c>
      <c r="K38" s="31">
        <v>2.5</v>
      </c>
      <c r="L38" s="31">
        <v>4.5</v>
      </c>
      <c r="M38" s="31">
        <v>3</v>
      </c>
      <c r="N38" s="31">
        <v>3.5</v>
      </c>
      <c r="O38" s="31">
        <v>4</v>
      </c>
      <c r="P38" s="32">
        <f t="shared" si="6"/>
        <v>17.5</v>
      </c>
      <c r="Q38" s="33">
        <f t="shared" si="7"/>
        <v>0.875</v>
      </c>
      <c r="R38" s="39">
        <f t="shared" si="10"/>
        <v>2</v>
      </c>
      <c r="S38" s="141">
        <f t="shared" si="10"/>
        <v>1.5</v>
      </c>
      <c r="T38" s="141">
        <f t="shared" si="10"/>
        <v>2.25</v>
      </c>
      <c r="U38" s="141">
        <f t="shared" si="10"/>
        <v>1.5249999999999999</v>
      </c>
      <c r="V38" s="144">
        <f t="shared" si="10"/>
        <v>1.7</v>
      </c>
      <c r="W38" s="126">
        <f t="shared" si="2"/>
        <v>71.5</v>
      </c>
      <c r="X38" s="46">
        <f t="shared" si="8"/>
        <v>8.9749999999999996</v>
      </c>
      <c r="Y38" s="186">
        <v>59</v>
      </c>
      <c r="Z38" s="51">
        <f t="shared" si="4"/>
        <v>47.2</v>
      </c>
    </row>
    <row r="39" spans="1:26" ht="19.899999999999999" customHeight="1" x14ac:dyDescent="0.3">
      <c r="A39" s="6">
        <v>33</v>
      </c>
      <c r="B39" s="156">
        <v>225153</v>
      </c>
      <c r="C39" s="181" t="s">
        <v>139</v>
      </c>
      <c r="D39" s="189">
        <v>11.5</v>
      </c>
      <c r="E39" s="189">
        <v>8</v>
      </c>
      <c r="F39" s="189">
        <v>12.5</v>
      </c>
      <c r="G39" s="189">
        <v>15</v>
      </c>
      <c r="H39" s="189">
        <v>9.5</v>
      </c>
      <c r="I39" s="16">
        <f t="shared" si="3"/>
        <v>56.5</v>
      </c>
      <c r="J39" s="17">
        <f t="shared" si="5"/>
        <v>8.4749999999999996</v>
      </c>
      <c r="K39" s="31">
        <v>3</v>
      </c>
      <c r="L39" s="31">
        <v>2.5</v>
      </c>
      <c r="M39" s="31">
        <v>4</v>
      </c>
      <c r="N39" s="31">
        <v>5</v>
      </c>
      <c r="O39" s="31">
        <v>3.5</v>
      </c>
      <c r="P39" s="32">
        <f t="shared" si="6"/>
        <v>18</v>
      </c>
      <c r="Q39" s="33">
        <f t="shared" si="7"/>
        <v>0.9</v>
      </c>
      <c r="R39" s="39">
        <f t="shared" si="10"/>
        <v>1.875</v>
      </c>
      <c r="S39" s="141">
        <f t="shared" si="10"/>
        <v>1.325</v>
      </c>
      <c r="T39" s="141">
        <f t="shared" si="10"/>
        <v>2.0750000000000002</v>
      </c>
      <c r="U39" s="141">
        <f t="shared" si="10"/>
        <v>2.5</v>
      </c>
      <c r="V39" s="144">
        <f t="shared" si="10"/>
        <v>1.6</v>
      </c>
      <c r="W39" s="126">
        <f t="shared" si="2"/>
        <v>74.5</v>
      </c>
      <c r="X39" s="46">
        <f t="shared" si="8"/>
        <v>9.375</v>
      </c>
      <c r="Y39" s="186">
        <v>61</v>
      </c>
      <c r="Z39" s="51">
        <f t="shared" si="4"/>
        <v>48.800000000000004</v>
      </c>
    </row>
    <row r="40" spans="1:26" ht="19.899999999999999" customHeight="1" x14ac:dyDescent="0.3">
      <c r="A40" s="6">
        <v>34</v>
      </c>
      <c r="B40" s="156">
        <v>225154</v>
      </c>
      <c r="C40" s="181" t="s">
        <v>140</v>
      </c>
      <c r="D40" s="14">
        <v>14</v>
      </c>
      <c r="E40" s="14">
        <v>12.5</v>
      </c>
      <c r="F40" s="14">
        <v>10</v>
      </c>
      <c r="G40" s="14">
        <v>9.5</v>
      </c>
      <c r="H40" s="14">
        <v>13</v>
      </c>
      <c r="I40" s="16">
        <f t="shared" si="3"/>
        <v>59</v>
      </c>
      <c r="J40" s="17">
        <f t="shared" si="5"/>
        <v>8.85</v>
      </c>
      <c r="K40" s="31">
        <v>3.5</v>
      </c>
      <c r="L40" s="31">
        <v>5</v>
      </c>
      <c r="M40" s="31">
        <v>4.5</v>
      </c>
      <c r="N40" s="31">
        <v>3</v>
      </c>
      <c r="O40" s="31">
        <v>2.5</v>
      </c>
      <c r="P40" s="32">
        <f t="shared" si="6"/>
        <v>18.5</v>
      </c>
      <c r="Q40" s="33">
        <f t="shared" si="7"/>
        <v>0.92500000000000004</v>
      </c>
      <c r="R40" s="39">
        <f t="shared" si="10"/>
        <v>2.2749999999999999</v>
      </c>
      <c r="S40" s="141">
        <f t="shared" si="10"/>
        <v>2.125</v>
      </c>
      <c r="T40" s="141">
        <f t="shared" si="10"/>
        <v>1.7250000000000001</v>
      </c>
      <c r="U40" s="141">
        <f t="shared" si="10"/>
        <v>1.5750000000000002</v>
      </c>
      <c r="V40" s="144">
        <f t="shared" si="10"/>
        <v>2.0750000000000002</v>
      </c>
      <c r="W40" s="126">
        <f t="shared" si="2"/>
        <v>77.5</v>
      </c>
      <c r="X40" s="46">
        <f t="shared" si="8"/>
        <v>9.7750000000000004</v>
      </c>
      <c r="Y40" s="186">
        <v>63</v>
      </c>
      <c r="Z40" s="51">
        <f t="shared" si="4"/>
        <v>50.400000000000006</v>
      </c>
    </row>
    <row r="41" spans="1:26" ht="19.899999999999999" customHeight="1" x14ac:dyDescent="0.3">
      <c r="A41" s="6">
        <v>35</v>
      </c>
      <c r="B41" s="156">
        <v>225155</v>
      </c>
      <c r="C41" s="181" t="s">
        <v>141</v>
      </c>
      <c r="D41" s="14">
        <v>13</v>
      </c>
      <c r="E41" s="14">
        <v>11.5</v>
      </c>
      <c r="F41" s="14">
        <v>12</v>
      </c>
      <c r="G41" s="14">
        <v>10</v>
      </c>
      <c r="H41" s="14">
        <v>11</v>
      </c>
      <c r="I41" s="16">
        <f t="shared" si="3"/>
        <v>57.5</v>
      </c>
      <c r="J41" s="17">
        <f t="shared" si="5"/>
        <v>8.625</v>
      </c>
      <c r="K41" s="31">
        <v>3</v>
      </c>
      <c r="L41" s="31">
        <v>3</v>
      </c>
      <c r="M41" s="31">
        <v>4</v>
      </c>
      <c r="N41" s="31">
        <v>5</v>
      </c>
      <c r="O41" s="31">
        <v>3.5</v>
      </c>
      <c r="P41" s="32">
        <f t="shared" si="6"/>
        <v>18.5</v>
      </c>
      <c r="Q41" s="33">
        <f t="shared" si="7"/>
        <v>0.92500000000000004</v>
      </c>
      <c r="R41" s="39">
        <f t="shared" si="10"/>
        <v>2.1</v>
      </c>
      <c r="S41" s="141">
        <f t="shared" si="10"/>
        <v>1.875</v>
      </c>
      <c r="T41" s="141">
        <f t="shared" si="10"/>
        <v>1.9999999999999998</v>
      </c>
      <c r="U41" s="141">
        <f t="shared" si="10"/>
        <v>1.75</v>
      </c>
      <c r="V41" s="144">
        <f t="shared" si="10"/>
        <v>1.825</v>
      </c>
      <c r="W41" s="126">
        <f t="shared" si="2"/>
        <v>76</v>
      </c>
      <c r="X41" s="46">
        <f t="shared" si="8"/>
        <v>9.5500000000000007</v>
      </c>
      <c r="Y41" s="186">
        <v>63</v>
      </c>
      <c r="Z41" s="51">
        <f t="shared" si="4"/>
        <v>50.400000000000006</v>
      </c>
    </row>
    <row r="42" spans="1:26" ht="19.899999999999999" customHeight="1" x14ac:dyDescent="0.3">
      <c r="A42" s="6">
        <v>36</v>
      </c>
      <c r="B42" s="156">
        <v>225156</v>
      </c>
      <c r="C42" s="181" t="s">
        <v>142</v>
      </c>
      <c r="D42" s="189">
        <v>9.5</v>
      </c>
      <c r="E42" s="189">
        <v>7.5</v>
      </c>
      <c r="F42" s="189">
        <v>11.5</v>
      </c>
      <c r="G42" s="189">
        <v>8</v>
      </c>
      <c r="H42" s="189">
        <v>9</v>
      </c>
      <c r="I42" s="16">
        <f t="shared" si="3"/>
        <v>45.5</v>
      </c>
      <c r="J42" s="17">
        <f t="shared" si="5"/>
        <v>6.8250000000000002</v>
      </c>
      <c r="K42" s="31">
        <v>4</v>
      </c>
      <c r="L42" s="31">
        <v>3.5</v>
      </c>
      <c r="M42" s="31">
        <v>2.5</v>
      </c>
      <c r="N42" s="31">
        <v>3</v>
      </c>
      <c r="O42" s="31">
        <v>2</v>
      </c>
      <c r="P42" s="32">
        <f t="shared" si="6"/>
        <v>15</v>
      </c>
      <c r="Q42" s="33">
        <f t="shared" si="7"/>
        <v>0.75</v>
      </c>
      <c r="R42" s="39">
        <f t="shared" si="10"/>
        <v>1.625</v>
      </c>
      <c r="S42" s="141">
        <f t="shared" si="10"/>
        <v>1.3</v>
      </c>
      <c r="T42" s="141">
        <f t="shared" si="10"/>
        <v>1.8499999999999999</v>
      </c>
      <c r="U42" s="141">
        <f t="shared" si="10"/>
        <v>1.35</v>
      </c>
      <c r="V42" s="144">
        <f t="shared" si="10"/>
        <v>1.45</v>
      </c>
      <c r="W42" s="126">
        <f t="shared" si="2"/>
        <v>60.5</v>
      </c>
      <c r="X42" s="46">
        <f t="shared" si="8"/>
        <v>7.5750000000000002</v>
      </c>
      <c r="Y42" s="186">
        <v>51</v>
      </c>
      <c r="Z42" s="51">
        <f t="shared" si="4"/>
        <v>40.800000000000004</v>
      </c>
    </row>
    <row r="43" spans="1:26" ht="19.899999999999999" customHeight="1" x14ac:dyDescent="0.3">
      <c r="A43" s="6">
        <v>37</v>
      </c>
      <c r="B43" s="156">
        <v>225157</v>
      </c>
      <c r="C43" s="181" t="s">
        <v>143</v>
      </c>
      <c r="D43" s="14">
        <v>7</v>
      </c>
      <c r="E43" s="14">
        <v>8.5</v>
      </c>
      <c r="F43" s="14">
        <v>9</v>
      </c>
      <c r="G43" s="14">
        <v>11</v>
      </c>
      <c r="H43" s="14">
        <v>10</v>
      </c>
      <c r="I43" s="16">
        <f t="shared" si="3"/>
        <v>45.5</v>
      </c>
      <c r="J43" s="17">
        <f t="shared" si="5"/>
        <v>6.8250000000000002</v>
      </c>
      <c r="K43" s="31">
        <v>1.5</v>
      </c>
      <c r="L43" s="31">
        <v>2.5</v>
      </c>
      <c r="M43" s="31">
        <v>4</v>
      </c>
      <c r="N43" s="31">
        <v>3.5</v>
      </c>
      <c r="O43" s="31">
        <v>3</v>
      </c>
      <c r="P43" s="32">
        <f t="shared" si="6"/>
        <v>14.5</v>
      </c>
      <c r="Q43" s="33">
        <f t="shared" si="7"/>
        <v>0.72500000000000009</v>
      </c>
      <c r="R43" s="39">
        <f t="shared" si="10"/>
        <v>1.125</v>
      </c>
      <c r="S43" s="141">
        <f t="shared" si="10"/>
        <v>1.4</v>
      </c>
      <c r="T43" s="141">
        <f t="shared" si="10"/>
        <v>1.5499999999999998</v>
      </c>
      <c r="U43" s="141">
        <f t="shared" si="10"/>
        <v>1.825</v>
      </c>
      <c r="V43" s="144">
        <f t="shared" si="10"/>
        <v>1.65</v>
      </c>
      <c r="W43" s="126">
        <f t="shared" si="2"/>
        <v>60</v>
      </c>
      <c r="X43" s="46">
        <f t="shared" si="8"/>
        <v>7.5500000000000007</v>
      </c>
      <c r="Y43" s="186">
        <v>50</v>
      </c>
      <c r="Z43" s="51">
        <f t="shared" si="4"/>
        <v>40</v>
      </c>
    </row>
    <row r="44" spans="1:26" ht="19.899999999999999" customHeight="1" x14ac:dyDescent="0.3">
      <c r="A44" s="6">
        <v>38</v>
      </c>
      <c r="B44" s="156">
        <v>225158</v>
      </c>
      <c r="C44" s="181" t="s">
        <v>144</v>
      </c>
      <c r="D44" s="189">
        <v>10</v>
      </c>
      <c r="E44" s="189">
        <v>9</v>
      </c>
      <c r="F44" s="189">
        <v>8.5</v>
      </c>
      <c r="G44" s="189">
        <v>9.5</v>
      </c>
      <c r="H44" s="189">
        <v>10.5</v>
      </c>
      <c r="I44" s="16">
        <f t="shared" si="3"/>
        <v>47.5</v>
      </c>
      <c r="J44" s="17">
        <f t="shared" si="5"/>
        <v>7.125</v>
      </c>
      <c r="K44" s="31">
        <v>3</v>
      </c>
      <c r="L44" s="31">
        <v>4</v>
      </c>
      <c r="M44" s="31">
        <v>2</v>
      </c>
      <c r="N44" s="31">
        <v>4.5</v>
      </c>
      <c r="O44" s="31">
        <v>2.5</v>
      </c>
      <c r="P44" s="32">
        <f t="shared" si="6"/>
        <v>16</v>
      </c>
      <c r="Q44" s="33">
        <f t="shared" si="7"/>
        <v>0.8</v>
      </c>
      <c r="R44" s="39">
        <f t="shared" si="10"/>
        <v>1.65</v>
      </c>
      <c r="S44" s="141">
        <f t="shared" si="10"/>
        <v>1.5499999999999998</v>
      </c>
      <c r="T44" s="141">
        <f t="shared" si="10"/>
        <v>1.375</v>
      </c>
      <c r="U44" s="141">
        <f t="shared" si="10"/>
        <v>1.6500000000000001</v>
      </c>
      <c r="V44" s="144">
        <f t="shared" si="10"/>
        <v>1.7</v>
      </c>
      <c r="W44" s="126">
        <f t="shared" si="2"/>
        <v>63.5</v>
      </c>
      <c r="X44" s="46">
        <f t="shared" si="8"/>
        <v>7.9249999999999998</v>
      </c>
      <c r="Y44" s="186">
        <v>51</v>
      </c>
      <c r="Z44" s="51">
        <f t="shared" si="4"/>
        <v>40.800000000000004</v>
      </c>
    </row>
    <row r="45" spans="1:26" ht="19.899999999999999" customHeight="1" x14ac:dyDescent="0.3">
      <c r="A45" s="6">
        <v>39</v>
      </c>
      <c r="B45" s="156">
        <v>225159</v>
      </c>
      <c r="C45" s="181" t="s">
        <v>145</v>
      </c>
      <c r="D45" s="189">
        <v>8.5</v>
      </c>
      <c r="E45" s="189">
        <v>13</v>
      </c>
      <c r="F45" s="189">
        <v>12.5</v>
      </c>
      <c r="G45" s="189">
        <v>10.5</v>
      </c>
      <c r="H45" s="189">
        <v>9</v>
      </c>
      <c r="I45" s="16">
        <f t="shared" si="3"/>
        <v>53.5</v>
      </c>
      <c r="J45" s="17">
        <f t="shared" si="5"/>
        <v>8.0250000000000004</v>
      </c>
      <c r="K45" s="31">
        <v>4</v>
      </c>
      <c r="L45" s="31">
        <v>3.5</v>
      </c>
      <c r="M45" s="31">
        <v>3.5</v>
      </c>
      <c r="N45" s="31">
        <v>3</v>
      </c>
      <c r="O45" s="31">
        <v>2.5</v>
      </c>
      <c r="P45" s="32">
        <f t="shared" si="6"/>
        <v>16.5</v>
      </c>
      <c r="Q45" s="33">
        <f t="shared" si="7"/>
        <v>0.82500000000000007</v>
      </c>
      <c r="R45" s="39">
        <f t="shared" si="10"/>
        <v>1.4749999999999999</v>
      </c>
      <c r="S45" s="141">
        <f t="shared" si="10"/>
        <v>2.125</v>
      </c>
      <c r="T45" s="141">
        <f t="shared" si="10"/>
        <v>2.0499999999999998</v>
      </c>
      <c r="U45" s="141">
        <f t="shared" si="10"/>
        <v>1.7250000000000001</v>
      </c>
      <c r="V45" s="144">
        <f t="shared" si="10"/>
        <v>1.4749999999999999</v>
      </c>
      <c r="W45" s="126">
        <f t="shared" si="2"/>
        <v>70</v>
      </c>
      <c r="X45" s="46">
        <f t="shared" si="8"/>
        <v>8.85</v>
      </c>
      <c r="Y45" s="186">
        <v>59</v>
      </c>
      <c r="Z45" s="51">
        <f t="shared" si="4"/>
        <v>47.2</v>
      </c>
    </row>
    <row r="46" spans="1:26" ht="19.899999999999999" customHeight="1" x14ac:dyDescent="0.3">
      <c r="A46" s="6">
        <v>40</v>
      </c>
      <c r="B46" s="156">
        <v>225160</v>
      </c>
      <c r="C46" s="181" t="s">
        <v>146</v>
      </c>
      <c r="D46" s="189">
        <v>7.5</v>
      </c>
      <c r="E46" s="189">
        <v>6</v>
      </c>
      <c r="F46" s="189">
        <v>10.5</v>
      </c>
      <c r="G46" s="189">
        <v>9</v>
      </c>
      <c r="H46" s="189">
        <v>8</v>
      </c>
      <c r="I46" s="16">
        <f t="shared" si="3"/>
        <v>41</v>
      </c>
      <c r="J46" s="17">
        <f t="shared" si="5"/>
        <v>6.1499999999999995</v>
      </c>
      <c r="K46" s="31">
        <v>3</v>
      </c>
      <c r="L46" s="31">
        <v>2.5</v>
      </c>
      <c r="M46" s="31">
        <v>3</v>
      </c>
      <c r="N46" s="31">
        <v>1.5</v>
      </c>
      <c r="O46" s="31">
        <v>2</v>
      </c>
      <c r="P46" s="32">
        <f t="shared" si="6"/>
        <v>12</v>
      </c>
      <c r="Q46" s="33">
        <f t="shared" si="7"/>
        <v>0.60000000000000009</v>
      </c>
      <c r="R46" s="39">
        <f t="shared" si="10"/>
        <v>1.2749999999999999</v>
      </c>
      <c r="S46" s="141">
        <f t="shared" si="10"/>
        <v>1.0249999999999999</v>
      </c>
      <c r="T46" s="141">
        <f t="shared" si="10"/>
        <v>1.7250000000000001</v>
      </c>
      <c r="U46" s="141">
        <f t="shared" si="10"/>
        <v>1.4249999999999998</v>
      </c>
      <c r="V46" s="144">
        <f t="shared" si="10"/>
        <v>1.3</v>
      </c>
      <c r="W46" s="126">
        <f t="shared" si="2"/>
        <v>53</v>
      </c>
      <c r="X46" s="46">
        <f t="shared" si="8"/>
        <v>6.75</v>
      </c>
      <c r="Y46" s="186">
        <v>45</v>
      </c>
      <c r="Z46" s="51">
        <f t="shared" si="4"/>
        <v>36</v>
      </c>
    </row>
    <row r="47" spans="1:26" ht="19.899999999999999" customHeight="1" x14ac:dyDescent="0.3">
      <c r="A47" s="6">
        <v>41</v>
      </c>
      <c r="B47" s="156">
        <v>225161</v>
      </c>
      <c r="C47" s="181" t="s">
        <v>147</v>
      </c>
      <c r="D47" s="189">
        <v>8.5</v>
      </c>
      <c r="E47" s="189">
        <v>13</v>
      </c>
      <c r="F47" s="189">
        <v>15</v>
      </c>
      <c r="G47" s="189">
        <v>12</v>
      </c>
      <c r="H47" s="189">
        <v>14</v>
      </c>
      <c r="I47" s="16">
        <f t="shared" si="3"/>
        <v>62.5</v>
      </c>
      <c r="J47" s="17">
        <f t="shared" si="5"/>
        <v>9.375</v>
      </c>
      <c r="K47" s="31">
        <v>4.5</v>
      </c>
      <c r="L47" s="31">
        <v>5</v>
      </c>
      <c r="M47" s="31">
        <v>2.5</v>
      </c>
      <c r="N47" s="31">
        <v>3</v>
      </c>
      <c r="O47" s="31">
        <v>4</v>
      </c>
      <c r="P47" s="32">
        <f t="shared" si="6"/>
        <v>19</v>
      </c>
      <c r="Q47" s="33">
        <f t="shared" si="7"/>
        <v>0.95000000000000007</v>
      </c>
      <c r="R47" s="39">
        <f t="shared" si="10"/>
        <v>1.5</v>
      </c>
      <c r="S47" s="141">
        <f t="shared" si="10"/>
        <v>2.2000000000000002</v>
      </c>
      <c r="T47" s="141">
        <f t="shared" si="10"/>
        <v>2.375</v>
      </c>
      <c r="U47" s="141">
        <f t="shared" si="10"/>
        <v>1.9499999999999997</v>
      </c>
      <c r="V47" s="144">
        <f t="shared" si="10"/>
        <v>2.3000000000000003</v>
      </c>
      <c r="W47" s="126">
        <f t="shared" si="2"/>
        <v>81.5</v>
      </c>
      <c r="X47" s="46">
        <f t="shared" si="8"/>
        <v>10.324999999999999</v>
      </c>
      <c r="Y47" s="186">
        <v>68</v>
      </c>
      <c r="Z47" s="51">
        <f t="shared" si="4"/>
        <v>54.400000000000006</v>
      </c>
    </row>
    <row r="48" spans="1:26" ht="19.899999999999999" customHeight="1" x14ac:dyDescent="0.3">
      <c r="A48" s="6">
        <v>42</v>
      </c>
      <c r="B48" s="156">
        <v>225162</v>
      </c>
      <c r="C48" s="181" t="s">
        <v>148</v>
      </c>
      <c r="D48" s="189">
        <v>6</v>
      </c>
      <c r="E48" s="189">
        <v>9</v>
      </c>
      <c r="F48" s="189">
        <v>10.5</v>
      </c>
      <c r="G48" s="189">
        <v>7.5</v>
      </c>
      <c r="H48" s="189">
        <v>8</v>
      </c>
      <c r="I48" s="16">
        <f t="shared" si="3"/>
        <v>41</v>
      </c>
      <c r="J48" s="17">
        <f t="shared" si="5"/>
        <v>6.1499999999999995</v>
      </c>
      <c r="K48" s="31">
        <v>3</v>
      </c>
      <c r="L48" s="31">
        <v>2.5</v>
      </c>
      <c r="M48" s="31">
        <v>3</v>
      </c>
      <c r="N48" s="31">
        <v>1.5</v>
      </c>
      <c r="O48" s="31">
        <v>2</v>
      </c>
      <c r="P48" s="32">
        <f t="shared" si="6"/>
        <v>12</v>
      </c>
      <c r="Q48" s="33">
        <f t="shared" si="7"/>
        <v>0.60000000000000009</v>
      </c>
      <c r="R48" s="39">
        <f t="shared" si="10"/>
        <v>1.0499999999999998</v>
      </c>
      <c r="S48" s="141">
        <f t="shared" si="10"/>
        <v>1.4749999999999999</v>
      </c>
      <c r="T48" s="141">
        <f t="shared" si="10"/>
        <v>1.7250000000000001</v>
      </c>
      <c r="U48" s="141">
        <f t="shared" si="10"/>
        <v>1.2</v>
      </c>
      <c r="V48" s="144">
        <f t="shared" si="10"/>
        <v>1.3</v>
      </c>
      <c r="W48" s="126">
        <f t="shared" si="2"/>
        <v>53</v>
      </c>
      <c r="X48" s="46">
        <f t="shared" si="8"/>
        <v>6.75</v>
      </c>
      <c r="Y48" s="186">
        <v>43</v>
      </c>
      <c r="Z48" s="51">
        <f t="shared" si="4"/>
        <v>34.4</v>
      </c>
    </row>
    <row r="49" spans="1:26" ht="19.899999999999999" customHeight="1" x14ac:dyDescent="0.3">
      <c r="A49" s="6">
        <v>43</v>
      </c>
      <c r="B49" s="156">
        <v>225163</v>
      </c>
      <c r="C49" s="181" t="s">
        <v>149</v>
      </c>
      <c r="D49" s="188">
        <v>15.5</v>
      </c>
      <c r="E49" s="188">
        <v>13.5</v>
      </c>
      <c r="F49" s="188">
        <v>7.5</v>
      </c>
      <c r="G49" s="188">
        <v>10</v>
      </c>
      <c r="H49" s="188">
        <v>12</v>
      </c>
      <c r="I49" s="16">
        <f t="shared" si="3"/>
        <v>58.5</v>
      </c>
      <c r="J49" s="17">
        <f t="shared" si="5"/>
        <v>8.7750000000000004</v>
      </c>
      <c r="K49" s="31">
        <v>5</v>
      </c>
      <c r="L49" s="31">
        <v>3</v>
      </c>
      <c r="M49" s="31">
        <v>2.5</v>
      </c>
      <c r="N49" s="31">
        <v>4</v>
      </c>
      <c r="O49" s="31">
        <v>3.5</v>
      </c>
      <c r="P49" s="32">
        <f t="shared" si="6"/>
        <v>18</v>
      </c>
      <c r="Q49" s="33">
        <f t="shared" si="7"/>
        <v>0.9</v>
      </c>
      <c r="R49" s="39">
        <f t="shared" si="10"/>
        <v>2.5749999999999997</v>
      </c>
      <c r="S49" s="141">
        <f t="shared" si="10"/>
        <v>2.1749999999999998</v>
      </c>
      <c r="T49" s="141">
        <f t="shared" si="10"/>
        <v>1.25</v>
      </c>
      <c r="U49" s="141">
        <f t="shared" si="10"/>
        <v>1.7</v>
      </c>
      <c r="V49" s="144">
        <f t="shared" si="10"/>
        <v>1.9749999999999999</v>
      </c>
      <c r="W49" s="126">
        <f t="shared" si="2"/>
        <v>76.5</v>
      </c>
      <c r="X49" s="46">
        <f t="shared" si="8"/>
        <v>9.6750000000000007</v>
      </c>
      <c r="Y49" s="186">
        <v>62</v>
      </c>
      <c r="Z49" s="51">
        <f t="shared" si="4"/>
        <v>49.6</v>
      </c>
    </row>
    <row r="50" spans="1:26" ht="19.899999999999999" customHeight="1" x14ac:dyDescent="0.3">
      <c r="A50" s="6">
        <v>44</v>
      </c>
      <c r="B50" s="156">
        <v>225164</v>
      </c>
      <c r="C50" s="181" t="s">
        <v>150</v>
      </c>
      <c r="D50" s="189">
        <v>12</v>
      </c>
      <c r="E50" s="189">
        <v>7.5</v>
      </c>
      <c r="F50" s="189">
        <v>8</v>
      </c>
      <c r="G50" s="189">
        <v>9</v>
      </c>
      <c r="H50" s="189">
        <v>8</v>
      </c>
      <c r="I50" s="16">
        <f t="shared" si="3"/>
        <v>44.5</v>
      </c>
      <c r="J50" s="17">
        <f t="shared" si="5"/>
        <v>6.6749999999999998</v>
      </c>
      <c r="K50" s="31">
        <v>2</v>
      </c>
      <c r="L50" s="31">
        <v>2</v>
      </c>
      <c r="M50" s="31">
        <v>3.5</v>
      </c>
      <c r="N50" s="31">
        <v>3</v>
      </c>
      <c r="O50" s="31">
        <v>2</v>
      </c>
      <c r="P50" s="32">
        <f t="shared" si="6"/>
        <v>12.5</v>
      </c>
      <c r="Q50" s="33">
        <f t="shared" si="7"/>
        <v>0.625</v>
      </c>
      <c r="R50" s="39">
        <f t="shared" si="10"/>
        <v>1.9</v>
      </c>
      <c r="S50" s="141">
        <f t="shared" si="10"/>
        <v>1.2250000000000001</v>
      </c>
      <c r="T50" s="141">
        <f t="shared" si="10"/>
        <v>1.375</v>
      </c>
      <c r="U50" s="141">
        <f t="shared" si="10"/>
        <v>1.5</v>
      </c>
      <c r="V50" s="144">
        <f t="shared" si="10"/>
        <v>1.3</v>
      </c>
      <c r="W50" s="126">
        <f t="shared" si="2"/>
        <v>57</v>
      </c>
      <c r="X50" s="46">
        <f t="shared" si="8"/>
        <v>7.3</v>
      </c>
      <c r="Y50" s="186">
        <v>49</v>
      </c>
      <c r="Z50" s="51">
        <f t="shared" si="4"/>
        <v>39.200000000000003</v>
      </c>
    </row>
    <row r="51" spans="1:26" ht="19.899999999999999" customHeight="1" x14ac:dyDescent="0.3">
      <c r="A51" s="6">
        <v>45</v>
      </c>
      <c r="B51" s="156">
        <v>225165</v>
      </c>
      <c r="C51" s="181" t="s">
        <v>151</v>
      </c>
      <c r="D51" s="189">
        <v>5</v>
      </c>
      <c r="E51" s="189">
        <v>6</v>
      </c>
      <c r="F51" s="189">
        <v>7.5</v>
      </c>
      <c r="G51" s="189">
        <v>6.5</v>
      </c>
      <c r="H51" s="189">
        <v>5.5</v>
      </c>
      <c r="I51" s="16">
        <f t="shared" si="3"/>
        <v>30.5</v>
      </c>
      <c r="J51" s="17">
        <f t="shared" si="5"/>
        <v>4.5750000000000002</v>
      </c>
      <c r="K51" s="31">
        <v>2.5</v>
      </c>
      <c r="L51" s="31">
        <v>2</v>
      </c>
      <c r="M51" s="31">
        <v>1</v>
      </c>
      <c r="N51" s="31">
        <v>2.5</v>
      </c>
      <c r="O51" s="31">
        <v>1.5</v>
      </c>
      <c r="P51" s="32">
        <f t="shared" si="6"/>
        <v>9.5</v>
      </c>
      <c r="Q51" s="33">
        <f t="shared" si="7"/>
        <v>0.47500000000000003</v>
      </c>
      <c r="R51" s="39">
        <f t="shared" si="10"/>
        <v>0.875</v>
      </c>
      <c r="S51" s="141">
        <f t="shared" si="10"/>
        <v>0.99999999999999989</v>
      </c>
      <c r="T51" s="141">
        <f t="shared" si="10"/>
        <v>1.175</v>
      </c>
      <c r="U51" s="141">
        <f t="shared" si="10"/>
        <v>1.1000000000000001</v>
      </c>
      <c r="V51" s="144">
        <f t="shared" si="10"/>
        <v>0.89999999999999991</v>
      </c>
      <c r="W51" s="126">
        <f t="shared" si="2"/>
        <v>40</v>
      </c>
      <c r="X51" s="46">
        <f t="shared" si="8"/>
        <v>5.05</v>
      </c>
      <c r="Y51" s="186">
        <v>36</v>
      </c>
      <c r="Z51" s="51">
        <f t="shared" si="4"/>
        <v>28.8</v>
      </c>
    </row>
    <row r="52" spans="1:26" ht="19.899999999999999" customHeight="1" x14ac:dyDescent="0.3">
      <c r="A52" s="6">
        <v>46</v>
      </c>
      <c r="B52" s="156">
        <v>225166</v>
      </c>
      <c r="C52" s="181" t="s">
        <v>152</v>
      </c>
      <c r="D52" s="189">
        <v>7.5</v>
      </c>
      <c r="E52" s="189">
        <v>8</v>
      </c>
      <c r="F52" s="189">
        <v>10.5</v>
      </c>
      <c r="G52" s="189">
        <v>9</v>
      </c>
      <c r="H52" s="189">
        <v>6</v>
      </c>
      <c r="I52" s="16">
        <f t="shared" si="3"/>
        <v>41</v>
      </c>
      <c r="J52" s="17">
        <f t="shared" si="5"/>
        <v>6.1499999999999995</v>
      </c>
      <c r="K52" s="31">
        <v>3</v>
      </c>
      <c r="L52" s="31">
        <v>2.5</v>
      </c>
      <c r="M52" s="31">
        <v>3</v>
      </c>
      <c r="N52" s="31">
        <v>1.5</v>
      </c>
      <c r="O52" s="31">
        <v>2</v>
      </c>
      <c r="P52" s="32">
        <f t="shared" si="6"/>
        <v>12</v>
      </c>
      <c r="Q52" s="33">
        <f t="shared" si="7"/>
        <v>0.60000000000000009</v>
      </c>
      <c r="R52" s="39">
        <f t="shared" si="10"/>
        <v>1.2749999999999999</v>
      </c>
      <c r="S52" s="141">
        <f t="shared" si="10"/>
        <v>1.325</v>
      </c>
      <c r="T52" s="141">
        <f t="shared" si="10"/>
        <v>1.7250000000000001</v>
      </c>
      <c r="U52" s="141">
        <f t="shared" si="10"/>
        <v>1.4249999999999998</v>
      </c>
      <c r="V52" s="144">
        <f t="shared" si="10"/>
        <v>0.99999999999999989</v>
      </c>
      <c r="W52" s="126">
        <f t="shared" si="2"/>
        <v>53</v>
      </c>
      <c r="X52" s="46">
        <f t="shared" si="8"/>
        <v>6.75</v>
      </c>
      <c r="Y52" s="186">
        <v>46</v>
      </c>
      <c r="Z52" s="51">
        <f t="shared" si="4"/>
        <v>36.800000000000004</v>
      </c>
    </row>
    <row r="53" spans="1:26" ht="19.899999999999999" customHeight="1" x14ac:dyDescent="0.3">
      <c r="A53" s="6">
        <v>47</v>
      </c>
      <c r="B53" s="156">
        <v>225167</v>
      </c>
      <c r="C53" s="181" t="s">
        <v>153</v>
      </c>
      <c r="D53" s="188">
        <v>13</v>
      </c>
      <c r="E53" s="188">
        <v>9.5</v>
      </c>
      <c r="F53" s="188">
        <v>9</v>
      </c>
      <c r="G53" s="188">
        <v>8</v>
      </c>
      <c r="H53" s="188">
        <v>10</v>
      </c>
      <c r="I53" s="16">
        <f t="shared" si="3"/>
        <v>49.5</v>
      </c>
      <c r="J53" s="17">
        <f t="shared" si="5"/>
        <v>7.4249999999999998</v>
      </c>
      <c r="K53" s="31">
        <v>4</v>
      </c>
      <c r="L53" s="31">
        <v>3.5</v>
      </c>
      <c r="M53" s="31">
        <v>2.5</v>
      </c>
      <c r="N53" s="31">
        <v>3</v>
      </c>
      <c r="O53" s="31">
        <v>2.5</v>
      </c>
      <c r="P53" s="32">
        <f t="shared" si="6"/>
        <v>15.5</v>
      </c>
      <c r="Q53" s="33">
        <f t="shared" si="7"/>
        <v>0.77500000000000002</v>
      </c>
      <c r="R53" s="39">
        <f t="shared" si="10"/>
        <v>2.15</v>
      </c>
      <c r="S53" s="141">
        <f t="shared" si="10"/>
        <v>1.6</v>
      </c>
      <c r="T53" s="141">
        <f t="shared" si="10"/>
        <v>1.4749999999999999</v>
      </c>
      <c r="U53" s="141">
        <f t="shared" si="10"/>
        <v>1.35</v>
      </c>
      <c r="V53" s="144">
        <f t="shared" si="10"/>
        <v>1.625</v>
      </c>
      <c r="W53" s="126">
        <f t="shared" si="2"/>
        <v>65</v>
      </c>
      <c r="X53" s="46">
        <f t="shared" si="8"/>
        <v>8.1999999999999993</v>
      </c>
      <c r="Y53" s="186">
        <v>55</v>
      </c>
      <c r="Z53" s="51">
        <f t="shared" si="4"/>
        <v>44</v>
      </c>
    </row>
    <row r="54" spans="1:26" ht="19.899999999999999" customHeight="1" x14ac:dyDescent="0.3">
      <c r="A54" s="6">
        <v>48</v>
      </c>
      <c r="B54" s="156">
        <v>225168</v>
      </c>
      <c r="C54" s="181" t="s">
        <v>154</v>
      </c>
      <c r="D54" s="189">
        <v>6.5</v>
      </c>
      <c r="E54" s="189">
        <v>7</v>
      </c>
      <c r="F54" s="189">
        <v>6</v>
      </c>
      <c r="G54" s="189">
        <v>5</v>
      </c>
      <c r="H54" s="189">
        <v>8</v>
      </c>
      <c r="I54" s="16">
        <f t="shared" si="3"/>
        <v>32.5</v>
      </c>
      <c r="J54" s="17">
        <f t="shared" si="5"/>
        <v>4.875</v>
      </c>
      <c r="K54" s="31">
        <v>2</v>
      </c>
      <c r="L54" s="31">
        <v>1</v>
      </c>
      <c r="M54" s="31">
        <v>2</v>
      </c>
      <c r="N54" s="31">
        <v>2.5</v>
      </c>
      <c r="O54" s="31">
        <v>1.5</v>
      </c>
      <c r="P54" s="32">
        <f t="shared" si="6"/>
        <v>9</v>
      </c>
      <c r="Q54" s="33">
        <f t="shared" si="7"/>
        <v>0.45</v>
      </c>
      <c r="R54" s="39">
        <f t="shared" si="10"/>
        <v>1.075</v>
      </c>
      <c r="S54" s="141">
        <f t="shared" si="10"/>
        <v>1.1000000000000001</v>
      </c>
      <c r="T54" s="141">
        <f t="shared" si="10"/>
        <v>0.99999999999999989</v>
      </c>
      <c r="U54" s="141">
        <f t="shared" si="10"/>
        <v>0.875</v>
      </c>
      <c r="V54" s="144">
        <f t="shared" si="10"/>
        <v>1.2749999999999999</v>
      </c>
      <c r="W54" s="126">
        <f t="shared" si="2"/>
        <v>41.5</v>
      </c>
      <c r="X54" s="46">
        <f t="shared" si="8"/>
        <v>5.3250000000000002</v>
      </c>
      <c r="Y54" s="186">
        <v>36</v>
      </c>
      <c r="Z54" s="51">
        <f t="shared" si="4"/>
        <v>28.8</v>
      </c>
    </row>
    <row r="55" spans="1:26" ht="19.899999999999999" customHeight="1" x14ac:dyDescent="0.3">
      <c r="A55" s="6">
        <v>49</v>
      </c>
      <c r="B55" s="156">
        <v>225169</v>
      </c>
      <c r="C55" s="181" t="s">
        <v>155</v>
      </c>
      <c r="D55" s="189">
        <v>10</v>
      </c>
      <c r="E55" s="189">
        <v>7.5</v>
      </c>
      <c r="F55" s="189">
        <v>9.5</v>
      </c>
      <c r="G55" s="189">
        <v>8</v>
      </c>
      <c r="H55" s="189">
        <v>9</v>
      </c>
      <c r="I55" s="16">
        <f t="shared" si="3"/>
        <v>44</v>
      </c>
      <c r="J55" s="17">
        <f t="shared" si="5"/>
        <v>6.6</v>
      </c>
      <c r="K55" s="31">
        <v>3.5</v>
      </c>
      <c r="L55" s="31">
        <v>2.5</v>
      </c>
      <c r="M55" s="31">
        <v>2</v>
      </c>
      <c r="N55" s="31">
        <v>3</v>
      </c>
      <c r="O55" s="31">
        <v>2.5</v>
      </c>
      <c r="P55" s="32">
        <f t="shared" si="6"/>
        <v>13.5</v>
      </c>
      <c r="Q55" s="33">
        <f t="shared" si="7"/>
        <v>0.67500000000000004</v>
      </c>
      <c r="R55" s="39">
        <f t="shared" si="10"/>
        <v>1.675</v>
      </c>
      <c r="S55" s="141">
        <f t="shared" si="10"/>
        <v>1.25</v>
      </c>
      <c r="T55" s="141">
        <f t="shared" si="10"/>
        <v>1.5250000000000001</v>
      </c>
      <c r="U55" s="141">
        <f t="shared" si="10"/>
        <v>1.35</v>
      </c>
      <c r="V55" s="144">
        <f t="shared" si="10"/>
        <v>1.4749999999999999</v>
      </c>
      <c r="W55" s="126">
        <f t="shared" si="2"/>
        <v>57.5</v>
      </c>
      <c r="X55" s="46">
        <f t="shared" si="8"/>
        <v>7.2749999999999995</v>
      </c>
      <c r="Y55" s="186">
        <v>49</v>
      </c>
      <c r="Z55" s="51">
        <f t="shared" si="4"/>
        <v>39.200000000000003</v>
      </c>
    </row>
    <row r="56" spans="1:26" ht="19.899999999999999" customHeight="1" x14ac:dyDescent="0.3">
      <c r="A56" s="6">
        <v>50</v>
      </c>
      <c r="B56" s="156">
        <v>225170</v>
      </c>
      <c r="C56" s="181" t="s">
        <v>156</v>
      </c>
      <c r="D56" s="189">
        <v>9</v>
      </c>
      <c r="E56" s="189">
        <v>8</v>
      </c>
      <c r="F56" s="189">
        <v>12</v>
      </c>
      <c r="G56" s="189">
        <v>10.5</v>
      </c>
      <c r="H56" s="189">
        <v>7.5</v>
      </c>
      <c r="I56" s="16">
        <f t="shared" si="3"/>
        <v>47</v>
      </c>
      <c r="J56" s="17">
        <f t="shared" si="5"/>
        <v>7.05</v>
      </c>
      <c r="K56" s="31">
        <v>3</v>
      </c>
      <c r="L56" s="31">
        <v>3.5</v>
      </c>
      <c r="M56" s="31">
        <v>4</v>
      </c>
      <c r="N56" s="31">
        <v>2</v>
      </c>
      <c r="O56" s="31">
        <v>3</v>
      </c>
      <c r="P56" s="32">
        <f t="shared" si="6"/>
        <v>15.5</v>
      </c>
      <c r="Q56" s="33">
        <f t="shared" si="7"/>
        <v>0.77500000000000002</v>
      </c>
      <c r="R56" s="39">
        <f t="shared" si="10"/>
        <v>1.5</v>
      </c>
      <c r="S56" s="141">
        <f t="shared" si="10"/>
        <v>1.375</v>
      </c>
      <c r="T56" s="141">
        <f t="shared" si="10"/>
        <v>1.9999999999999998</v>
      </c>
      <c r="U56" s="141">
        <f t="shared" si="10"/>
        <v>1.675</v>
      </c>
      <c r="V56" s="144">
        <f t="shared" si="10"/>
        <v>1.2749999999999999</v>
      </c>
      <c r="W56" s="126">
        <f t="shared" si="2"/>
        <v>62.5</v>
      </c>
      <c r="X56" s="46">
        <f t="shared" si="8"/>
        <v>7.8250000000000002</v>
      </c>
      <c r="Y56" s="186">
        <v>52</v>
      </c>
      <c r="Z56" s="51">
        <f t="shared" si="4"/>
        <v>41.6</v>
      </c>
    </row>
    <row r="57" spans="1:26" ht="19.899999999999999" customHeight="1" x14ac:dyDescent="0.3">
      <c r="A57" s="6">
        <v>51</v>
      </c>
      <c r="B57" s="156">
        <v>225171</v>
      </c>
      <c r="C57" s="182" t="s">
        <v>157</v>
      </c>
      <c r="D57" s="189">
        <v>13</v>
      </c>
      <c r="E57" s="189">
        <v>11</v>
      </c>
      <c r="F57" s="189">
        <v>15</v>
      </c>
      <c r="G57" s="189">
        <v>9</v>
      </c>
      <c r="H57" s="189">
        <v>14</v>
      </c>
      <c r="I57" s="16">
        <f t="shared" si="3"/>
        <v>62</v>
      </c>
      <c r="J57" s="17">
        <f t="shared" si="5"/>
        <v>9.2999999999999989</v>
      </c>
      <c r="K57" s="31">
        <v>4</v>
      </c>
      <c r="L57" s="31">
        <v>3</v>
      </c>
      <c r="M57" s="31">
        <v>3.5</v>
      </c>
      <c r="N57" s="31">
        <v>4</v>
      </c>
      <c r="O57" s="31">
        <v>5</v>
      </c>
      <c r="P57" s="32">
        <f t="shared" si="6"/>
        <v>19.5</v>
      </c>
      <c r="Q57" s="33">
        <f t="shared" si="7"/>
        <v>0.97500000000000009</v>
      </c>
      <c r="R57" s="39">
        <f t="shared" si="10"/>
        <v>2.15</v>
      </c>
      <c r="S57" s="141">
        <f t="shared" si="10"/>
        <v>1.7999999999999998</v>
      </c>
      <c r="T57" s="141">
        <f t="shared" si="10"/>
        <v>2.4249999999999998</v>
      </c>
      <c r="U57" s="141">
        <f t="shared" si="10"/>
        <v>1.5499999999999998</v>
      </c>
      <c r="V57" s="144">
        <f t="shared" si="10"/>
        <v>2.35</v>
      </c>
      <c r="W57" s="126">
        <f t="shared" si="2"/>
        <v>81.5</v>
      </c>
      <c r="X57" s="46">
        <f t="shared" si="8"/>
        <v>10.274999999999999</v>
      </c>
      <c r="Y57" s="186">
        <v>66</v>
      </c>
      <c r="Z57" s="51">
        <f t="shared" si="4"/>
        <v>52.800000000000004</v>
      </c>
    </row>
    <row r="58" spans="1:26" ht="19.899999999999999" customHeight="1" x14ac:dyDescent="0.3">
      <c r="A58" s="6">
        <v>52</v>
      </c>
      <c r="B58" s="156">
        <v>225172</v>
      </c>
      <c r="C58" s="181" t="s">
        <v>158</v>
      </c>
      <c r="D58" s="189">
        <v>10.5</v>
      </c>
      <c r="E58" s="189">
        <v>7</v>
      </c>
      <c r="F58" s="189">
        <v>10</v>
      </c>
      <c r="G58" s="189">
        <v>11</v>
      </c>
      <c r="H58" s="189">
        <v>8.5</v>
      </c>
      <c r="I58" s="16">
        <f t="shared" si="3"/>
        <v>47</v>
      </c>
      <c r="J58" s="17">
        <f t="shared" si="5"/>
        <v>7.05</v>
      </c>
      <c r="K58" s="31">
        <v>3</v>
      </c>
      <c r="L58" s="31">
        <v>2.5</v>
      </c>
      <c r="M58" s="31">
        <v>2</v>
      </c>
      <c r="N58" s="31">
        <v>3.5</v>
      </c>
      <c r="O58" s="31">
        <v>4</v>
      </c>
      <c r="P58" s="32">
        <f t="shared" si="6"/>
        <v>15</v>
      </c>
      <c r="Q58" s="33">
        <f t="shared" si="7"/>
        <v>0.75</v>
      </c>
      <c r="R58" s="39">
        <f t="shared" si="10"/>
        <v>1.7250000000000001</v>
      </c>
      <c r="S58" s="141">
        <f t="shared" si="10"/>
        <v>1.175</v>
      </c>
      <c r="T58" s="141">
        <f t="shared" si="10"/>
        <v>1.6</v>
      </c>
      <c r="U58" s="141">
        <f t="shared" si="10"/>
        <v>1.825</v>
      </c>
      <c r="V58" s="144">
        <f t="shared" si="10"/>
        <v>1.4749999999999999</v>
      </c>
      <c r="W58" s="126">
        <f t="shared" si="2"/>
        <v>62</v>
      </c>
      <c r="X58" s="46">
        <f t="shared" si="8"/>
        <v>7.8</v>
      </c>
      <c r="Y58" s="186">
        <v>50</v>
      </c>
      <c r="Z58" s="51">
        <f t="shared" si="4"/>
        <v>40</v>
      </c>
    </row>
    <row r="59" spans="1:26" ht="19.899999999999999" customHeight="1" x14ac:dyDescent="0.3">
      <c r="A59" s="6">
        <v>53</v>
      </c>
      <c r="B59" s="156">
        <v>225173</v>
      </c>
      <c r="C59" s="181" t="s">
        <v>159</v>
      </c>
      <c r="D59" s="189">
        <v>5</v>
      </c>
      <c r="E59" s="189">
        <v>3.5</v>
      </c>
      <c r="F59" s="189">
        <v>3</v>
      </c>
      <c r="G59" s="189">
        <v>2.5</v>
      </c>
      <c r="H59" s="189">
        <v>4</v>
      </c>
      <c r="I59" s="16">
        <f t="shared" si="3"/>
        <v>18</v>
      </c>
      <c r="J59" s="17">
        <f t="shared" si="5"/>
        <v>2.6999999999999997</v>
      </c>
      <c r="K59" s="31">
        <v>1</v>
      </c>
      <c r="L59" s="31">
        <v>0</v>
      </c>
      <c r="M59" s="31">
        <v>1.5</v>
      </c>
      <c r="N59" s="31">
        <v>1</v>
      </c>
      <c r="O59" s="31">
        <v>2</v>
      </c>
      <c r="P59" s="32">
        <f t="shared" si="6"/>
        <v>5.5</v>
      </c>
      <c r="Q59" s="33">
        <f t="shared" si="7"/>
        <v>0.27500000000000002</v>
      </c>
      <c r="R59" s="39">
        <f t="shared" si="10"/>
        <v>0.8</v>
      </c>
      <c r="S59" s="141">
        <f t="shared" si="10"/>
        <v>0.52500000000000002</v>
      </c>
      <c r="T59" s="141">
        <f t="shared" si="10"/>
        <v>0.52499999999999991</v>
      </c>
      <c r="U59" s="141">
        <f t="shared" si="10"/>
        <v>0.42499999999999999</v>
      </c>
      <c r="V59" s="144">
        <f t="shared" si="10"/>
        <v>0.7</v>
      </c>
      <c r="W59" s="126">
        <f t="shared" si="2"/>
        <v>23.5</v>
      </c>
      <c r="X59" s="46">
        <f t="shared" si="8"/>
        <v>2.9749999999999996</v>
      </c>
      <c r="Y59" s="186">
        <v>21</v>
      </c>
      <c r="Z59" s="51">
        <f t="shared" si="4"/>
        <v>16.8</v>
      </c>
    </row>
    <row r="60" spans="1:26" ht="19.899999999999999" customHeight="1" x14ac:dyDescent="0.3">
      <c r="A60" s="6">
        <v>54</v>
      </c>
      <c r="B60" s="156">
        <v>225174</v>
      </c>
      <c r="C60" s="181" t="s">
        <v>160</v>
      </c>
      <c r="D60" s="189">
        <v>8</v>
      </c>
      <c r="E60" s="189">
        <v>6.5</v>
      </c>
      <c r="F60" s="189">
        <v>8.5</v>
      </c>
      <c r="G60" s="189">
        <v>5</v>
      </c>
      <c r="H60" s="189">
        <v>7.5</v>
      </c>
      <c r="I60" s="16">
        <f t="shared" si="3"/>
        <v>35.5</v>
      </c>
      <c r="J60" s="17">
        <f t="shared" si="5"/>
        <v>5.3250000000000002</v>
      </c>
      <c r="K60" s="31">
        <v>2</v>
      </c>
      <c r="L60" s="31">
        <v>3</v>
      </c>
      <c r="M60" s="31">
        <v>2.5</v>
      </c>
      <c r="N60" s="31">
        <v>3</v>
      </c>
      <c r="O60" s="31">
        <v>1.5</v>
      </c>
      <c r="P60" s="32">
        <f t="shared" si="6"/>
        <v>12</v>
      </c>
      <c r="Q60" s="33">
        <f t="shared" si="7"/>
        <v>0.60000000000000009</v>
      </c>
      <c r="R60" s="39">
        <f t="shared" si="10"/>
        <v>1.3</v>
      </c>
      <c r="S60" s="141">
        <f t="shared" si="10"/>
        <v>1.125</v>
      </c>
      <c r="T60" s="141">
        <f t="shared" si="10"/>
        <v>1.4</v>
      </c>
      <c r="U60" s="141">
        <f t="shared" si="10"/>
        <v>0.9</v>
      </c>
      <c r="V60" s="144">
        <f t="shared" si="10"/>
        <v>1.2</v>
      </c>
      <c r="W60" s="126">
        <f t="shared" si="2"/>
        <v>47.5</v>
      </c>
      <c r="X60" s="46">
        <f t="shared" si="8"/>
        <v>5.9250000000000007</v>
      </c>
      <c r="Y60" s="186">
        <v>42</v>
      </c>
      <c r="Z60" s="51">
        <f t="shared" si="4"/>
        <v>33.6</v>
      </c>
    </row>
    <row r="61" spans="1:26" ht="19.899999999999999" customHeight="1" x14ac:dyDescent="0.3">
      <c r="A61" s="6">
        <v>55</v>
      </c>
      <c r="B61" s="156">
        <v>225175</v>
      </c>
      <c r="C61" s="181" t="s">
        <v>161</v>
      </c>
      <c r="D61" s="189">
        <v>6.5</v>
      </c>
      <c r="E61" s="189">
        <v>7</v>
      </c>
      <c r="F61" s="189">
        <v>9</v>
      </c>
      <c r="G61" s="189">
        <v>8</v>
      </c>
      <c r="H61" s="189">
        <v>5</v>
      </c>
      <c r="I61" s="16">
        <f t="shared" si="3"/>
        <v>35.5</v>
      </c>
      <c r="J61" s="17">
        <f t="shared" si="5"/>
        <v>5.3250000000000002</v>
      </c>
      <c r="K61" s="31">
        <v>1.5</v>
      </c>
      <c r="L61" s="31">
        <v>1</v>
      </c>
      <c r="M61" s="31">
        <v>2</v>
      </c>
      <c r="N61" s="31">
        <v>2</v>
      </c>
      <c r="O61" s="31">
        <v>2.5</v>
      </c>
      <c r="P61" s="32">
        <f t="shared" si="6"/>
        <v>9</v>
      </c>
      <c r="Q61" s="33">
        <f t="shared" si="7"/>
        <v>0.45</v>
      </c>
      <c r="R61" s="39">
        <f t="shared" si="10"/>
        <v>1.05</v>
      </c>
      <c r="S61" s="141">
        <f t="shared" si="10"/>
        <v>1.1000000000000001</v>
      </c>
      <c r="T61" s="141">
        <f t="shared" si="10"/>
        <v>1.45</v>
      </c>
      <c r="U61" s="141">
        <f t="shared" si="10"/>
        <v>1.3</v>
      </c>
      <c r="V61" s="144">
        <f t="shared" si="10"/>
        <v>0.875</v>
      </c>
      <c r="W61" s="126">
        <f t="shared" si="2"/>
        <v>44.5</v>
      </c>
      <c r="X61" s="46">
        <f t="shared" si="8"/>
        <v>5.7750000000000004</v>
      </c>
      <c r="Y61" s="186">
        <v>38</v>
      </c>
      <c r="Z61" s="51">
        <f t="shared" si="4"/>
        <v>30.400000000000002</v>
      </c>
    </row>
    <row r="62" spans="1:26" ht="19.899999999999999" customHeight="1" x14ac:dyDescent="0.3">
      <c r="A62" s="6">
        <v>56</v>
      </c>
      <c r="B62" s="156">
        <v>225176</v>
      </c>
      <c r="C62" s="181" t="s">
        <v>162</v>
      </c>
      <c r="D62" s="14">
        <v>7</v>
      </c>
      <c r="E62" s="14">
        <v>9</v>
      </c>
      <c r="F62" s="14">
        <v>6</v>
      </c>
      <c r="G62" s="14">
        <v>7</v>
      </c>
      <c r="H62" s="14">
        <v>8</v>
      </c>
      <c r="I62" s="16">
        <f t="shared" si="3"/>
        <v>37</v>
      </c>
      <c r="J62" s="17">
        <f t="shared" si="5"/>
        <v>5.55</v>
      </c>
      <c r="K62" s="31">
        <v>2</v>
      </c>
      <c r="L62" s="31">
        <v>1.5</v>
      </c>
      <c r="M62" s="31">
        <v>3.5</v>
      </c>
      <c r="N62" s="31">
        <v>1.5</v>
      </c>
      <c r="O62" s="31">
        <v>3</v>
      </c>
      <c r="P62" s="32">
        <f t="shared" si="6"/>
        <v>11.5</v>
      </c>
      <c r="Q62" s="33">
        <f t="shared" si="7"/>
        <v>0.57500000000000007</v>
      </c>
      <c r="R62" s="39">
        <f t="shared" si="10"/>
        <v>1.1500000000000001</v>
      </c>
      <c r="S62" s="141">
        <f t="shared" si="10"/>
        <v>1.4249999999999998</v>
      </c>
      <c r="T62" s="141">
        <f t="shared" si="10"/>
        <v>1.075</v>
      </c>
      <c r="U62" s="141">
        <f t="shared" si="10"/>
        <v>1.125</v>
      </c>
      <c r="V62" s="144">
        <f t="shared" si="10"/>
        <v>1.35</v>
      </c>
      <c r="W62" s="126">
        <f t="shared" si="2"/>
        <v>48.5</v>
      </c>
      <c r="X62" s="46">
        <f t="shared" si="8"/>
        <v>6.125</v>
      </c>
      <c r="Y62" s="186">
        <v>42</v>
      </c>
      <c r="Z62" s="51">
        <f t="shared" si="4"/>
        <v>33.6</v>
      </c>
    </row>
    <row r="63" spans="1:26" ht="19.899999999999999" customHeight="1" x14ac:dyDescent="0.3">
      <c r="A63" s="6">
        <v>57</v>
      </c>
      <c r="B63" s="156">
        <v>225177</v>
      </c>
      <c r="C63" s="181" t="s">
        <v>163</v>
      </c>
      <c r="D63" s="14">
        <v>7.5</v>
      </c>
      <c r="E63" s="14">
        <v>10</v>
      </c>
      <c r="F63" s="14">
        <v>8.5</v>
      </c>
      <c r="G63" s="14">
        <v>9</v>
      </c>
      <c r="H63" s="14">
        <v>7.5</v>
      </c>
      <c r="I63" s="16">
        <f t="shared" si="3"/>
        <v>42.5</v>
      </c>
      <c r="J63" s="17">
        <f t="shared" si="5"/>
        <v>6.375</v>
      </c>
      <c r="K63" s="31">
        <v>3.5</v>
      </c>
      <c r="L63" s="31">
        <v>3</v>
      </c>
      <c r="M63" s="31">
        <v>2</v>
      </c>
      <c r="N63" s="31">
        <v>2</v>
      </c>
      <c r="O63" s="31">
        <v>2.5</v>
      </c>
      <c r="P63" s="32">
        <f t="shared" si="6"/>
        <v>13</v>
      </c>
      <c r="Q63" s="33">
        <f t="shared" si="7"/>
        <v>0.65</v>
      </c>
      <c r="R63" s="39">
        <f t="shared" si="10"/>
        <v>1.3</v>
      </c>
      <c r="S63" s="141">
        <f t="shared" si="10"/>
        <v>1.65</v>
      </c>
      <c r="T63" s="141">
        <f t="shared" si="10"/>
        <v>1.375</v>
      </c>
      <c r="U63" s="141">
        <f t="shared" si="10"/>
        <v>1.45</v>
      </c>
      <c r="V63" s="144">
        <f t="shared" si="10"/>
        <v>1.25</v>
      </c>
      <c r="W63" s="126">
        <f t="shared" si="2"/>
        <v>55.5</v>
      </c>
      <c r="X63" s="46">
        <f t="shared" si="8"/>
        <v>7.0250000000000004</v>
      </c>
      <c r="Y63" s="186">
        <v>48</v>
      </c>
      <c r="Z63" s="51">
        <f t="shared" si="4"/>
        <v>38.400000000000006</v>
      </c>
    </row>
    <row r="64" spans="1:26" ht="19.899999999999999" customHeight="1" x14ac:dyDescent="0.3">
      <c r="A64" s="6">
        <v>58</v>
      </c>
      <c r="B64" s="156">
        <v>225178</v>
      </c>
      <c r="C64" s="181" t="s">
        <v>164</v>
      </c>
      <c r="D64" s="14">
        <v>9</v>
      </c>
      <c r="E64" s="14">
        <v>7.5</v>
      </c>
      <c r="F64" s="14">
        <v>14</v>
      </c>
      <c r="G64" s="14">
        <v>13.5</v>
      </c>
      <c r="H64" s="14">
        <v>8.5</v>
      </c>
      <c r="I64" s="16">
        <f t="shared" si="3"/>
        <v>52.5</v>
      </c>
      <c r="J64" s="17">
        <f t="shared" si="5"/>
        <v>7.875</v>
      </c>
      <c r="K64" s="31">
        <v>5</v>
      </c>
      <c r="L64" s="31">
        <v>3.5</v>
      </c>
      <c r="M64" s="31">
        <v>3</v>
      </c>
      <c r="N64" s="31">
        <v>2.5</v>
      </c>
      <c r="O64" s="31">
        <v>2</v>
      </c>
      <c r="P64" s="32">
        <f t="shared" si="6"/>
        <v>16</v>
      </c>
      <c r="Q64" s="33">
        <f t="shared" si="7"/>
        <v>0.8</v>
      </c>
      <c r="R64" s="39">
        <f t="shared" si="10"/>
        <v>1.5999999999999999</v>
      </c>
      <c r="S64" s="141">
        <f t="shared" si="10"/>
        <v>1.3</v>
      </c>
      <c r="T64" s="141">
        <f t="shared" si="10"/>
        <v>2.25</v>
      </c>
      <c r="U64" s="141">
        <f t="shared" si="10"/>
        <v>2.15</v>
      </c>
      <c r="V64" s="144">
        <f t="shared" si="10"/>
        <v>1.375</v>
      </c>
      <c r="W64" s="126">
        <f t="shared" si="2"/>
        <v>68.5</v>
      </c>
      <c r="X64" s="46">
        <f t="shared" si="8"/>
        <v>8.6750000000000007</v>
      </c>
      <c r="Y64" s="186">
        <v>58</v>
      </c>
      <c r="Z64" s="51">
        <f t="shared" si="4"/>
        <v>46.400000000000006</v>
      </c>
    </row>
    <row r="65" spans="1:26" ht="19.899999999999999" customHeight="1" x14ac:dyDescent="0.3">
      <c r="A65" s="6">
        <v>59</v>
      </c>
      <c r="B65" s="156">
        <v>225179</v>
      </c>
      <c r="C65" s="181" t="s">
        <v>165</v>
      </c>
      <c r="D65" s="14">
        <v>10</v>
      </c>
      <c r="E65" s="14">
        <v>13.5</v>
      </c>
      <c r="F65" s="14">
        <v>12</v>
      </c>
      <c r="G65" s="14">
        <v>8</v>
      </c>
      <c r="H65" s="14">
        <v>7</v>
      </c>
      <c r="I65" s="16">
        <f t="shared" si="3"/>
        <v>50.5</v>
      </c>
      <c r="J65" s="17">
        <f t="shared" si="5"/>
        <v>7.5749999999999993</v>
      </c>
      <c r="K65" s="31">
        <v>3</v>
      </c>
      <c r="L65" s="31">
        <v>2</v>
      </c>
      <c r="M65" s="31">
        <v>3.5</v>
      </c>
      <c r="N65" s="31">
        <v>4</v>
      </c>
      <c r="O65" s="31">
        <v>2.5</v>
      </c>
      <c r="P65" s="32">
        <f t="shared" si="6"/>
        <v>15</v>
      </c>
      <c r="Q65" s="33">
        <f t="shared" si="7"/>
        <v>0.75</v>
      </c>
      <c r="R65" s="39">
        <f t="shared" si="10"/>
        <v>1.65</v>
      </c>
      <c r="S65" s="141">
        <f t="shared" si="10"/>
        <v>2.125</v>
      </c>
      <c r="T65" s="141">
        <f t="shared" si="10"/>
        <v>1.9749999999999999</v>
      </c>
      <c r="U65" s="141">
        <f t="shared" si="10"/>
        <v>1.4</v>
      </c>
      <c r="V65" s="144">
        <f t="shared" si="10"/>
        <v>1.175</v>
      </c>
      <c r="W65" s="126">
        <f t="shared" si="2"/>
        <v>65.5</v>
      </c>
      <c r="X65" s="46">
        <f t="shared" si="8"/>
        <v>8.3249999999999993</v>
      </c>
      <c r="Y65" s="186">
        <v>54</v>
      </c>
      <c r="Z65" s="51">
        <f t="shared" si="4"/>
        <v>43.2</v>
      </c>
    </row>
    <row r="66" spans="1:26" ht="19.899999999999999" customHeight="1" x14ac:dyDescent="0.3">
      <c r="A66" s="6">
        <v>60</v>
      </c>
      <c r="B66" s="156">
        <v>225180</v>
      </c>
      <c r="C66" s="181" t="s">
        <v>166</v>
      </c>
      <c r="D66" s="189">
        <v>18</v>
      </c>
      <c r="E66" s="189">
        <v>15</v>
      </c>
      <c r="F66" s="189">
        <v>17</v>
      </c>
      <c r="G66" s="189">
        <v>7.5</v>
      </c>
      <c r="H66" s="189">
        <v>8.5</v>
      </c>
      <c r="I66" s="16">
        <f t="shared" si="3"/>
        <v>66</v>
      </c>
      <c r="J66" s="17">
        <f t="shared" si="5"/>
        <v>9.9</v>
      </c>
      <c r="K66" s="31">
        <v>4</v>
      </c>
      <c r="L66" s="31">
        <v>5</v>
      </c>
      <c r="M66" s="31">
        <v>4</v>
      </c>
      <c r="N66" s="31">
        <v>4.5</v>
      </c>
      <c r="O66" s="31">
        <v>3.5</v>
      </c>
      <c r="P66" s="32">
        <f t="shared" si="6"/>
        <v>21</v>
      </c>
      <c r="Q66" s="33">
        <f t="shared" si="7"/>
        <v>1.05</v>
      </c>
      <c r="R66" s="39">
        <f t="shared" si="10"/>
        <v>2.9</v>
      </c>
      <c r="S66" s="141">
        <f t="shared" si="10"/>
        <v>2.5</v>
      </c>
      <c r="T66" s="141">
        <f t="shared" si="10"/>
        <v>2.75</v>
      </c>
      <c r="U66" s="141">
        <f t="shared" si="10"/>
        <v>1.35</v>
      </c>
      <c r="V66" s="144">
        <f t="shared" si="10"/>
        <v>1.45</v>
      </c>
      <c r="W66" s="126">
        <f t="shared" si="2"/>
        <v>87</v>
      </c>
      <c r="X66" s="46">
        <f t="shared" si="8"/>
        <v>10.950000000000001</v>
      </c>
      <c r="Y66" s="186">
        <v>71</v>
      </c>
      <c r="Z66" s="51">
        <f t="shared" si="4"/>
        <v>56.800000000000004</v>
      </c>
    </row>
    <row r="67" spans="1:26" ht="21" thickBot="1" x14ac:dyDescent="0.35"/>
    <row r="68" spans="1:26" x14ac:dyDescent="0.3">
      <c r="A68" s="205" t="s">
        <v>17</v>
      </c>
      <c r="B68" s="206"/>
      <c r="C68" s="207"/>
      <c r="D68" s="8">
        <f t="shared" ref="D68:Z68" si="11">COUNT(D7:D66)</f>
        <v>60</v>
      </c>
      <c r="E68" s="9">
        <f t="shared" si="11"/>
        <v>60</v>
      </c>
      <c r="F68" s="9">
        <f t="shared" si="11"/>
        <v>60</v>
      </c>
      <c r="G68" s="9">
        <f t="shared" si="11"/>
        <v>60</v>
      </c>
      <c r="H68" s="118">
        <f t="shared" si="11"/>
        <v>60</v>
      </c>
      <c r="I68" s="12">
        <f t="shared" si="11"/>
        <v>60</v>
      </c>
      <c r="J68" s="119">
        <f t="shared" si="11"/>
        <v>60</v>
      </c>
      <c r="K68" s="111">
        <f t="shared" si="11"/>
        <v>60</v>
      </c>
      <c r="L68" s="27">
        <f t="shared" si="11"/>
        <v>60</v>
      </c>
      <c r="M68" s="27">
        <f t="shared" si="11"/>
        <v>60</v>
      </c>
      <c r="N68" s="27">
        <f t="shared" si="11"/>
        <v>60</v>
      </c>
      <c r="O68" s="112">
        <f t="shared" si="11"/>
        <v>60</v>
      </c>
      <c r="P68" s="107">
        <f t="shared" si="11"/>
        <v>60</v>
      </c>
      <c r="Q68" s="130">
        <f t="shared" si="11"/>
        <v>60</v>
      </c>
      <c r="R68" s="133">
        <f t="shared" si="11"/>
        <v>60</v>
      </c>
      <c r="S68" s="37">
        <f t="shared" si="11"/>
        <v>60</v>
      </c>
      <c r="T68" s="37">
        <f t="shared" si="11"/>
        <v>60</v>
      </c>
      <c r="U68" s="37">
        <f t="shared" si="11"/>
        <v>60</v>
      </c>
      <c r="V68" s="38">
        <f t="shared" si="11"/>
        <v>60</v>
      </c>
      <c r="W68" s="145">
        <f t="shared" si="11"/>
        <v>60</v>
      </c>
      <c r="X68" s="136">
        <f t="shared" si="11"/>
        <v>60</v>
      </c>
      <c r="Y68" s="28">
        <f t="shared" si="11"/>
        <v>60</v>
      </c>
      <c r="Z68" s="140">
        <f t="shared" si="11"/>
        <v>60</v>
      </c>
    </row>
    <row r="69" spans="1:26" ht="21" customHeight="1" x14ac:dyDescent="0.3">
      <c r="A69" s="208" t="s">
        <v>18</v>
      </c>
      <c r="B69" s="209"/>
      <c r="C69" s="210"/>
      <c r="D69" s="13">
        <v>20</v>
      </c>
      <c r="E69" s="14">
        <v>20</v>
      </c>
      <c r="F69" s="14">
        <v>20</v>
      </c>
      <c r="G69" s="14">
        <v>20</v>
      </c>
      <c r="H69" s="120">
        <v>20</v>
      </c>
      <c r="I69" s="17">
        <f>SUM(D69:H69)</f>
        <v>100</v>
      </c>
      <c r="J69" s="121">
        <f>I69*0.15</f>
        <v>15</v>
      </c>
      <c r="K69" s="113">
        <v>6</v>
      </c>
      <c r="L69" s="31">
        <v>6</v>
      </c>
      <c r="M69" s="31">
        <v>6</v>
      </c>
      <c r="N69" s="31">
        <v>6</v>
      </c>
      <c r="O69" s="114">
        <v>6</v>
      </c>
      <c r="P69" s="108">
        <f>SUM(K69:O69)</f>
        <v>30</v>
      </c>
      <c r="Q69" s="131">
        <f>P69*0.05</f>
        <v>1.5</v>
      </c>
      <c r="R69" s="134">
        <f>(D69*0.15+K69*0.05)</f>
        <v>3.3</v>
      </c>
      <c r="S69" s="40">
        <f>((E69*0.15+L69*0.05))</f>
        <v>3.3</v>
      </c>
      <c r="T69" s="40">
        <f>((F69*0.15+M69*0.05))</f>
        <v>3.3</v>
      </c>
      <c r="U69" s="40">
        <f>((G69*0.15+N69*0.05))</f>
        <v>3.3</v>
      </c>
      <c r="V69" s="41">
        <f>((H69*0.15+O69*0.05))</f>
        <v>3.3</v>
      </c>
      <c r="W69" s="146">
        <v>130</v>
      </c>
      <c r="X69" s="137">
        <f>J69+Q69</f>
        <v>16.5</v>
      </c>
      <c r="Y69" s="32">
        <v>100</v>
      </c>
      <c r="Z69" s="115">
        <f>Y69*0.8</f>
        <v>80</v>
      </c>
    </row>
    <row r="70" spans="1:26" x14ac:dyDescent="0.3">
      <c r="A70" s="208" t="s">
        <v>83</v>
      </c>
      <c r="B70" s="209"/>
      <c r="C70" s="210"/>
      <c r="D70" s="13">
        <f t="shared" ref="D70:L70" si="12">D69*0.4</f>
        <v>8</v>
      </c>
      <c r="E70" s="14">
        <f t="shared" si="12"/>
        <v>8</v>
      </c>
      <c r="F70" s="14">
        <f t="shared" si="12"/>
        <v>8</v>
      </c>
      <c r="G70" s="14">
        <f t="shared" si="12"/>
        <v>8</v>
      </c>
      <c r="H70" s="120">
        <f t="shared" si="12"/>
        <v>8</v>
      </c>
      <c r="I70" s="17">
        <f t="shared" si="12"/>
        <v>40</v>
      </c>
      <c r="J70" s="121">
        <f t="shared" si="12"/>
        <v>6</v>
      </c>
      <c r="K70" s="113">
        <f t="shared" si="12"/>
        <v>2.4000000000000004</v>
      </c>
      <c r="L70" s="31">
        <f t="shared" si="12"/>
        <v>2.4000000000000004</v>
      </c>
      <c r="M70" s="31">
        <f t="shared" ref="M70:Z70" si="13">M69*0.4</f>
        <v>2.4000000000000004</v>
      </c>
      <c r="N70" s="31">
        <f t="shared" si="13"/>
        <v>2.4000000000000004</v>
      </c>
      <c r="O70" s="114">
        <f t="shared" si="13"/>
        <v>2.4000000000000004</v>
      </c>
      <c r="P70" s="108">
        <f t="shared" si="13"/>
        <v>12</v>
      </c>
      <c r="Q70" s="131">
        <f t="shared" si="13"/>
        <v>0.60000000000000009</v>
      </c>
      <c r="R70" s="134">
        <f t="shared" si="13"/>
        <v>1.32</v>
      </c>
      <c r="S70" s="40">
        <f t="shared" si="13"/>
        <v>1.32</v>
      </c>
      <c r="T70" s="40">
        <f t="shared" si="13"/>
        <v>1.32</v>
      </c>
      <c r="U70" s="40">
        <f t="shared" si="13"/>
        <v>1.32</v>
      </c>
      <c r="V70" s="41">
        <f t="shared" si="13"/>
        <v>1.32</v>
      </c>
      <c r="W70" s="146">
        <f t="shared" si="13"/>
        <v>52</v>
      </c>
      <c r="X70" s="137">
        <f t="shared" si="13"/>
        <v>6.6000000000000005</v>
      </c>
      <c r="Y70" s="32">
        <f t="shared" si="13"/>
        <v>40</v>
      </c>
      <c r="Z70" s="115">
        <f t="shared" si="13"/>
        <v>32</v>
      </c>
    </row>
    <row r="71" spans="1:26" ht="21" customHeight="1" x14ac:dyDescent="0.3">
      <c r="A71" s="208" t="s">
        <v>19</v>
      </c>
      <c r="B71" s="209"/>
      <c r="C71" s="210"/>
      <c r="D71" s="13">
        <f>COUNTIF(D7:D66, "&gt;=8")</f>
        <v>44</v>
      </c>
      <c r="E71" s="14">
        <f>COUNTIF(E7:E66, "&gt;=8")</f>
        <v>40</v>
      </c>
      <c r="F71" s="14">
        <f>COUNTIF(F7:F66, "&gt;=8")</f>
        <v>48</v>
      </c>
      <c r="G71" s="14">
        <f>COUNTIF(G7:G66, "&gt;=8")</f>
        <v>49</v>
      </c>
      <c r="H71" s="120">
        <f>COUNTIF(H7:H66, "&gt;=8")</f>
        <v>46</v>
      </c>
      <c r="I71" s="17">
        <f>COUNTIF(I7:I66, "&gt;=40")</f>
        <v>49</v>
      </c>
      <c r="J71" s="121">
        <f>COUNTIF(J7:J66, "&gt;=6")</f>
        <v>49</v>
      </c>
      <c r="K71" s="113">
        <f>COUNTIF(K7:K66, "&gt;=2.4")</f>
        <v>46</v>
      </c>
      <c r="L71" s="31">
        <f>COUNTIF(L7:L66, "&gt;=2.4")</f>
        <v>43</v>
      </c>
      <c r="M71" s="31">
        <f>COUNTIF(M7:M66, "&gt;=2.4")</f>
        <v>46</v>
      </c>
      <c r="N71" s="31">
        <f>COUNTIF(N7:N66, "&gt;=2.4")</f>
        <v>43</v>
      </c>
      <c r="O71" s="114">
        <f>COUNTIF(O7:O66, "&gt;=2.4")</f>
        <v>43</v>
      </c>
      <c r="P71" s="108">
        <f>COUNTIF(P7:P66, "&gt;=12")</f>
        <v>53</v>
      </c>
      <c r="Q71" s="131">
        <f>COUNTIF(Q7:Q66, "&gt;=0.6")</f>
        <v>53</v>
      </c>
      <c r="R71" s="134">
        <f>COUNTIF(R7:R66, "&gt;=1.32")</f>
        <v>41</v>
      </c>
      <c r="S71" s="40">
        <f>COUNTIF(S7:S66, "&gt;=1.32")</f>
        <v>38</v>
      </c>
      <c r="T71" s="40">
        <f>COUNTIF(T7:T66, "&gt;=1.32")</f>
        <v>47</v>
      </c>
      <c r="U71" s="40">
        <f>COUNTIF(U7:U66, "&gt;=1.32")</f>
        <v>49</v>
      </c>
      <c r="V71" s="41">
        <f>COUNTIF(V7:V66, "&gt;=1.32")</f>
        <v>42</v>
      </c>
      <c r="W71" s="146">
        <f>COUNTIF(W7:W66, "&gt;=52")</f>
        <v>49</v>
      </c>
      <c r="X71" s="137">
        <f>COUNTIF(X7:X66, "&gt;=6.6")</f>
        <v>49</v>
      </c>
      <c r="Y71" s="32">
        <f>COUNTIF(Y7:Y66, "&gt;=40")</f>
        <v>54</v>
      </c>
      <c r="Z71" s="115">
        <f>COUNTIF(Z7:Z66, "&gt;=32")</f>
        <v>54</v>
      </c>
    </row>
    <row r="72" spans="1:26" x14ac:dyDescent="0.3">
      <c r="A72" s="208" t="s">
        <v>20</v>
      </c>
      <c r="B72" s="209"/>
      <c r="C72" s="210"/>
      <c r="D72" s="122" t="str">
        <f t="shared" ref="D72:Z72" si="14" xml:space="preserve"> IF(((D71/COUNT(D7:D66))*100)&gt;=60,"3", IF(AND(((D71/COUNT(D7:D66))*100)&lt;60, ((D71/COUNT(D7:D66))*100)&gt;=50),"2", IF( AND(((D71/COUNT(D7:D66))*100)&lt;50, ((D71/COUNT(D7:D66))*100)&gt;=40),"1","0")))</f>
        <v>3</v>
      </c>
      <c r="E72" s="14" t="str">
        <f t="shared" si="14"/>
        <v>3</v>
      </c>
      <c r="F72" s="14" t="str">
        <f t="shared" si="14"/>
        <v>3</v>
      </c>
      <c r="G72" s="14" t="str">
        <f t="shared" si="14"/>
        <v>3</v>
      </c>
      <c r="H72" s="120" t="str">
        <f t="shared" si="14"/>
        <v>3</v>
      </c>
      <c r="I72" s="17" t="str">
        <f t="shared" si="14"/>
        <v>3</v>
      </c>
      <c r="J72" s="121" t="str">
        <f t="shared" si="14"/>
        <v>3</v>
      </c>
      <c r="K72" s="113" t="str">
        <f t="shared" si="14"/>
        <v>3</v>
      </c>
      <c r="L72" s="30" t="str">
        <f t="shared" si="14"/>
        <v>3</v>
      </c>
      <c r="M72" s="30" t="str">
        <f t="shared" si="14"/>
        <v>3</v>
      </c>
      <c r="N72" s="30" t="str">
        <f t="shared" si="14"/>
        <v>3</v>
      </c>
      <c r="O72" s="115" t="str">
        <f t="shared" si="14"/>
        <v>3</v>
      </c>
      <c r="P72" s="108" t="str">
        <f t="shared" si="14"/>
        <v>3</v>
      </c>
      <c r="Q72" s="131" t="str">
        <f t="shared" si="14"/>
        <v>3</v>
      </c>
      <c r="R72" s="134" t="str">
        <f t="shared" si="14"/>
        <v>3</v>
      </c>
      <c r="S72" s="40" t="str">
        <f t="shared" si="14"/>
        <v>3</v>
      </c>
      <c r="T72" s="40" t="str">
        <f t="shared" si="14"/>
        <v>3</v>
      </c>
      <c r="U72" s="40" t="str">
        <f t="shared" si="14"/>
        <v>3</v>
      </c>
      <c r="V72" s="41" t="str">
        <f t="shared" si="14"/>
        <v>3</v>
      </c>
      <c r="W72" s="137" t="str">
        <f t="shared" si="14"/>
        <v>3</v>
      </c>
      <c r="X72" s="138" t="str">
        <f t="shared" si="14"/>
        <v>3</v>
      </c>
      <c r="Y72" s="131" t="str">
        <f t="shared" si="14"/>
        <v>3</v>
      </c>
      <c r="Z72" s="32" t="str">
        <f t="shared" si="14"/>
        <v>3</v>
      </c>
    </row>
    <row r="73" spans="1:26" ht="21" thickBot="1" x14ac:dyDescent="0.35">
      <c r="A73" s="252" t="s">
        <v>21</v>
      </c>
      <c r="B73" s="253"/>
      <c r="C73" s="254"/>
      <c r="D73" s="18">
        <f t="shared" ref="D73:Z73" si="15">((D71/COUNT(D7:D66))*D72)</f>
        <v>2.1999999999999997</v>
      </c>
      <c r="E73" s="19">
        <f t="shared" si="15"/>
        <v>2</v>
      </c>
      <c r="F73" s="19">
        <f t="shared" si="15"/>
        <v>2.4000000000000004</v>
      </c>
      <c r="G73" s="19">
        <f t="shared" si="15"/>
        <v>2.4500000000000002</v>
      </c>
      <c r="H73" s="123">
        <f t="shared" si="15"/>
        <v>2.3000000000000003</v>
      </c>
      <c r="I73" s="20">
        <f t="shared" si="15"/>
        <v>2.4500000000000002</v>
      </c>
      <c r="J73" s="124">
        <f t="shared" si="15"/>
        <v>2.4500000000000002</v>
      </c>
      <c r="K73" s="116">
        <f t="shared" si="15"/>
        <v>2.3000000000000003</v>
      </c>
      <c r="L73" s="34">
        <f t="shared" si="15"/>
        <v>2.15</v>
      </c>
      <c r="M73" s="34">
        <f t="shared" si="15"/>
        <v>2.3000000000000003</v>
      </c>
      <c r="N73" s="34">
        <f t="shared" si="15"/>
        <v>2.15</v>
      </c>
      <c r="O73" s="117">
        <f t="shared" si="15"/>
        <v>2.15</v>
      </c>
      <c r="P73" s="109">
        <f t="shared" si="15"/>
        <v>2.65</v>
      </c>
      <c r="Q73" s="132">
        <f t="shared" si="15"/>
        <v>2.65</v>
      </c>
      <c r="R73" s="135">
        <f t="shared" si="15"/>
        <v>2.0499999999999998</v>
      </c>
      <c r="S73" s="42">
        <f t="shared" si="15"/>
        <v>1.9</v>
      </c>
      <c r="T73" s="42">
        <f t="shared" si="15"/>
        <v>2.35</v>
      </c>
      <c r="U73" s="42">
        <f t="shared" si="15"/>
        <v>2.4500000000000002</v>
      </c>
      <c r="V73" s="43">
        <f t="shared" si="15"/>
        <v>2.0999999999999996</v>
      </c>
      <c r="W73" s="147">
        <f t="shared" si="15"/>
        <v>2.4500000000000002</v>
      </c>
      <c r="X73" s="139">
        <f t="shared" si="15"/>
        <v>2.4500000000000002</v>
      </c>
      <c r="Y73" s="132">
        <f t="shared" si="15"/>
        <v>2.7</v>
      </c>
      <c r="Z73" s="35">
        <f t="shared" si="15"/>
        <v>2.7</v>
      </c>
    </row>
    <row r="74" spans="1:26" ht="21" thickBot="1" x14ac:dyDescent="0.35">
      <c r="A74" s="2"/>
      <c r="B74" s="2"/>
      <c r="C74" s="2"/>
      <c r="D74" s="2"/>
    </row>
    <row r="75" spans="1:26" x14ac:dyDescent="0.3">
      <c r="A75" s="255" t="s">
        <v>22</v>
      </c>
      <c r="B75" s="256"/>
      <c r="C75" s="257"/>
      <c r="D75" s="2"/>
      <c r="E75" s="236" t="s">
        <v>23</v>
      </c>
      <c r="F75" s="237"/>
      <c r="G75" s="237"/>
      <c r="H75" s="237"/>
      <c r="I75" s="237"/>
      <c r="J75" s="237"/>
      <c r="K75" s="237"/>
      <c r="L75" s="237"/>
      <c r="M75" s="237"/>
      <c r="N75" s="238"/>
      <c r="O75" s="110" t="s">
        <v>13</v>
      </c>
      <c r="P75" s="52" t="s">
        <v>3</v>
      </c>
      <c r="Q75" s="52" t="s">
        <v>4</v>
      </c>
      <c r="R75" s="52" t="s">
        <v>5</v>
      </c>
      <c r="S75" s="53" t="s">
        <v>6</v>
      </c>
    </row>
    <row r="76" spans="1:26" ht="21" thickBot="1" x14ac:dyDescent="0.35">
      <c r="A76" s="54" t="s">
        <v>84</v>
      </c>
      <c r="B76" s="3"/>
      <c r="C76" s="55"/>
      <c r="D76" s="2"/>
      <c r="E76" s="239"/>
      <c r="F76" s="240"/>
      <c r="G76" s="240"/>
      <c r="H76" s="240"/>
      <c r="I76" s="240"/>
      <c r="J76" s="240"/>
      <c r="K76" s="240"/>
      <c r="L76" s="240"/>
      <c r="M76" s="240"/>
      <c r="N76" s="241"/>
      <c r="O76" s="4">
        <f>(R73*0.2+Z73*0.8)</f>
        <v>2.5700000000000003</v>
      </c>
      <c r="P76" s="4">
        <f>(S73*0.2+Z73*0.8)</f>
        <v>2.54</v>
      </c>
      <c r="Q76" s="4">
        <f>(T73*0.2+Z73*0.8)</f>
        <v>2.6300000000000003</v>
      </c>
      <c r="R76" s="4">
        <f>(U73*0.2+Z73*0.8)</f>
        <v>2.6500000000000004</v>
      </c>
      <c r="S76" s="7">
        <f>(V73*0.2+Z73*0.8)</f>
        <v>2.58</v>
      </c>
    </row>
    <row r="77" spans="1:26" x14ac:dyDescent="0.3">
      <c r="A77" s="54" t="s">
        <v>85</v>
      </c>
      <c r="B77" s="3"/>
      <c r="C77" s="55"/>
      <c r="D77" s="2"/>
    </row>
    <row r="78" spans="1:26" ht="21" thickBot="1" x14ac:dyDescent="0.35">
      <c r="A78" s="56" t="s">
        <v>86</v>
      </c>
      <c r="B78" s="57"/>
      <c r="C78" s="58"/>
      <c r="D78" s="2"/>
    </row>
  </sheetData>
  <mergeCells count="22">
    <mergeCell ref="A70:C70"/>
    <mergeCell ref="A71:C71"/>
    <mergeCell ref="A72:C72"/>
    <mergeCell ref="A73:C73"/>
    <mergeCell ref="A75:C75"/>
    <mergeCell ref="E75:N76"/>
    <mergeCell ref="Y4:Y6"/>
    <mergeCell ref="Z4:Z6"/>
    <mergeCell ref="D5:J5"/>
    <mergeCell ref="K5:Q5"/>
    <mergeCell ref="A68:C68"/>
    <mergeCell ref="A69:C69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opLeftCell="F1" zoomScale="70" zoomScaleNormal="70" workbookViewId="0">
      <selection activeCell="F3" sqref="F3:Z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31.57031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6" width="15.7109375" style="1" customWidth="1"/>
    <col min="17" max="17" width="16.570312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211" t="s">
        <v>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</row>
    <row r="2" spans="1:26" ht="21" thickBot="1" x14ac:dyDescent="0.35">
      <c r="A2" s="211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ht="21" thickBot="1" x14ac:dyDescent="0.35">
      <c r="A3" s="212" t="s">
        <v>90</v>
      </c>
      <c r="B3" s="213"/>
      <c r="C3" s="197" t="s">
        <v>171</v>
      </c>
      <c r="D3" s="149" t="s">
        <v>105</v>
      </c>
      <c r="E3" s="148"/>
      <c r="F3" s="214" t="s">
        <v>176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</row>
    <row r="4" spans="1:26" ht="21" customHeight="1" thickBot="1" x14ac:dyDescent="0.35">
      <c r="A4" s="216" t="s">
        <v>0</v>
      </c>
      <c r="B4" s="218" t="s">
        <v>1</v>
      </c>
      <c r="C4" s="221" t="s">
        <v>2</v>
      </c>
      <c r="D4" s="224" t="s">
        <v>87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6"/>
      <c r="R4" s="227" t="s">
        <v>106</v>
      </c>
      <c r="S4" s="228"/>
      <c r="T4" s="228"/>
      <c r="U4" s="228"/>
      <c r="V4" s="229"/>
      <c r="W4" s="47" t="s">
        <v>16</v>
      </c>
      <c r="X4" s="258" t="s">
        <v>15</v>
      </c>
      <c r="Y4" s="261" t="s">
        <v>88</v>
      </c>
      <c r="Z4" s="264" t="s">
        <v>89</v>
      </c>
    </row>
    <row r="5" spans="1:26" x14ac:dyDescent="0.3">
      <c r="A5" s="217"/>
      <c r="B5" s="219"/>
      <c r="C5" s="222"/>
      <c r="D5" s="246" t="s">
        <v>12</v>
      </c>
      <c r="E5" s="247"/>
      <c r="F5" s="247"/>
      <c r="G5" s="247"/>
      <c r="H5" s="247"/>
      <c r="I5" s="247"/>
      <c r="J5" s="248"/>
      <c r="K5" s="249" t="s">
        <v>94</v>
      </c>
      <c r="L5" s="250"/>
      <c r="M5" s="250"/>
      <c r="N5" s="250"/>
      <c r="O5" s="250"/>
      <c r="P5" s="250"/>
      <c r="Q5" s="251"/>
      <c r="R5" s="230"/>
      <c r="S5" s="231"/>
      <c r="T5" s="231"/>
      <c r="U5" s="231"/>
      <c r="V5" s="232"/>
      <c r="W5" s="48" t="s">
        <v>14</v>
      </c>
      <c r="X5" s="259"/>
      <c r="Y5" s="262"/>
      <c r="Z5" s="265"/>
    </row>
    <row r="6" spans="1:26" ht="21" thickBot="1" x14ac:dyDescent="0.35">
      <c r="A6" s="217"/>
      <c r="B6" s="220"/>
      <c r="C6" s="223"/>
      <c r="D6" s="23" t="s">
        <v>10</v>
      </c>
      <c r="E6" s="21" t="s">
        <v>91</v>
      </c>
      <c r="F6" s="21" t="s">
        <v>9</v>
      </c>
      <c r="G6" s="21" t="s">
        <v>92</v>
      </c>
      <c r="H6" s="21" t="s">
        <v>93</v>
      </c>
      <c r="I6" s="22" t="s">
        <v>11</v>
      </c>
      <c r="J6" s="24" t="s">
        <v>102</v>
      </c>
      <c r="K6" s="25" t="s">
        <v>95</v>
      </c>
      <c r="L6" s="26" t="s">
        <v>96</v>
      </c>
      <c r="M6" s="26" t="s">
        <v>97</v>
      </c>
      <c r="N6" s="26" t="s">
        <v>98</v>
      </c>
      <c r="O6" s="26" t="s">
        <v>99</v>
      </c>
      <c r="P6" s="26" t="s">
        <v>100</v>
      </c>
      <c r="Q6" s="44" t="s">
        <v>103</v>
      </c>
      <c r="R6" s="128" t="s">
        <v>13</v>
      </c>
      <c r="S6" s="129" t="s">
        <v>3</v>
      </c>
      <c r="T6" s="129" t="s">
        <v>4</v>
      </c>
      <c r="U6" s="129" t="s">
        <v>5</v>
      </c>
      <c r="V6" s="127" t="s">
        <v>6</v>
      </c>
      <c r="W6" s="49" t="s">
        <v>101</v>
      </c>
      <c r="X6" s="260"/>
      <c r="Y6" s="263"/>
      <c r="Z6" s="266"/>
    </row>
    <row r="7" spans="1:26" ht="19.899999999999999" customHeight="1" x14ac:dyDescent="0.3">
      <c r="A7" s="5">
        <v>1</v>
      </c>
      <c r="B7" s="156">
        <v>225121</v>
      </c>
      <c r="C7" s="181" t="s">
        <v>107</v>
      </c>
      <c r="D7" s="14">
        <v>10</v>
      </c>
      <c r="E7" s="14">
        <v>12</v>
      </c>
      <c r="F7" s="14">
        <v>9.5</v>
      </c>
      <c r="G7" s="14">
        <v>7</v>
      </c>
      <c r="H7" s="14">
        <v>8.5</v>
      </c>
      <c r="I7" s="11">
        <f>SUM(D7:H7)</f>
        <v>47</v>
      </c>
      <c r="J7" s="12">
        <f>I7*0.15</f>
        <v>7.05</v>
      </c>
      <c r="K7" s="31">
        <v>2.5</v>
      </c>
      <c r="L7" s="31">
        <v>3.5</v>
      </c>
      <c r="M7" s="31">
        <v>3</v>
      </c>
      <c r="N7" s="31">
        <v>2.5</v>
      </c>
      <c r="O7" s="31">
        <v>4</v>
      </c>
      <c r="P7" s="28">
        <f>SUM(K7:O7)</f>
        <v>15.5</v>
      </c>
      <c r="Q7" s="29">
        <f>P7*0.05</f>
        <v>0.77500000000000002</v>
      </c>
      <c r="R7" s="36">
        <f t="shared" ref="R7:R25" si="0">(D7*0.15+K7*0.05)</f>
        <v>1.625</v>
      </c>
      <c r="S7" s="142">
        <f t="shared" ref="S7:V22" si="1">(E7*0.15+L7*0.05)</f>
        <v>1.9749999999999999</v>
      </c>
      <c r="T7" s="142">
        <f t="shared" si="1"/>
        <v>1.5750000000000002</v>
      </c>
      <c r="U7" s="142">
        <f t="shared" si="1"/>
        <v>1.175</v>
      </c>
      <c r="V7" s="143">
        <f t="shared" si="1"/>
        <v>1.4749999999999999</v>
      </c>
      <c r="W7" s="125">
        <f t="shared" ref="W7:W66" si="2">I7+P7</f>
        <v>62.5</v>
      </c>
      <c r="X7" s="45">
        <f>J7+Q7</f>
        <v>7.8250000000000002</v>
      </c>
      <c r="Y7" s="186">
        <v>52</v>
      </c>
      <c r="Z7" s="50">
        <f>Y7*0.8</f>
        <v>41.6</v>
      </c>
    </row>
    <row r="8" spans="1:26" ht="19.899999999999999" customHeight="1" x14ac:dyDescent="0.3">
      <c r="A8" s="6">
        <v>2</v>
      </c>
      <c r="B8" s="156">
        <v>225122</v>
      </c>
      <c r="C8" s="181" t="s">
        <v>108</v>
      </c>
      <c r="D8" s="14">
        <v>12</v>
      </c>
      <c r="E8" s="14">
        <v>8.5</v>
      </c>
      <c r="F8" s="14">
        <v>11</v>
      </c>
      <c r="G8" s="14">
        <v>14</v>
      </c>
      <c r="H8" s="14">
        <v>9</v>
      </c>
      <c r="I8" s="16">
        <f t="shared" ref="I8:I66" si="3">D8+E8+F8+G8+H8</f>
        <v>54.5</v>
      </c>
      <c r="J8" s="17">
        <f>I8*0.15</f>
        <v>8.1749999999999989</v>
      </c>
      <c r="K8" s="31">
        <v>5</v>
      </c>
      <c r="L8" s="31">
        <v>3</v>
      </c>
      <c r="M8" s="31">
        <v>2.5</v>
      </c>
      <c r="N8" s="31">
        <v>4</v>
      </c>
      <c r="O8" s="31">
        <v>2.5</v>
      </c>
      <c r="P8" s="32">
        <f>SUM(K8:O8)</f>
        <v>17</v>
      </c>
      <c r="Q8" s="33">
        <f>P8*0.05</f>
        <v>0.85000000000000009</v>
      </c>
      <c r="R8" s="39">
        <f t="shared" si="0"/>
        <v>2.0499999999999998</v>
      </c>
      <c r="S8" s="141">
        <f t="shared" si="1"/>
        <v>1.4249999999999998</v>
      </c>
      <c r="T8" s="141">
        <f t="shared" si="1"/>
        <v>1.7749999999999999</v>
      </c>
      <c r="U8" s="141">
        <f t="shared" si="1"/>
        <v>2.3000000000000003</v>
      </c>
      <c r="V8" s="144">
        <f t="shared" si="1"/>
        <v>1.4749999999999999</v>
      </c>
      <c r="W8" s="126">
        <f t="shared" si="2"/>
        <v>71.5</v>
      </c>
      <c r="X8" s="46">
        <f>J8+Q8</f>
        <v>9.0249999999999986</v>
      </c>
      <c r="Y8" s="186">
        <v>57</v>
      </c>
      <c r="Z8" s="51">
        <f t="shared" ref="Z8:Z66" si="4">Y8*0.8</f>
        <v>45.6</v>
      </c>
    </row>
    <row r="9" spans="1:26" ht="19.899999999999999" customHeight="1" x14ac:dyDescent="0.3">
      <c r="A9" s="6">
        <v>3</v>
      </c>
      <c r="B9" s="156">
        <v>225123</v>
      </c>
      <c r="C9" s="181" t="s">
        <v>109</v>
      </c>
      <c r="D9" s="14">
        <v>8</v>
      </c>
      <c r="E9" s="14">
        <v>9</v>
      </c>
      <c r="F9" s="14">
        <v>7</v>
      </c>
      <c r="G9" s="14">
        <v>8</v>
      </c>
      <c r="H9" s="14">
        <v>12</v>
      </c>
      <c r="I9" s="16">
        <f t="shared" si="3"/>
        <v>44</v>
      </c>
      <c r="J9" s="17">
        <f t="shared" ref="J9:J66" si="5">I9*0.15</f>
        <v>6.6</v>
      </c>
      <c r="K9" s="31">
        <v>3</v>
      </c>
      <c r="L9" s="31">
        <v>2.5</v>
      </c>
      <c r="M9" s="31">
        <v>2</v>
      </c>
      <c r="N9" s="31">
        <v>3.5</v>
      </c>
      <c r="O9" s="31">
        <v>2.5</v>
      </c>
      <c r="P9" s="32">
        <f t="shared" ref="P9:P66" si="6">SUM(K9:O9)</f>
        <v>13.5</v>
      </c>
      <c r="Q9" s="33">
        <f t="shared" ref="Q9:Q66" si="7">P9*0.05</f>
        <v>0.67500000000000004</v>
      </c>
      <c r="R9" s="39">
        <f t="shared" si="0"/>
        <v>1.35</v>
      </c>
      <c r="S9" s="141">
        <f t="shared" si="1"/>
        <v>1.4749999999999999</v>
      </c>
      <c r="T9" s="141">
        <f t="shared" si="1"/>
        <v>1.1500000000000001</v>
      </c>
      <c r="U9" s="141">
        <f t="shared" si="1"/>
        <v>1.375</v>
      </c>
      <c r="V9" s="144">
        <f t="shared" si="1"/>
        <v>1.9249999999999998</v>
      </c>
      <c r="W9" s="126">
        <f t="shared" si="2"/>
        <v>57.5</v>
      </c>
      <c r="X9" s="46">
        <f t="shared" ref="X9:X66" si="8">J9+Q9</f>
        <v>7.2749999999999995</v>
      </c>
      <c r="Y9" s="186">
        <v>47</v>
      </c>
      <c r="Z9" s="51">
        <f t="shared" si="4"/>
        <v>37.6</v>
      </c>
    </row>
    <row r="10" spans="1:26" ht="19.899999999999999" customHeight="1" x14ac:dyDescent="0.3">
      <c r="A10" s="6">
        <v>4</v>
      </c>
      <c r="B10" s="156">
        <v>225124</v>
      </c>
      <c r="C10" s="181" t="s">
        <v>110</v>
      </c>
      <c r="D10" s="14">
        <v>7</v>
      </c>
      <c r="E10" s="14">
        <v>10</v>
      </c>
      <c r="F10" s="14">
        <v>8</v>
      </c>
      <c r="G10" s="14">
        <v>5</v>
      </c>
      <c r="H10" s="14">
        <v>9</v>
      </c>
      <c r="I10" s="16">
        <f t="shared" si="3"/>
        <v>39</v>
      </c>
      <c r="J10" s="17">
        <f t="shared" si="5"/>
        <v>5.85</v>
      </c>
      <c r="K10" s="31">
        <v>2</v>
      </c>
      <c r="L10" s="31">
        <v>3</v>
      </c>
      <c r="M10" s="31">
        <v>2.5</v>
      </c>
      <c r="N10" s="31">
        <v>2</v>
      </c>
      <c r="O10" s="31">
        <v>3</v>
      </c>
      <c r="P10" s="32">
        <f t="shared" si="6"/>
        <v>12.5</v>
      </c>
      <c r="Q10" s="33">
        <f t="shared" si="7"/>
        <v>0.625</v>
      </c>
      <c r="R10" s="39">
        <f t="shared" si="0"/>
        <v>1.1500000000000001</v>
      </c>
      <c r="S10" s="141">
        <f t="shared" si="1"/>
        <v>1.65</v>
      </c>
      <c r="T10" s="141">
        <f t="shared" si="1"/>
        <v>1.325</v>
      </c>
      <c r="U10" s="141">
        <f t="shared" si="1"/>
        <v>0.85</v>
      </c>
      <c r="V10" s="144">
        <f t="shared" si="1"/>
        <v>1.5</v>
      </c>
      <c r="W10" s="126">
        <f t="shared" si="2"/>
        <v>51.5</v>
      </c>
      <c r="X10" s="46">
        <f t="shared" si="8"/>
        <v>6.4749999999999996</v>
      </c>
      <c r="Y10" s="186">
        <v>42</v>
      </c>
      <c r="Z10" s="51">
        <f t="shared" si="4"/>
        <v>33.6</v>
      </c>
    </row>
    <row r="11" spans="1:26" ht="19.899999999999999" customHeight="1" x14ac:dyDescent="0.3">
      <c r="A11" s="6">
        <v>5</v>
      </c>
      <c r="B11" s="156">
        <v>225125</v>
      </c>
      <c r="C11" s="181" t="s">
        <v>111</v>
      </c>
      <c r="D11" s="14">
        <v>10.5</v>
      </c>
      <c r="E11" s="14">
        <v>12</v>
      </c>
      <c r="F11" s="14">
        <v>9</v>
      </c>
      <c r="G11" s="14">
        <v>7.5</v>
      </c>
      <c r="H11" s="14">
        <v>13</v>
      </c>
      <c r="I11" s="16">
        <f t="shared" si="3"/>
        <v>52</v>
      </c>
      <c r="J11" s="17">
        <f t="shared" si="5"/>
        <v>7.8</v>
      </c>
      <c r="K11" s="31">
        <v>2.5</v>
      </c>
      <c r="L11" s="31">
        <v>2.5</v>
      </c>
      <c r="M11" s="31">
        <v>5</v>
      </c>
      <c r="N11" s="31">
        <v>2</v>
      </c>
      <c r="O11" s="31">
        <v>4.5</v>
      </c>
      <c r="P11" s="32">
        <f t="shared" si="6"/>
        <v>16.5</v>
      </c>
      <c r="Q11" s="33">
        <f t="shared" si="7"/>
        <v>0.82500000000000007</v>
      </c>
      <c r="R11" s="39">
        <f t="shared" si="0"/>
        <v>1.7</v>
      </c>
      <c r="S11" s="141">
        <f t="shared" si="1"/>
        <v>1.9249999999999998</v>
      </c>
      <c r="T11" s="141">
        <f t="shared" si="1"/>
        <v>1.5999999999999999</v>
      </c>
      <c r="U11" s="141">
        <f t="shared" si="1"/>
        <v>1.2250000000000001</v>
      </c>
      <c r="V11" s="144">
        <f t="shared" si="1"/>
        <v>2.1749999999999998</v>
      </c>
      <c r="W11" s="126">
        <f t="shared" si="2"/>
        <v>68.5</v>
      </c>
      <c r="X11" s="46">
        <f t="shared" si="8"/>
        <v>8.625</v>
      </c>
      <c r="Y11" s="186">
        <v>56</v>
      </c>
      <c r="Z11" s="51">
        <f t="shared" si="4"/>
        <v>44.800000000000004</v>
      </c>
    </row>
    <row r="12" spans="1:26" ht="19.899999999999999" customHeight="1" x14ac:dyDescent="0.3">
      <c r="A12" s="6">
        <v>6</v>
      </c>
      <c r="B12" s="156">
        <v>225126</v>
      </c>
      <c r="C12" s="181" t="s">
        <v>112</v>
      </c>
      <c r="D12" s="14">
        <v>12</v>
      </c>
      <c r="E12" s="14">
        <v>13</v>
      </c>
      <c r="F12" s="14">
        <v>10.5</v>
      </c>
      <c r="G12" s="14">
        <v>9.5</v>
      </c>
      <c r="H12" s="14">
        <v>15</v>
      </c>
      <c r="I12" s="16">
        <f t="shared" si="3"/>
        <v>60</v>
      </c>
      <c r="J12" s="17">
        <f t="shared" si="5"/>
        <v>9</v>
      </c>
      <c r="K12" s="31">
        <v>5</v>
      </c>
      <c r="L12" s="31">
        <v>4.5</v>
      </c>
      <c r="M12" s="31">
        <v>4</v>
      </c>
      <c r="N12" s="31">
        <v>2.5</v>
      </c>
      <c r="O12" s="31">
        <v>2</v>
      </c>
      <c r="P12" s="32">
        <f t="shared" si="6"/>
        <v>18</v>
      </c>
      <c r="Q12" s="33">
        <f t="shared" si="7"/>
        <v>0.9</v>
      </c>
      <c r="R12" s="39">
        <f t="shared" si="0"/>
        <v>2.0499999999999998</v>
      </c>
      <c r="S12" s="141">
        <f t="shared" si="1"/>
        <v>2.1749999999999998</v>
      </c>
      <c r="T12" s="141">
        <f t="shared" si="1"/>
        <v>1.7749999999999999</v>
      </c>
      <c r="U12" s="141">
        <f t="shared" si="1"/>
        <v>1.55</v>
      </c>
      <c r="V12" s="144">
        <f t="shared" si="1"/>
        <v>2.35</v>
      </c>
      <c r="W12" s="126">
        <f t="shared" si="2"/>
        <v>78</v>
      </c>
      <c r="X12" s="46">
        <f t="shared" si="8"/>
        <v>9.9</v>
      </c>
      <c r="Y12" s="186">
        <v>64</v>
      </c>
      <c r="Z12" s="51">
        <f t="shared" si="4"/>
        <v>51.2</v>
      </c>
    </row>
    <row r="13" spans="1:26" ht="19.899999999999999" customHeight="1" x14ac:dyDescent="0.3">
      <c r="A13" s="6">
        <v>7</v>
      </c>
      <c r="B13" s="156">
        <v>225127</v>
      </c>
      <c r="C13" s="181" t="s">
        <v>113</v>
      </c>
      <c r="D13" s="14">
        <v>5.5</v>
      </c>
      <c r="E13" s="14">
        <v>6</v>
      </c>
      <c r="F13" s="14">
        <v>3.5</v>
      </c>
      <c r="G13" s="14">
        <v>4</v>
      </c>
      <c r="H13" s="14">
        <v>5</v>
      </c>
      <c r="I13" s="16">
        <f t="shared" si="3"/>
        <v>24</v>
      </c>
      <c r="J13" s="17">
        <f t="shared" si="5"/>
        <v>3.5999999999999996</v>
      </c>
      <c r="K13" s="31">
        <v>2.5</v>
      </c>
      <c r="L13" s="31">
        <v>2</v>
      </c>
      <c r="M13" s="31">
        <v>2</v>
      </c>
      <c r="N13" s="31">
        <v>1</v>
      </c>
      <c r="O13" s="31">
        <v>1.5</v>
      </c>
      <c r="P13" s="32">
        <f t="shared" si="6"/>
        <v>9</v>
      </c>
      <c r="Q13" s="33">
        <f t="shared" si="7"/>
        <v>0.45</v>
      </c>
      <c r="R13" s="39">
        <f t="shared" si="0"/>
        <v>0.95</v>
      </c>
      <c r="S13" s="141">
        <f t="shared" si="1"/>
        <v>0.99999999999999989</v>
      </c>
      <c r="T13" s="141">
        <f t="shared" si="1"/>
        <v>0.625</v>
      </c>
      <c r="U13" s="141">
        <f t="shared" si="1"/>
        <v>0.65</v>
      </c>
      <c r="V13" s="144">
        <f t="shared" si="1"/>
        <v>0.82499999999999996</v>
      </c>
      <c r="W13" s="126">
        <f t="shared" si="2"/>
        <v>33</v>
      </c>
      <c r="X13" s="46">
        <f t="shared" si="8"/>
        <v>4.05</v>
      </c>
      <c r="Y13" s="186">
        <v>31</v>
      </c>
      <c r="Z13" s="51">
        <f t="shared" si="4"/>
        <v>24.8</v>
      </c>
    </row>
    <row r="14" spans="1:26" ht="19.899999999999999" customHeight="1" x14ac:dyDescent="0.3">
      <c r="A14" s="6">
        <v>8</v>
      </c>
      <c r="B14" s="156">
        <v>225128</v>
      </c>
      <c r="C14" s="181" t="s">
        <v>114</v>
      </c>
      <c r="D14" s="14">
        <v>9</v>
      </c>
      <c r="E14" s="14">
        <v>4</v>
      </c>
      <c r="F14" s="14">
        <v>5</v>
      </c>
      <c r="G14" s="14">
        <v>8</v>
      </c>
      <c r="H14" s="14">
        <v>6.5</v>
      </c>
      <c r="I14" s="16">
        <f t="shared" si="3"/>
        <v>32.5</v>
      </c>
      <c r="J14" s="17">
        <f t="shared" si="5"/>
        <v>4.875</v>
      </c>
      <c r="K14" s="31">
        <v>1</v>
      </c>
      <c r="L14" s="31">
        <v>1.5</v>
      </c>
      <c r="M14" s="31">
        <v>1.5</v>
      </c>
      <c r="N14" s="31">
        <v>2.5</v>
      </c>
      <c r="O14" s="31">
        <v>2</v>
      </c>
      <c r="P14" s="32">
        <f t="shared" si="6"/>
        <v>8.5</v>
      </c>
      <c r="Q14" s="33">
        <f t="shared" si="7"/>
        <v>0.42500000000000004</v>
      </c>
      <c r="R14" s="39">
        <f t="shared" si="0"/>
        <v>1.4</v>
      </c>
      <c r="S14" s="141">
        <f t="shared" si="1"/>
        <v>0.67500000000000004</v>
      </c>
      <c r="T14" s="141">
        <f t="shared" si="1"/>
        <v>0.82499999999999996</v>
      </c>
      <c r="U14" s="141">
        <f t="shared" si="1"/>
        <v>1.325</v>
      </c>
      <c r="V14" s="144">
        <f t="shared" si="1"/>
        <v>1.075</v>
      </c>
      <c r="W14" s="126">
        <f t="shared" si="2"/>
        <v>41</v>
      </c>
      <c r="X14" s="46">
        <f t="shared" si="8"/>
        <v>5.3</v>
      </c>
      <c r="Y14" s="186">
        <v>36</v>
      </c>
      <c r="Z14" s="51">
        <f t="shared" si="4"/>
        <v>28.8</v>
      </c>
    </row>
    <row r="15" spans="1:26" ht="19.899999999999999" customHeight="1" x14ac:dyDescent="0.3">
      <c r="A15" s="6">
        <v>9</v>
      </c>
      <c r="B15" s="156">
        <v>225129</v>
      </c>
      <c r="C15" s="181" t="s">
        <v>115</v>
      </c>
      <c r="D15" s="14">
        <v>8</v>
      </c>
      <c r="E15" s="14">
        <v>7</v>
      </c>
      <c r="F15" s="14">
        <v>9</v>
      </c>
      <c r="G15" s="14">
        <v>8.5</v>
      </c>
      <c r="H15" s="14">
        <v>10</v>
      </c>
      <c r="I15" s="16">
        <f t="shared" si="3"/>
        <v>42.5</v>
      </c>
      <c r="J15" s="17">
        <f t="shared" si="5"/>
        <v>6.375</v>
      </c>
      <c r="K15" s="31">
        <v>3.5</v>
      </c>
      <c r="L15" s="31">
        <v>2.5</v>
      </c>
      <c r="M15" s="31">
        <v>2.5</v>
      </c>
      <c r="N15" s="31">
        <v>2</v>
      </c>
      <c r="O15" s="31">
        <v>1.5</v>
      </c>
      <c r="P15" s="32">
        <f t="shared" si="6"/>
        <v>12</v>
      </c>
      <c r="Q15" s="33">
        <f t="shared" si="7"/>
        <v>0.60000000000000009</v>
      </c>
      <c r="R15" s="39">
        <f t="shared" si="0"/>
        <v>1.375</v>
      </c>
      <c r="S15" s="141">
        <f t="shared" si="1"/>
        <v>1.175</v>
      </c>
      <c r="T15" s="141">
        <f t="shared" si="1"/>
        <v>1.4749999999999999</v>
      </c>
      <c r="U15" s="141">
        <f t="shared" si="1"/>
        <v>1.375</v>
      </c>
      <c r="V15" s="144">
        <f t="shared" si="1"/>
        <v>1.575</v>
      </c>
      <c r="W15" s="126">
        <f t="shared" si="2"/>
        <v>54.5</v>
      </c>
      <c r="X15" s="46">
        <f t="shared" si="8"/>
        <v>6.9749999999999996</v>
      </c>
      <c r="Y15" s="186">
        <v>48</v>
      </c>
      <c r="Z15" s="51">
        <f t="shared" si="4"/>
        <v>38.400000000000006</v>
      </c>
    </row>
    <row r="16" spans="1:26" ht="19.899999999999999" customHeight="1" x14ac:dyDescent="0.3">
      <c r="A16" s="6">
        <v>10</v>
      </c>
      <c r="B16" s="156">
        <v>225130</v>
      </c>
      <c r="C16" s="181" t="s">
        <v>116</v>
      </c>
      <c r="D16" s="14">
        <v>4</v>
      </c>
      <c r="E16" s="14">
        <v>5</v>
      </c>
      <c r="F16" s="14">
        <v>8</v>
      </c>
      <c r="G16" s="14">
        <v>7</v>
      </c>
      <c r="H16" s="14">
        <v>6</v>
      </c>
      <c r="I16" s="16">
        <f t="shared" si="3"/>
        <v>30</v>
      </c>
      <c r="J16" s="17">
        <f t="shared" si="5"/>
        <v>4.5</v>
      </c>
      <c r="K16" s="31">
        <v>2.5</v>
      </c>
      <c r="L16" s="31">
        <v>2</v>
      </c>
      <c r="M16" s="31">
        <v>1</v>
      </c>
      <c r="N16" s="31">
        <v>1.5</v>
      </c>
      <c r="O16" s="31">
        <v>2</v>
      </c>
      <c r="P16" s="32">
        <f t="shared" si="6"/>
        <v>9</v>
      </c>
      <c r="Q16" s="33">
        <f t="shared" si="7"/>
        <v>0.45</v>
      </c>
      <c r="R16" s="39">
        <f t="shared" si="0"/>
        <v>0.72499999999999998</v>
      </c>
      <c r="S16" s="141">
        <f t="shared" si="1"/>
        <v>0.85</v>
      </c>
      <c r="T16" s="141">
        <f t="shared" si="1"/>
        <v>1.25</v>
      </c>
      <c r="U16" s="141">
        <f t="shared" si="1"/>
        <v>1.125</v>
      </c>
      <c r="V16" s="144">
        <f t="shared" si="1"/>
        <v>0.99999999999999989</v>
      </c>
      <c r="W16" s="126">
        <f t="shared" si="2"/>
        <v>39</v>
      </c>
      <c r="X16" s="46">
        <f t="shared" si="8"/>
        <v>4.95</v>
      </c>
      <c r="Y16" s="186">
        <v>36</v>
      </c>
      <c r="Z16" s="51">
        <f t="shared" si="4"/>
        <v>28.8</v>
      </c>
    </row>
    <row r="17" spans="1:26" ht="19.899999999999999" customHeight="1" x14ac:dyDescent="0.3">
      <c r="A17" s="6">
        <v>11</v>
      </c>
      <c r="B17" s="156">
        <v>225131</v>
      </c>
      <c r="C17" s="181" t="s">
        <v>117</v>
      </c>
      <c r="D17" s="14">
        <v>9.5</v>
      </c>
      <c r="E17" s="14">
        <v>10</v>
      </c>
      <c r="F17" s="14">
        <v>14</v>
      </c>
      <c r="G17" s="14">
        <v>12.5</v>
      </c>
      <c r="H17" s="14">
        <v>8</v>
      </c>
      <c r="I17" s="16">
        <f t="shared" si="3"/>
        <v>54</v>
      </c>
      <c r="J17" s="17">
        <f t="shared" si="5"/>
        <v>8.1</v>
      </c>
      <c r="K17" s="31">
        <v>4</v>
      </c>
      <c r="L17" s="31">
        <v>3.5</v>
      </c>
      <c r="M17" s="31">
        <v>2.5</v>
      </c>
      <c r="N17" s="31">
        <v>3.5</v>
      </c>
      <c r="O17" s="31">
        <v>3</v>
      </c>
      <c r="P17" s="32">
        <f t="shared" si="6"/>
        <v>16.5</v>
      </c>
      <c r="Q17" s="33">
        <f t="shared" si="7"/>
        <v>0.82500000000000007</v>
      </c>
      <c r="R17" s="39">
        <f t="shared" si="0"/>
        <v>1.625</v>
      </c>
      <c r="S17" s="141">
        <f t="shared" si="1"/>
        <v>1.675</v>
      </c>
      <c r="T17" s="141">
        <f t="shared" si="1"/>
        <v>2.2250000000000001</v>
      </c>
      <c r="U17" s="141">
        <f t="shared" si="1"/>
        <v>2.0499999999999998</v>
      </c>
      <c r="V17" s="144">
        <f t="shared" si="1"/>
        <v>1.35</v>
      </c>
      <c r="W17" s="126">
        <f t="shared" si="2"/>
        <v>70.5</v>
      </c>
      <c r="X17" s="46">
        <f t="shared" si="8"/>
        <v>8.9249999999999989</v>
      </c>
      <c r="Y17" s="186">
        <v>58</v>
      </c>
      <c r="Z17" s="51">
        <f t="shared" si="4"/>
        <v>46.400000000000006</v>
      </c>
    </row>
    <row r="18" spans="1:26" ht="19.899999999999999" customHeight="1" x14ac:dyDescent="0.3">
      <c r="A18" s="6">
        <v>12</v>
      </c>
      <c r="B18" s="156">
        <v>225132</v>
      </c>
      <c r="C18" s="181" t="s">
        <v>118</v>
      </c>
      <c r="D18" s="14">
        <v>6</v>
      </c>
      <c r="E18" s="14">
        <v>5.5</v>
      </c>
      <c r="F18" s="14">
        <v>8</v>
      </c>
      <c r="G18" s="14">
        <v>7.5</v>
      </c>
      <c r="H18" s="14">
        <v>8</v>
      </c>
      <c r="I18" s="16">
        <f t="shared" si="3"/>
        <v>35</v>
      </c>
      <c r="J18" s="17">
        <f t="shared" si="5"/>
        <v>5.25</v>
      </c>
      <c r="K18" s="31">
        <v>2.5</v>
      </c>
      <c r="L18" s="31">
        <v>2</v>
      </c>
      <c r="M18" s="31">
        <v>3</v>
      </c>
      <c r="N18" s="31">
        <v>3</v>
      </c>
      <c r="O18" s="31">
        <v>1.5</v>
      </c>
      <c r="P18" s="32">
        <f t="shared" si="6"/>
        <v>12</v>
      </c>
      <c r="Q18" s="33">
        <f t="shared" si="7"/>
        <v>0.60000000000000009</v>
      </c>
      <c r="R18" s="39">
        <f t="shared" si="0"/>
        <v>1.0249999999999999</v>
      </c>
      <c r="S18" s="141">
        <f t="shared" si="1"/>
        <v>0.92499999999999993</v>
      </c>
      <c r="T18" s="141">
        <f t="shared" si="1"/>
        <v>1.35</v>
      </c>
      <c r="U18" s="141">
        <f t="shared" si="1"/>
        <v>1.2749999999999999</v>
      </c>
      <c r="V18" s="144">
        <f t="shared" si="1"/>
        <v>1.2749999999999999</v>
      </c>
      <c r="W18" s="126">
        <f t="shared" si="2"/>
        <v>47</v>
      </c>
      <c r="X18" s="46">
        <f t="shared" si="8"/>
        <v>5.85</v>
      </c>
      <c r="Y18" s="186">
        <v>41</v>
      </c>
      <c r="Z18" s="51">
        <f t="shared" si="4"/>
        <v>32.800000000000004</v>
      </c>
    </row>
    <row r="19" spans="1:26" ht="19.899999999999999" customHeight="1" x14ac:dyDescent="0.3">
      <c r="A19" s="6">
        <v>13</v>
      </c>
      <c r="B19" s="156">
        <v>225133</v>
      </c>
      <c r="C19" s="181" t="s">
        <v>119</v>
      </c>
      <c r="D19" s="14">
        <v>7.5</v>
      </c>
      <c r="E19" s="14">
        <v>9</v>
      </c>
      <c r="F19" s="14">
        <v>8.5</v>
      </c>
      <c r="G19" s="14">
        <v>7</v>
      </c>
      <c r="H19" s="14">
        <v>11</v>
      </c>
      <c r="I19" s="16">
        <f t="shared" si="3"/>
        <v>43</v>
      </c>
      <c r="J19" s="17">
        <f t="shared" si="5"/>
        <v>6.45</v>
      </c>
      <c r="K19" s="31">
        <v>3</v>
      </c>
      <c r="L19" s="31">
        <v>3.5</v>
      </c>
      <c r="M19" s="31">
        <v>2</v>
      </c>
      <c r="N19" s="31">
        <v>2.5</v>
      </c>
      <c r="O19" s="31">
        <v>3</v>
      </c>
      <c r="P19" s="32">
        <f t="shared" si="6"/>
        <v>14</v>
      </c>
      <c r="Q19" s="33">
        <f t="shared" si="7"/>
        <v>0.70000000000000007</v>
      </c>
      <c r="R19" s="39">
        <f t="shared" si="0"/>
        <v>1.2749999999999999</v>
      </c>
      <c r="S19" s="141">
        <f t="shared" si="1"/>
        <v>1.5249999999999999</v>
      </c>
      <c r="T19" s="141">
        <f t="shared" si="1"/>
        <v>1.375</v>
      </c>
      <c r="U19" s="141">
        <f t="shared" si="1"/>
        <v>1.175</v>
      </c>
      <c r="V19" s="144">
        <f t="shared" si="1"/>
        <v>1.7999999999999998</v>
      </c>
      <c r="W19" s="126">
        <f t="shared" si="2"/>
        <v>57</v>
      </c>
      <c r="X19" s="46">
        <f t="shared" si="8"/>
        <v>7.15</v>
      </c>
      <c r="Y19" s="186">
        <v>47</v>
      </c>
      <c r="Z19" s="51">
        <f t="shared" si="4"/>
        <v>37.6</v>
      </c>
    </row>
    <row r="20" spans="1:26" ht="19.899999999999999" customHeight="1" x14ac:dyDescent="0.3">
      <c r="A20" s="6">
        <v>14</v>
      </c>
      <c r="B20" s="156">
        <v>225134</v>
      </c>
      <c r="C20" s="181" t="s">
        <v>120</v>
      </c>
      <c r="D20" s="14">
        <v>9.5</v>
      </c>
      <c r="E20" s="14">
        <v>10</v>
      </c>
      <c r="F20" s="14">
        <v>6</v>
      </c>
      <c r="G20" s="14">
        <v>9</v>
      </c>
      <c r="H20" s="14">
        <v>10</v>
      </c>
      <c r="I20" s="16">
        <f t="shared" si="3"/>
        <v>44.5</v>
      </c>
      <c r="J20" s="17">
        <f t="shared" si="5"/>
        <v>6.6749999999999998</v>
      </c>
      <c r="K20" s="31">
        <v>2</v>
      </c>
      <c r="L20" s="31">
        <v>2.5</v>
      </c>
      <c r="M20" s="31">
        <v>3.5</v>
      </c>
      <c r="N20" s="31">
        <v>3</v>
      </c>
      <c r="O20" s="31">
        <v>2</v>
      </c>
      <c r="P20" s="32">
        <f t="shared" si="6"/>
        <v>13</v>
      </c>
      <c r="Q20" s="33">
        <f t="shared" si="7"/>
        <v>0.65</v>
      </c>
      <c r="R20" s="39">
        <f t="shared" si="0"/>
        <v>1.5250000000000001</v>
      </c>
      <c r="S20" s="141">
        <f t="shared" si="1"/>
        <v>1.625</v>
      </c>
      <c r="T20" s="141">
        <f t="shared" si="1"/>
        <v>1.075</v>
      </c>
      <c r="U20" s="141">
        <f t="shared" si="1"/>
        <v>1.5</v>
      </c>
      <c r="V20" s="144">
        <f t="shared" si="1"/>
        <v>1.6</v>
      </c>
      <c r="W20" s="126">
        <f t="shared" si="2"/>
        <v>57.5</v>
      </c>
      <c r="X20" s="46">
        <f t="shared" si="8"/>
        <v>7.3250000000000002</v>
      </c>
      <c r="Y20" s="186">
        <v>49</v>
      </c>
      <c r="Z20" s="51">
        <f t="shared" si="4"/>
        <v>39.200000000000003</v>
      </c>
    </row>
    <row r="21" spans="1:26" ht="19.899999999999999" customHeight="1" x14ac:dyDescent="0.3">
      <c r="A21" s="6">
        <v>15</v>
      </c>
      <c r="B21" s="156">
        <v>225135</v>
      </c>
      <c r="C21" s="181" t="s">
        <v>121</v>
      </c>
      <c r="D21" s="14">
        <v>7</v>
      </c>
      <c r="E21" s="14">
        <v>3</v>
      </c>
      <c r="F21" s="14">
        <v>4.5</v>
      </c>
      <c r="G21" s="14">
        <v>6</v>
      </c>
      <c r="H21" s="14">
        <v>2</v>
      </c>
      <c r="I21" s="16">
        <f t="shared" si="3"/>
        <v>22.5</v>
      </c>
      <c r="J21" s="17">
        <f t="shared" si="5"/>
        <v>3.375</v>
      </c>
      <c r="K21" s="31">
        <v>1.5</v>
      </c>
      <c r="L21" s="31">
        <v>2</v>
      </c>
      <c r="M21" s="31">
        <v>1</v>
      </c>
      <c r="N21" s="31">
        <v>1.5</v>
      </c>
      <c r="O21" s="31">
        <v>0.5</v>
      </c>
      <c r="P21" s="32">
        <f t="shared" si="6"/>
        <v>6.5</v>
      </c>
      <c r="Q21" s="33">
        <f t="shared" si="7"/>
        <v>0.32500000000000001</v>
      </c>
      <c r="R21" s="39">
        <f t="shared" si="0"/>
        <v>1.125</v>
      </c>
      <c r="S21" s="141">
        <f t="shared" si="1"/>
        <v>0.54999999999999993</v>
      </c>
      <c r="T21" s="141">
        <f t="shared" si="1"/>
        <v>0.72499999999999998</v>
      </c>
      <c r="U21" s="141">
        <f t="shared" si="1"/>
        <v>0.97499999999999987</v>
      </c>
      <c r="V21" s="144">
        <f t="shared" si="1"/>
        <v>0.32500000000000001</v>
      </c>
      <c r="W21" s="126">
        <f t="shared" si="2"/>
        <v>29</v>
      </c>
      <c r="X21" s="46">
        <f t="shared" si="8"/>
        <v>3.7</v>
      </c>
      <c r="Y21" s="186">
        <v>27</v>
      </c>
      <c r="Z21" s="51">
        <f t="shared" si="4"/>
        <v>21.6</v>
      </c>
    </row>
    <row r="22" spans="1:26" ht="19.899999999999999" customHeight="1" x14ac:dyDescent="0.3">
      <c r="A22" s="6">
        <v>16</v>
      </c>
      <c r="B22" s="156">
        <v>225136</v>
      </c>
      <c r="C22" s="181" t="s">
        <v>122</v>
      </c>
      <c r="D22" s="14">
        <v>10.5</v>
      </c>
      <c r="E22" s="14">
        <v>12</v>
      </c>
      <c r="F22" s="14">
        <v>9</v>
      </c>
      <c r="G22" s="14">
        <v>7.5</v>
      </c>
      <c r="H22" s="14">
        <v>13</v>
      </c>
      <c r="I22" s="16">
        <f t="shared" si="3"/>
        <v>52</v>
      </c>
      <c r="J22" s="17">
        <f t="shared" si="5"/>
        <v>7.8</v>
      </c>
      <c r="K22" s="31">
        <v>2.5</v>
      </c>
      <c r="L22" s="31">
        <v>5</v>
      </c>
      <c r="M22" s="31">
        <v>2.5</v>
      </c>
      <c r="N22" s="31">
        <v>2</v>
      </c>
      <c r="O22" s="31">
        <v>4.5</v>
      </c>
      <c r="P22" s="32">
        <f t="shared" si="6"/>
        <v>16.5</v>
      </c>
      <c r="Q22" s="33">
        <f t="shared" si="7"/>
        <v>0.82500000000000007</v>
      </c>
      <c r="R22" s="39">
        <f t="shared" si="0"/>
        <v>1.7</v>
      </c>
      <c r="S22" s="141">
        <f t="shared" si="1"/>
        <v>2.0499999999999998</v>
      </c>
      <c r="T22" s="141">
        <f t="shared" si="1"/>
        <v>1.4749999999999999</v>
      </c>
      <c r="U22" s="141">
        <f t="shared" si="1"/>
        <v>1.2250000000000001</v>
      </c>
      <c r="V22" s="144">
        <f t="shared" si="1"/>
        <v>2.1749999999999998</v>
      </c>
      <c r="W22" s="126">
        <f t="shared" si="2"/>
        <v>68.5</v>
      </c>
      <c r="X22" s="46">
        <f t="shared" si="8"/>
        <v>8.625</v>
      </c>
      <c r="Y22" s="186">
        <v>55</v>
      </c>
      <c r="Z22" s="51">
        <f t="shared" si="4"/>
        <v>44</v>
      </c>
    </row>
    <row r="23" spans="1:26" ht="19.899999999999999" customHeight="1" x14ac:dyDescent="0.3">
      <c r="A23" s="6">
        <v>17</v>
      </c>
      <c r="B23" s="156">
        <v>225137</v>
      </c>
      <c r="C23" s="181" t="s">
        <v>123</v>
      </c>
      <c r="D23" s="14">
        <v>13</v>
      </c>
      <c r="E23" s="14">
        <v>9</v>
      </c>
      <c r="F23" s="14">
        <v>10</v>
      </c>
      <c r="G23" s="14">
        <v>11</v>
      </c>
      <c r="H23" s="14">
        <v>10</v>
      </c>
      <c r="I23" s="16">
        <f t="shared" si="3"/>
        <v>53</v>
      </c>
      <c r="J23" s="17">
        <f t="shared" si="5"/>
        <v>7.9499999999999993</v>
      </c>
      <c r="K23" s="31">
        <v>4</v>
      </c>
      <c r="L23" s="31">
        <v>2</v>
      </c>
      <c r="M23" s="31">
        <v>4</v>
      </c>
      <c r="N23" s="31">
        <v>3.5</v>
      </c>
      <c r="O23" s="31">
        <v>2.5</v>
      </c>
      <c r="P23" s="32">
        <f t="shared" si="6"/>
        <v>16</v>
      </c>
      <c r="Q23" s="33">
        <f t="shared" si="7"/>
        <v>0.8</v>
      </c>
      <c r="R23" s="39">
        <f t="shared" si="0"/>
        <v>2.15</v>
      </c>
      <c r="S23" s="141">
        <f t="shared" ref="S23:V25" si="9">(E23*0.15+L23*0.05)</f>
        <v>1.45</v>
      </c>
      <c r="T23" s="141">
        <f t="shared" si="9"/>
        <v>1.7</v>
      </c>
      <c r="U23" s="141">
        <f t="shared" si="9"/>
        <v>1.825</v>
      </c>
      <c r="V23" s="144">
        <f t="shared" si="9"/>
        <v>1.625</v>
      </c>
      <c r="W23" s="126">
        <f t="shared" si="2"/>
        <v>69</v>
      </c>
      <c r="X23" s="46">
        <f t="shared" si="8"/>
        <v>8.75</v>
      </c>
      <c r="Y23" s="186">
        <v>55</v>
      </c>
      <c r="Z23" s="51">
        <f t="shared" si="4"/>
        <v>44</v>
      </c>
    </row>
    <row r="24" spans="1:26" ht="19.899999999999999" customHeight="1" x14ac:dyDescent="0.3">
      <c r="A24" s="6">
        <v>18</v>
      </c>
      <c r="B24" s="156">
        <v>225138</v>
      </c>
      <c r="C24" s="181" t="s">
        <v>124</v>
      </c>
      <c r="D24" s="189">
        <v>6.5</v>
      </c>
      <c r="E24" s="189">
        <v>7</v>
      </c>
      <c r="F24" s="189">
        <v>6</v>
      </c>
      <c r="G24" s="189">
        <v>8</v>
      </c>
      <c r="H24" s="189">
        <v>5</v>
      </c>
      <c r="I24" s="16">
        <f t="shared" si="3"/>
        <v>32.5</v>
      </c>
      <c r="J24" s="17">
        <f t="shared" si="5"/>
        <v>4.875</v>
      </c>
      <c r="K24" s="31">
        <v>2</v>
      </c>
      <c r="L24" s="31">
        <v>1</v>
      </c>
      <c r="M24" s="31">
        <v>2</v>
      </c>
      <c r="N24" s="31">
        <v>1.5</v>
      </c>
      <c r="O24" s="31">
        <v>2.5</v>
      </c>
      <c r="P24" s="32">
        <f t="shared" si="6"/>
        <v>9</v>
      </c>
      <c r="Q24" s="33">
        <f t="shared" si="7"/>
        <v>0.45</v>
      </c>
      <c r="R24" s="39">
        <f t="shared" si="0"/>
        <v>1.075</v>
      </c>
      <c r="S24" s="141">
        <f t="shared" si="9"/>
        <v>1.1000000000000001</v>
      </c>
      <c r="T24" s="141">
        <f t="shared" si="9"/>
        <v>0.99999999999999989</v>
      </c>
      <c r="U24" s="141">
        <f t="shared" si="9"/>
        <v>1.2749999999999999</v>
      </c>
      <c r="V24" s="144">
        <f t="shared" si="9"/>
        <v>0.875</v>
      </c>
      <c r="W24" s="126">
        <f t="shared" si="2"/>
        <v>41.5</v>
      </c>
      <c r="X24" s="46">
        <f t="shared" si="8"/>
        <v>5.3250000000000002</v>
      </c>
      <c r="Y24" s="186">
        <v>36</v>
      </c>
      <c r="Z24" s="51">
        <f t="shared" si="4"/>
        <v>28.8</v>
      </c>
    </row>
    <row r="25" spans="1:26" ht="19.899999999999999" customHeight="1" x14ac:dyDescent="0.3">
      <c r="A25" s="6">
        <v>19</v>
      </c>
      <c r="B25" s="156">
        <v>225139</v>
      </c>
      <c r="C25" s="181" t="s">
        <v>125</v>
      </c>
      <c r="D25" s="14">
        <v>6</v>
      </c>
      <c r="E25" s="14">
        <v>8</v>
      </c>
      <c r="F25" s="14">
        <v>5.5</v>
      </c>
      <c r="G25" s="14">
        <v>7.5</v>
      </c>
      <c r="H25" s="14">
        <v>7</v>
      </c>
      <c r="I25" s="16">
        <f t="shared" si="3"/>
        <v>34</v>
      </c>
      <c r="J25" s="17">
        <f t="shared" si="5"/>
        <v>5.0999999999999996</v>
      </c>
      <c r="K25" s="31">
        <v>2.5</v>
      </c>
      <c r="L25" s="31">
        <v>1.5</v>
      </c>
      <c r="M25" s="31">
        <v>3</v>
      </c>
      <c r="N25" s="31">
        <v>2</v>
      </c>
      <c r="O25" s="31">
        <v>3</v>
      </c>
      <c r="P25" s="32">
        <f t="shared" si="6"/>
        <v>12</v>
      </c>
      <c r="Q25" s="33">
        <f t="shared" si="7"/>
        <v>0.60000000000000009</v>
      </c>
      <c r="R25" s="39">
        <f t="shared" si="0"/>
        <v>1.0249999999999999</v>
      </c>
      <c r="S25" s="141">
        <f t="shared" si="9"/>
        <v>1.2749999999999999</v>
      </c>
      <c r="T25" s="141">
        <f t="shared" si="9"/>
        <v>0.97499999999999998</v>
      </c>
      <c r="U25" s="141">
        <f t="shared" si="9"/>
        <v>1.2250000000000001</v>
      </c>
      <c r="V25" s="144">
        <f t="shared" si="9"/>
        <v>1.2000000000000002</v>
      </c>
      <c r="W25" s="126">
        <f t="shared" si="2"/>
        <v>46</v>
      </c>
      <c r="X25" s="46">
        <f t="shared" si="8"/>
        <v>5.6999999999999993</v>
      </c>
      <c r="Y25" s="186">
        <v>40</v>
      </c>
      <c r="Z25" s="51">
        <f t="shared" si="4"/>
        <v>32</v>
      </c>
    </row>
    <row r="26" spans="1:26" ht="19.899999999999999" customHeight="1" x14ac:dyDescent="0.3">
      <c r="A26" s="6">
        <v>20</v>
      </c>
      <c r="B26" s="156">
        <v>225140</v>
      </c>
      <c r="C26" s="181" t="s">
        <v>126</v>
      </c>
      <c r="D26" s="14">
        <v>7</v>
      </c>
      <c r="E26" s="14">
        <v>10</v>
      </c>
      <c r="F26" s="14">
        <v>8</v>
      </c>
      <c r="G26" s="14">
        <v>12</v>
      </c>
      <c r="H26" s="14">
        <v>11</v>
      </c>
      <c r="I26" s="16">
        <f t="shared" si="3"/>
        <v>48</v>
      </c>
      <c r="J26" s="17">
        <f t="shared" si="5"/>
        <v>7.1999999999999993</v>
      </c>
      <c r="K26" s="31">
        <v>4</v>
      </c>
      <c r="L26" s="31">
        <v>3</v>
      </c>
      <c r="M26" s="31">
        <v>4</v>
      </c>
      <c r="N26" s="31">
        <v>2</v>
      </c>
      <c r="O26" s="31">
        <v>2.5</v>
      </c>
      <c r="P26" s="32">
        <f t="shared" si="6"/>
        <v>15.5</v>
      </c>
      <c r="Q26" s="33">
        <f t="shared" si="7"/>
        <v>0.77500000000000002</v>
      </c>
      <c r="R26" s="39">
        <f t="shared" ref="R26:V66" si="10">(D26*0.15+K26*0.05)</f>
        <v>1.25</v>
      </c>
      <c r="S26" s="141">
        <f t="shared" si="10"/>
        <v>1.65</v>
      </c>
      <c r="T26" s="141">
        <f t="shared" si="10"/>
        <v>1.4</v>
      </c>
      <c r="U26" s="141">
        <f t="shared" si="10"/>
        <v>1.9</v>
      </c>
      <c r="V26" s="144">
        <f t="shared" si="10"/>
        <v>1.7749999999999999</v>
      </c>
      <c r="W26" s="126">
        <f t="shared" si="2"/>
        <v>63.5</v>
      </c>
      <c r="X26" s="46">
        <f t="shared" si="8"/>
        <v>7.9749999999999996</v>
      </c>
      <c r="Y26" s="186">
        <v>53</v>
      </c>
      <c r="Z26" s="51">
        <f t="shared" si="4"/>
        <v>42.400000000000006</v>
      </c>
    </row>
    <row r="27" spans="1:26" ht="19.899999999999999" customHeight="1" x14ac:dyDescent="0.3">
      <c r="A27" s="6">
        <v>21</v>
      </c>
      <c r="B27" s="156">
        <v>225141</v>
      </c>
      <c r="C27" s="181" t="s">
        <v>127</v>
      </c>
      <c r="D27" s="14">
        <v>10</v>
      </c>
      <c r="E27" s="14">
        <v>11</v>
      </c>
      <c r="F27" s="14">
        <v>9</v>
      </c>
      <c r="G27" s="14">
        <v>15</v>
      </c>
      <c r="H27" s="14">
        <v>12</v>
      </c>
      <c r="I27" s="16">
        <f t="shared" si="3"/>
        <v>57</v>
      </c>
      <c r="J27" s="17">
        <f t="shared" si="5"/>
        <v>8.5499999999999989</v>
      </c>
      <c r="K27" s="31">
        <v>2</v>
      </c>
      <c r="L27" s="31">
        <v>5</v>
      </c>
      <c r="M27" s="31">
        <v>4.5</v>
      </c>
      <c r="N27" s="31">
        <v>3.5</v>
      </c>
      <c r="O27" s="31">
        <v>3</v>
      </c>
      <c r="P27" s="32">
        <f t="shared" si="6"/>
        <v>18</v>
      </c>
      <c r="Q27" s="33">
        <f t="shared" si="7"/>
        <v>0.9</v>
      </c>
      <c r="R27" s="39">
        <f t="shared" si="10"/>
        <v>1.6</v>
      </c>
      <c r="S27" s="141">
        <f t="shared" si="10"/>
        <v>1.9</v>
      </c>
      <c r="T27" s="141">
        <f t="shared" si="10"/>
        <v>1.575</v>
      </c>
      <c r="U27" s="141">
        <f t="shared" si="10"/>
        <v>2.4249999999999998</v>
      </c>
      <c r="V27" s="144">
        <f t="shared" si="10"/>
        <v>1.9499999999999997</v>
      </c>
      <c r="W27" s="126">
        <f t="shared" si="2"/>
        <v>75</v>
      </c>
      <c r="X27" s="46">
        <f t="shared" si="8"/>
        <v>9.4499999999999993</v>
      </c>
      <c r="Y27" s="186">
        <v>60</v>
      </c>
      <c r="Z27" s="51">
        <f t="shared" si="4"/>
        <v>48</v>
      </c>
    </row>
    <row r="28" spans="1:26" ht="19.899999999999999" customHeight="1" x14ac:dyDescent="0.3">
      <c r="A28" s="6">
        <v>22</v>
      </c>
      <c r="B28" s="156">
        <v>225142</v>
      </c>
      <c r="C28" s="181" t="s">
        <v>128</v>
      </c>
      <c r="D28" s="14">
        <v>7</v>
      </c>
      <c r="E28" s="14">
        <v>9</v>
      </c>
      <c r="F28" s="14">
        <v>10</v>
      </c>
      <c r="G28" s="14">
        <v>6</v>
      </c>
      <c r="H28" s="14">
        <v>8.5</v>
      </c>
      <c r="I28" s="16">
        <f t="shared" si="3"/>
        <v>40.5</v>
      </c>
      <c r="J28" s="17">
        <f t="shared" si="5"/>
        <v>6.0750000000000002</v>
      </c>
      <c r="K28" s="31">
        <v>2</v>
      </c>
      <c r="L28" s="31">
        <v>2.5</v>
      </c>
      <c r="M28" s="31">
        <v>3</v>
      </c>
      <c r="N28" s="31">
        <v>1.5</v>
      </c>
      <c r="O28" s="31">
        <v>3.5</v>
      </c>
      <c r="P28" s="32">
        <f t="shared" si="6"/>
        <v>12.5</v>
      </c>
      <c r="Q28" s="33">
        <f t="shared" si="7"/>
        <v>0.625</v>
      </c>
      <c r="R28" s="39">
        <f t="shared" si="10"/>
        <v>1.1500000000000001</v>
      </c>
      <c r="S28" s="141">
        <f t="shared" si="10"/>
        <v>1.4749999999999999</v>
      </c>
      <c r="T28" s="141">
        <f t="shared" si="10"/>
        <v>1.65</v>
      </c>
      <c r="U28" s="141">
        <f t="shared" si="10"/>
        <v>0.97499999999999987</v>
      </c>
      <c r="V28" s="144">
        <f t="shared" si="10"/>
        <v>1.45</v>
      </c>
      <c r="W28" s="126">
        <f t="shared" si="2"/>
        <v>53</v>
      </c>
      <c r="X28" s="46">
        <f t="shared" si="8"/>
        <v>6.7</v>
      </c>
      <c r="Y28" s="186">
        <v>46</v>
      </c>
      <c r="Z28" s="51">
        <f t="shared" si="4"/>
        <v>36.800000000000004</v>
      </c>
    </row>
    <row r="29" spans="1:26" ht="19.899999999999999" customHeight="1" x14ac:dyDescent="0.3">
      <c r="A29" s="6">
        <v>23</v>
      </c>
      <c r="B29" s="156">
        <v>225143</v>
      </c>
      <c r="C29" s="181" t="s">
        <v>129</v>
      </c>
      <c r="D29" s="14">
        <v>12.5</v>
      </c>
      <c r="E29" s="14">
        <v>9</v>
      </c>
      <c r="F29" s="14">
        <v>14</v>
      </c>
      <c r="G29" s="14">
        <v>10.5</v>
      </c>
      <c r="H29" s="14">
        <v>13</v>
      </c>
      <c r="I29" s="16">
        <f t="shared" si="3"/>
        <v>59</v>
      </c>
      <c r="J29" s="17">
        <f t="shared" si="5"/>
        <v>8.85</v>
      </c>
      <c r="K29" s="31">
        <v>2.5</v>
      </c>
      <c r="L29" s="31">
        <v>3</v>
      </c>
      <c r="M29" s="31">
        <v>3.5</v>
      </c>
      <c r="N29" s="31">
        <v>5</v>
      </c>
      <c r="O29" s="31">
        <v>4</v>
      </c>
      <c r="P29" s="32">
        <f t="shared" si="6"/>
        <v>18</v>
      </c>
      <c r="Q29" s="33">
        <f t="shared" si="7"/>
        <v>0.9</v>
      </c>
      <c r="R29" s="39">
        <f t="shared" si="10"/>
        <v>2</v>
      </c>
      <c r="S29" s="141">
        <f t="shared" si="10"/>
        <v>1.5</v>
      </c>
      <c r="T29" s="141">
        <f t="shared" si="10"/>
        <v>2.2749999999999999</v>
      </c>
      <c r="U29" s="141">
        <f t="shared" si="10"/>
        <v>1.825</v>
      </c>
      <c r="V29" s="144">
        <f t="shared" si="10"/>
        <v>2.15</v>
      </c>
      <c r="W29" s="126">
        <f t="shared" si="2"/>
        <v>77</v>
      </c>
      <c r="X29" s="46">
        <f t="shared" si="8"/>
        <v>9.75</v>
      </c>
      <c r="Y29" s="186">
        <v>65</v>
      </c>
      <c r="Z29" s="51">
        <f t="shared" si="4"/>
        <v>52</v>
      </c>
    </row>
    <row r="30" spans="1:26" ht="19.899999999999999" customHeight="1" x14ac:dyDescent="0.3">
      <c r="A30" s="6">
        <v>24</v>
      </c>
      <c r="B30" s="156">
        <v>225144</v>
      </c>
      <c r="C30" s="181" t="s">
        <v>130</v>
      </c>
      <c r="D30" s="14">
        <v>8</v>
      </c>
      <c r="E30" s="14">
        <v>10</v>
      </c>
      <c r="F30" s="14">
        <v>13</v>
      </c>
      <c r="G30" s="14">
        <v>11.5</v>
      </c>
      <c r="H30" s="14">
        <v>14</v>
      </c>
      <c r="I30" s="16">
        <f t="shared" si="3"/>
        <v>56.5</v>
      </c>
      <c r="J30" s="17">
        <f t="shared" si="5"/>
        <v>8.4749999999999996</v>
      </c>
      <c r="K30" s="31">
        <v>3</v>
      </c>
      <c r="L30" s="31">
        <v>4</v>
      </c>
      <c r="M30" s="31">
        <v>2.5</v>
      </c>
      <c r="N30" s="31">
        <v>5</v>
      </c>
      <c r="O30" s="31">
        <v>3.5</v>
      </c>
      <c r="P30" s="32">
        <f t="shared" si="6"/>
        <v>18</v>
      </c>
      <c r="Q30" s="33">
        <f t="shared" si="7"/>
        <v>0.9</v>
      </c>
      <c r="R30" s="39">
        <f t="shared" si="10"/>
        <v>1.35</v>
      </c>
      <c r="S30" s="141">
        <f t="shared" si="10"/>
        <v>1.7</v>
      </c>
      <c r="T30" s="141">
        <f t="shared" si="10"/>
        <v>2.0750000000000002</v>
      </c>
      <c r="U30" s="141">
        <f t="shared" si="10"/>
        <v>1.9749999999999999</v>
      </c>
      <c r="V30" s="144">
        <f t="shared" si="10"/>
        <v>2.2749999999999999</v>
      </c>
      <c r="W30" s="126">
        <f t="shared" si="2"/>
        <v>74.5</v>
      </c>
      <c r="X30" s="46">
        <f t="shared" si="8"/>
        <v>9.375</v>
      </c>
      <c r="Y30" s="186">
        <v>59</v>
      </c>
      <c r="Z30" s="51">
        <f t="shared" si="4"/>
        <v>47.2</v>
      </c>
    </row>
    <row r="31" spans="1:26" ht="19.899999999999999" customHeight="1" x14ac:dyDescent="0.3">
      <c r="A31" s="6">
        <v>25</v>
      </c>
      <c r="B31" s="156">
        <v>225145</v>
      </c>
      <c r="C31" s="181" t="s">
        <v>131</v>
      </c>
      <c r="D31" s="14">
        <v>7</v>
      </c>
      <c r="E31" s="14">
        <v>12</v>
      </c>
      <c r="F31" s="14">
        <v>8</v>
      </c>
      <c r="G31" s="14">
        <v>9</v>
      </c>
      <c r="H31" s="14">
        <v>7.5</v>
      </c>
      <c r="I31" s="16">
        <f t="shared" si="3"/>
        <v>43.5</v>
      </c>
      <c r="J31" s="17">
        <f t="shared" si="5"/>
        <v>6.5249999999999995</v>
      </c>
      <c r="K31" s="31">
        <v>3</v>
      </c>
      <c r="L31" s="31">
        <v>2</v>
      </c>
      <c r="M31" s="31">
        <v>2</v>
      </c>
      <c r="N31" s="31">
        <v>3.5</v>
      </c>
      <c r="O31" s="31">
        <v>2.5</v>
      </c>
      <c r="P31" s="32">
        <f t="shared" si="6"/>
        <v>13</v>
      </c>
      <c r="Q31" s="33">
        <f t="shared" si="7"/>
        <v>0.65</v>
      </c>
      <c r="R31" s="39">
        <f t="shared" si="10"/>
        <v>1.2000000000000002</v>
      </c>
      <c r="S31" s="141">
        <f t="shared" si="10"/>
        <v>1.9</v>
      </c>
      <c r="T31" s="141">
        <f t="shared" si="10"/>
        <v>1.3</v>
      </c>
      <c r="U31" s="141">
        <f t="shared" si="10"/>
        <v>1.5249999999999999</v>
      </c>
      <c r="V31" s="144">
        <f t="shared" si="10"/>
        <v>1.25</v>
      </c>
      <c r="W31" s="126">
        <f t="shared" si="2"/>
        <v>56.5</v>
      </c>
      <c r="X31" s="46">
        <f t="shared" si="8"/>
        <v>7.1749999999999998</v>
      </c>
      <c r="Y31" s="186">
        <v>48</v>
      </c>
      <c r="Z31" s="51">
        <f t="shared" si="4"/>
        <v>38.400000000000006</v>
      </c>
    </row>
    <row r="32" spans="1:26" ht="19.899999999999999" customHeight="1" x14ac:dyDescent="0.3">
      <c r="A32" s="6">
        <v>26</v>
      </c>
      <c r="B32" s="156">
        <v>225146</v>
      </c>
      <c r="C32" s="181" t="s">
        <v>132</v>
      </c>
      <c r="D32" s="189">
        <v>5</v>
      </c>
      <c r="E32" s="189">
        <v>6</v>
      </c>
      <c r="F32" s="189">
        <v>7.5</v>
      </c>
      <c r="G32" s="189">
        <v>6.5</v>
      </c>
      <c r="H32" s="189">
        <v>5.5</v>
      </c>
      <c r="I32" s="16">
        <f t="shared" si="3"/>
        <v>30.5</v>
      </c>
      <c r="J32" s="17">
        <f t="shared" si="5"/>
        <v>4.5750000000000002</v>
      </c>
      <c r="K32" s="31">
        <v>2.5</v>
      </c>
      <c r="L32" s="31">
        <v>2</v>
      </c>
      <c r="M32" s="31">
        <v>2.5</v>
      </c>
      <c r="N32" s="31">
        <v>1.5</v>
      </c>
      <c r="O32" s="31">
        <v>1</v>
      </c>
      <c r="P32" s="32">
        <f t="shared" si="6"/>
        <v>9.5</v>
      </c>
      <c r="Q32" s="33">
        <f t="shared" si="7"/>
        <v>0.47500000000000003</v>
      </c>
      <c r="R32" s="39">
        <f t="shared" si="10"/>
        <v>0.875</v>
      </c>
      <c r="S32" s="141">
        <f t="shared" si="10"/>
        <v>0.99999999999999989</v>
      </c>
      <c r="T32" s="141">
        <f t="shared" si="10"/>
        <v>1.25</v>
      </c>
      <c r="U32" s="141">
        <f t="shared" si="10"/>
        <v>1.05</v>
      </c>
      <c r="V32" s="144">
        <f t="shared" si="10"/>
        <v>0.875</v>
      </c>
      <c r="W32" s="126">
        <f t="shared" si="2"/>
        <v>40</v>
      </c>
      <c r="X32" s="46">
        <f t="shared" si="8"/>
        <v>5.05</v>
      </c>
      <c r="Y32" s="186">
        <v>36</v>
      </c>
      <c r="Z32" s="51">
        <f t="shared" si="4"/>
        <v>28.8</v>
      </c>
    </row>
    <row r="33" spans="1:26" ht="19.899999999999999" customHeight="1" x14ac:dyDescent="0.3">
      <c r="A33" s="6">
        <v>27</v>
      </c>
      <c r="B33" s="156">
        <v>225147</v>
      </c>
      <c r="C33" s="181" t="s">
        <v>133</v>
      </c>
      <c r="D33" s="14">
        <v>12</v>
      </c>
      <c r="E33" s="14">
        <v>8.5</v>
      </c>
      <c r="F33" s="14">
        <v>10</v>
      </c>
      <c r="G33" s="14">
        <v>14</v>
      </c>
      <c r="H33" s="14">
        <v>12</v>
      </c>
      <c r="I33" s="16">
        <f t="shared" si="3"/>
        <v>56.5</v>
      </c>
      <c r="J33" s="17">
        <f t="shared" si="5"/>
        <v>8.4749999999999996</v>
      </c>
      <c r="K33" s="31">
        <v>5</v>
      </c>
      <c r="L33" s="31">
        <v>3</v>
      </c>
      <c r="M33" s="31">
        <v>4</v>
      </c>
      <c r="N33" s="31">
        <v>3</v>
      </c>
      <c r="O33" s="31">
        <v>3.5</v>
      </c>
      <c r="P33" s="32">
        <f t="shared" si="6"/>
        <v>18.5</v>
      </c>
      <c r="Q33" s="33">
        <f t="shared" si="7"/>
        <v>0.92500000000000004</v>
      </c>
      <c r="R33" s="39">
        <f t="shared" si="10"/>
        <v>2.0499999999999998</v>
      </c>
      <c r="S33" s="141">
        <f t="shared" si="10"/>
        <v>1.4249999999999998</v>
      </c>
      <c r="T33" s="141">
        <f t="shared" si="10"/>
        <v>1.7</v>
      </c>
      <c r="U33" s="141">
        <f t="shared" si="10"/>
        <v>2.25</v>
      </c>
      <c r="V33" s="144">
        <f t="shared" si="10"/>
        <v>1.9749999999999999</v>
      </c>
      <c r="W33" s="126">
        <f t="shared" si="2"/>
        <v>75</v>
      </c>
      <c r="X33" s="46">
        <f t="shared" si="8"/>
        <v>9.4</v>
      </c>
      <c r="Y33" s="186">
        <v>60</v>
      </c>
      <c r="Z33" s="51">
        <f t="shared" si="4"/>
        <v>48</v>
      </c>
    </row>
    <row r="34" spans="1:26" ht="19.899999999999999" customHeight="1" x14ac:dyDescent="0.3">
      <c r="A34" s="6">
        <v>28</v>
      </c>
      <c r="B34" s="156">
        <v>225148</v>
      </c>
      <c r="C34" s="181" t="s">
        <v>134</v>
      </c>
      <c r="D34" s="14">
        <v>8</v>
      </c>
      <c r="E34" s="14">
        <v>12</v>
      </c>
      <c r="F34" s="14">
        <v>7.5</v>
      </c>
      <c r="G34" s="14">
        <v>9</v>
      </c>
      <c r="H34" s="14">
        <v>10</v>
      </c>
      <c r="I34" s="16">
        <f t="shared" si="3"/>
        <v>46.5</v>
      </c>
      <c r="J34" s="17">
        <f t="shared" si="5"/>
        <v>6.9749999999999996</v>
      </c>
      <c r="K34" s="31">
        <v>3</v>
      </c>
      <c r="L34" s="31">
        <v>2.5</v>
      </c>
      <c r="M34" s="31">
        <v>4</v>
      </c>
      <c r="N34" s="31">
        <v>3.5</v>
      </c>
      <c r="O34" s="31">
        <v>2</v>
      </c>
      <c r="P34" s="32">
        <f t="shared" si="6"/>
        <v>15</v>
      </c>
      <c r="Q34" s="33">
        <f t="shared" si="7"/>
        <v>0.75</v>
      </c>
      <c r="R34" s="39">
        <f t="shared" si="10"/>
        <v>1.35</v>
      </c>
      <c r="S34" s="141">
        <f t="shared" si="10"/>
        <v>1.9249999999999998</v>
      </c>
      <c r="T34" s="141">
        <f t="shared" si="10"/>
        <v>1.325</v>
      </c>
      <c r="U34" s="141">
        <f t="shared" si="10"/>
        <v>1.5249999999999999</v>
      </c>
      <c r="V34" s="144">
        <f t="shared" si="10"/>
        <v>1.6</v>
      </c>
      <c r="W34" s="126">
        <f t="shared" si="2"/>
        <v>61.5</v>
      </c>
      <c r="X34" s="46">
        <f t="shared" si="8"/>
        <v>7.7249999999999996</v>
      </c>
      <c r="Y34" s="186">
        <v>50</v>
      </c>
      <c r="Z34" s="51">
        <f t="shared" si="4"/>
        <v>40</v>
      </c>
    </row>
    <row r="35" spans="1:26" ht="19.899999999999999" customHeight="1" x14ac:dyDescent="0.3">
      <c r="A35" s="6">
        <v>29</v>
      </c>
      <c r="B35" s="156">
        <v>225149</v>
      </c>
      <c r="C35" s="181" t="s">
        <v>135</v>
      </c>
      <c r="D35" s="14">
        <v>10</v>
      </c>
      <c r="E35" s="14">
        <v>7</v>
      </c>
      <c r="F35" s="14">
        <v>9</v>
      </c>
      <c r="G35" s="14">
        <v>10.5</v>
      </c>
      <c r="H35" s="14">
        <v>6</v>
      </c>
      <c r="I35" s="16">
        <f t="shared" si="3"/>
        <v>42.5</v>
      </c>
      <c r="J35" s="17">
        <f t="shared" si="5"/>
        <v>6.375</v>
      </c>
      <c r="K35" s="31">
        <v>3</v>
      </c>
      <c r="L35" s="31">
        <v>2.5</v>
      </c>
      <c r="M35" s="31">
        <v>2.5</v>
      </c>
      <c r="N35" s="31">
        <v>1.5</v>
      </c>
      <c r="O35" s="31">
        <v>3.5</v>
      </c>
      <c r="P35" s="32">
        <f t="shared" si="6"/>
        <v>13</v>
      </c>
      <c r="Q35" s="33">
        <f t="shared" si="7"/>
        <v>0.65</v>
      </c>
      <c r="R35" s="39">
        <f t="shared" si="10"/>
        <v>1.65</v>
      </c>
      <c r="S35" s="141">
        <f t="shared" si="10"/>
        <v>1.175</v>
      </c>
      <c r="T35" s="141">
        <f t="shared" si="10"/>
        <v>1.4749999999999999</v>
      </c>
      <c r="U35" s="141">
        <f t="shared" si="10"/>
        <v>1.65</v>
      </c>
      <c r="V35" s="144">
        <f t="shared" si="10"/>
        <v>1.075</v>
      </c>
      <c r="W35" s="126">
        <f t="shared" si="2"/>
        <v>55.5</v>
      </c>
      <c r="X35" s="46">
        <f t="shared" si="8"/>
        <v>7.0250000000000004</v>
      </c>
      <c r="Y35" s="186">
        <v>48</v>
      </c>
      <c r="Z35" s="51">
        <f t="shared" si="4"/>
        <v>38.400000000000006</v>
      </c>
    </row>
    <row r="36" spans="1:26" ht="19.899999999999999" customHeight="1" x14ac:dyDescent="0.3">
      <c r="A36" s="6">
        <v>30</v>
      </c>
      <c r="B36" s="156">
        <v>225150</v>
      </c>
      <c r="C36" s="181" t="s">
        <v>136</v>
      </c>
      <c r="D36" s="14">
        <v>10</v>
      </c>
      <c r="E36" s="14">
        <v>9</v>
      </c>
      <c r="F36" s="14">
        <v>8.5</v>
      </c>
      <c r="G36" s="14">
        <v>13</v>
      </c>
      <c r="H36" s="14">
        <v>14.5</v>
      </c>
      <c r="I36" s="16">
        <f t="shared" si="3"/>
        <v>55</v>
      </c>
      <c r="J36" s="17">
        <f t="shared" si="5"/>
        <v>8.25</v>
      </c>
      <c r="K36" s="31">
        <v>3.5</v>
      </c>
      <c r="L36" s="31">
        <v>4</v>
      </c>
      <c r="M36" s="31">
        <v>3.5</v>
      </c>
      <c r="N36" s="31">
        <v>2.5</v>
      </c>
      <c r="O36" s="31">
        <v>3</v>
      </c>
      <c r="P36" s="32">
        <f t="shared" si="6"/>
        <v>16.5</v>
      </c>
      <c r="Q36" s="33">
        <f t="shared" si="7"/>
        <v>0.82500000000000007</v>
      </c>
      <c r="R36" s="39">
        <f t="shared" si="10"/>
        <v>1.675</v>
      </c>
      <c r="S36" s="141">
        <f t="shared" si="10"/>
        <v>1.5499999999999998</v>
      </c>
      <c r="T36" s="141">
        <f t="shared" si="10"/>
        <v>1.45</v>
      </c>
      <c r="U36" s="141">
        <f t="shared" si="10"/>
        <v>2.0750000000000002</v>
      </c>
      <c r="V36" s="144">
        <f t="shared" si="10"/>
        <v>2.3249999999999997</v>
      </c>
      <c r="W36" s="126">
        <f t="shared" si="2"/>
        <v>71.5</v>
      </c>
      <c r="X36" s="46">
        <f t="shared" si="8"/>
        <v>9.0749999999999993</v>
      </c>
      <c r="Y36" s="186">
        <v>58</v>
      </c>
      <c r="Z36" s="51">
        <f t="shared" si="4"/>
        <v>46.400000000000006</v>
      </c>
    </row>
    <row r="37" spans="1:26" ht="19.899999999999999" customHeight="1" x14ac:dyDescent="0.3">
      <c r="A37" s="6">
        <v>31</v>
      </c>
      <c r="B37" s="156">
        <v>225151</v>
      </c>
      <c r="C37" s="181" t="s">
        <v>137</v>
      </c>
      <c r="D37" s="14">
        <v>7.5</v>
      </c>
      <c r="E37" s="14">
        <v>10</v>
      </c>
      <c r="F37" s="14">
        <v>8</v>
      </c>
      <c r="G37" s="14">
        <v>7</v>
      </c>
      <c r="H37" s="14">
        <v>12</v>
      </c>
      <c r="I37" s="16">
        <f t="shared" si="3"/>
        <v>44.5</v>
      </c>
      <c r="J37" s="17">
        <f t="shared" si="5"/>
        <v>6.6749999999999998</v>
      </c>
      <c r="K37" s="31">
        <v>4</v>
      </c>
      <c r="L37" s="31">
        <v>3</v>
      </c>
      <c r="M37" s="31">
        <v>2.5</v>
      </c>
      <c r="N37" s="31">
        <v>2</v>
      </c>
      <c r="O37" s="31">
        <v>3.5</v>
      </c>
      <c r="P37" s="32">
        <f t="shared" si="6"/>
        <v>15</v>
      </c>
      <c r="Q37" s="33">
        <f t="shared" si="7"/>
        <v>0.75</v>
      </c>
      <c r="R37" s="39">
        <f t="shared" si="10"/>
        <v>1.325</v>
      </c>
      <c r="S37" s="141">
        <f t="shared" si="10"/>
        <v>1.65</v>
      </c>
      <c r="T37" s="141">
        <f t="shared" si="10"/>
        <v>1.325</v>
      </c>
      <c r="U37" s="141">
        <f t="shared" si="10"/>
        <v>1.1500000000000001</v>
      </c>
      <c r="V37" s="144">
        <f t="shared" si="10"/>
        <v>1.9749999999999999</v>
      </c>
      <c r="W37" s="126">
        <f t="shared" si="2"/>
        <v>59.5</v>
      </c>
      <c r="X37" s="46">
        <f t="shared" si="8"/>
        <v>7.4249999999999998</v>
      </c>
      <c r="Y37" s="186">
        <v>49</v>
      </c>
      <c r="Z37" s="51">
        <f t="shared" si="4"/>
        <v>39.200000000000003</v>
      </c>
    </row>
    <row r="38" spans="1:26" ht="19.899999999999999" customHeight="1" x14ac:dyDescent="0.3">
      <c r="A38" s="6">
        <v>32</v>
      </c>
      <c r="B38" s="156">
        <v>225152</v>
      </c>
      <c r="C38" s="182" t="s">
        <v>138</v>
      </c>
      <c r="D38" s="14">
        <v>11</v>
      </c>
      <c r="E38" s="14">
        <v>7</v>
      </c>
      <c r="F38" s="14">
        <v>12</v>
      </c>
      <c r="G38" s="14">
        <v>15</v>
      </c>
      <c r="H38" s="14">
        <v>8</v>
      </c>
      <c r="I38" s="16">
        <f t="shared" si="3"/>
        <v>53</v>
      </c>
      <c r="J38" s="17">
        <f t="shared" si="5"/>
        <v>7.9499999999999993</v>
      </c>
      <c r="K38" s="31">
        <v>3</v>
      </c>
      <c r="L38" s="31">
        <v>4.5</v>
      </c>
      <c r="M38" s="31">
        <v>2</v>
      </c>
      <c r="N38" s="31">
        <v>4</v>
      </c>
      <c r="O38" s="31">
        <v>2.5</v>
      </c>
      <c r="P38" s="32">
        <f t="shared" si="6"/>
        <v>16</v>
      </c>
      <c r="Q38" s="33">
        <f t="shared" si="7"/>
        <v>0.8</v>
      </c>
      <c r="R38" s="39">
        <f t="shared" si="10"/>
        <v>1.7999999999999998</v>
      </c>
      <c r="S38" s="141">
        <f t="shared" si="10"/>
        <v>1.2750000000000001</v>
      </c>
      <c r="T38" s="141">
        <f t="shared" si="10"/>
        <v>1.9</v>
      </c>
      <c r="U38" s="141">
        <f t="shared" si="10"/>
        <v>2.4500000000000002</v>
      </c>
      <c r="V38" s="144">
        <f t="shared" si="10"/>
        <v>1.325</v>
      </c>
      <c r="W38" s="126">
        <f t="shared" si="2"/>
        <v>69</v>
      </c>
      <c r="X38" s="46">
        <f t="shared" si="8"/>
        <v>8.75</v>
      </c>
      <c r="Y38" s="186">
        <v>59</v>
      </c>
      <c r="Z38" s="51">
        <f t="shared" si="4"/>
        <v>47.2</v>
      </c>
    </row>
    <row r="39" spans="1:26" ht="19.899999999999999" customHeight="1" x14ac:dyDescent="0.3">
      <c r="A39" s="6">
        <v>33</v>
      </c>
      <c r="B39" s="156">
        <v>225153</v>
      </c>
      <c r="C39" s="181" t="s">
        <v>139</v>
      </c>
      <c r="D39" s="14">
        <v>7</v>
      </c>
      <c r="E39" s="14">
        <v>10</v>
      </c>
      <c r="F39" s="14">
        <v>9</v>
      </c>
      <c r="G39" s="14">
        <v>10.5</v>
      </c>
      <c r="H39" s="14">
        <v>8.5</v>
      </c>
      <c r="I39" s="16">
        <f t="shared" si="3"/>
        <v>45</v>
      </c>
      <c r="J39" s="17">
        <f t="shared" si="5"/>
        <v>6.75</v>
      </c>
      <c r="K39" s="31">
        <v>2.5</v>
      </c>
      <c r="L39" s="31">
        <v>2.5</v>
      </c>
      <c r="M39" s="31">
        <v>3</v>
      </c>
      <c r="N39" s="31">
        <v>1.5</v>
      </c>
      <c r="O39" s="31">
        <v>3.5</v>
      </c>
      <c r="P39" s="32">
        <f t="shared" si="6"/>
        <v>13</v>
      </c>
      <c r="Q39" s="33">
        <f t="shared" si="7"/>
        <v>0.65</v>
      </c>
      <c r="R39" s="39">
        <f t="shared" si="10"/>
        <v>1.175</v>
      </c>
      <c r="S39" s="141">
        <f t="shared" si="10"/>
        <v>1.625</v>
      </c>
      <c r="T39" s="141">
        <f t="shared" si="10"/>
        <v>1.5</v>
      </c>
      <c r="U39" s="141">
        <f t="shared" si="10"/>
        <v>1.65</v>
      </c>
      <c r="V39" s="144">
        <f t="shared" si="10"/>
        <v>1.45</v>
      </c>
      <c r="W39" s="126">
        <f t="shared" si="2"/>
        <v>58</v>
      </c>
      <c r="X39" s="46">
        <f t="shared" si="8"/>
        <v>7.4</v>
      </c>
      <c r="Y39" s="186">
        <v>50</v>
      </c>
      <c r="Z39" s="51">
        <f t="shared" si="4"/>
        <v>40</v>
      </c>
    </row>
    <row r="40" spans="1:26" ht="19.899999999999999" customHeight="1" x14ac:dyDescent="0.3">
      <c r="A40" s="6">
        <v>34</v>
      </c>
      <c r="B40" s="156">
        <v>225154</v>
      </c>
      <c r="C40" s="181" t="s">
        <v>140</v>
      </c>
      <c r="D40" s="14">
        <v>14</v>
      </c>
      <c r="E40" s="14">
        <v>12.5</v>
      </c>
      <c r="F40" s="14">
        <v>10</v>
      </c>
      <c r="G40" s="14">
        <v>11</v>
      </c>
      <c r="H40" s="14">
        <v>12</v>
      </c>
      <c r="I40" s="16">
        <f t="shared" si="3"/>
        <v>59.5</v>
      </c>
      <c r="J40" s="17">
        <f t="shared" si="5"/>
        <v>8.9249999999999989</v>
      </c>
      <c r="K40" s="31">
        <v>3.5</v>
      </c>
      <c r="L40" s="31">
        <v>3.5</v>
      </c>
      <c r="M40" s="31">
        <v>5</v>
      </c>
      <c r="N40" s="31">
        <v>4.5</v>
      </c>
      <c r="O40" s="31">
        <v>2</v>
      </c>
      <c r="P40" s="32">
        <f t="shared" si="6"/>
        <v>18.5</v>
      </c>
      <c r="Q40" s="33">
        <f t="shared" si="7"/>
        <v>0.92500000000000004</v>
      </c>
      <c r="R40" s="39">
        <f t="shared" si="10"/>
        <v>2.2749999999999999</v>
      </c>
      <c r="S40" s="141">
        <f t="shared" si="10"/>
        <v>2.0499999999999998</v>
      </c>
      <c r="T40" s="141">
        <f t="shared" si="10"/>
        <v>1.75</v>
      </c>
      <c r="U40" s="141">
        <f t="shared" si="10"/>
        <v>1.875</v>
      </c>
      <c r="V40" s="144">
        <f t="shared" si="10"/>
        <v>1.9</v>
      </c>
      <c r="W40" s="126">
        <f t="shared" si="2"/>
        <v>78</v>
      </c>
      <c r="X40" s="46">
        <f t="shared" si="8"/>
        <v>9.85</v>
      </c>
      <c r="Y40" s="186">
        <v>64</v>
      </c>
      <c r="Z40" s="51">
        <f t="shared" si="4"/>
        <v>51.2</v>
      </c>
    </row>
    <row r="41" spans="1:26" ht="19.899999999999999" customHeight="1" x14ac:dyDescent="0.3">
      <c r="A41" s="6">
        <v>35</v>
      </c>
      <c r="B41" s="156">
        <v>225155</v>
      </c>
      <c r="C41" s="181" t="s">
        <v>141</v>
      </c>
      <c r="D41" s="14">
        <v>13</v>
      </c>
      <c r="E41" s="14">
        <v>17</v>
      </c>
      <c r="F41" s="14">
        <v>11.5</v>
      </c>
      <c r="G41" s="14">
        <v>10</v>
      </c>
      <c r="H41" s="14">
        <v>14.5</v>
      </c>
      <c r="I41" s="16">
        <f t="shared" si="3"/>
        <v>66</v>
      </c>
      <c r="J41" s="17">
        <f t="shared" si="5"/>
        <v>9.9</v>
      </c>
      <c r="K41" s="31">
        <v>4</v>
      </c>
      <c r="L41" s="31">
        <v>5.5</v>
      </c>
      <c r="M41" s="31">
        <v>3.5</v>
      </c>
      <c r="N41" s="31">
        <v>5</v>
      </c>
      <c r="O41" s="31">
        <v>3.5</v>
      </c>
      <c r="P41" s="32">
        <f t="shared" si="6"/>
        <v>21.5</v>
      </c>
      <c r="Q41" s="33">
        <f t="shared" si="7"/>
        <v>1.075</v>
      </c>
      <c r="R41" s="39">
        <f t="shared" si="10"/>
        <v>2.15</v>
      </c>
      <c r="S41" s="141">
        <f t="shared" si="10"/>
        <v>2.8249999999999997</v>
      </c>
      <c r="T41" s="141">
        <f t="shared" si="10"/>
        <v>1.9</v>
      </c>
      <c r="U41" s="141">
        <f t="shared" si="10"/>
        <v>1.75</v>
      </c>
      <c r="V41" s="144">
        <f t="shared" si="10"/>
        <v>2.3499999999999996</v>
      </c>
      <c r="W41" s="126">
        <f t="shared" si="2"/>
        <v>87.5</v>
      </c>
      <c r="X41" s="46">
        <f t="shared" si="8"/>
        <v>10.975</v>
      </c>
      <c r="Y41" s="186">
        <v>70</v>
      </c>
      <c r="Z41" s="51">
        <f t="shared" si="4"/>
        <v>56</v>
      </c>
    </row>
    <row r="42" spans="1:26" ht="19.899999999999999" customHeight="1" x14ac:dyDescent="0.3">
      <c r="A42" s="6">
        <v>36</v>
      </c>
      <c r="B42" s="156">
        <v>225156</v>
      </c>
      <c r="C42" s="181" t="s">
        <v>142</v>
      </c>
      <c r="D42" s="14">
        <v>12</v>
      </c>
      <c r="E42" s="14">
        <v>8.5</v>
      </c>
      <c r="F42" s="14">
        <v>11</v>
      </c>
      <c r="G42" s="14">
        <v>14</v>
      </c>
      <c r="H42" s="14">
        <v>9</v>
      </c>
      <c r="I42" s="16">
        <f t="shared" si="3"/>
        <v>54.5</v>
      </c>
      <c r="J42" s="17">
        <f t="shared" si="5"/>
        <v>8.1749999999999989</v>
      </c>
      <c r="K42" s="31">
        <v>5</v>
      </c>
      <c r="L42" s="31">
        <v>2.5</v>
      </c>
      <c r="M42" s="31">
        <v>3</v>
      </c>
      <c r="N42" s="31">
        <v>4</v>
      </c>
      <c r="O42" s="31">
        <v>2.5</v>
      </c>
      <c r="P42" s="32">
        <f t="shared" si="6"/>
        <v>17</v>
      </c>
      <c r="Q42" s="33">
        <f t="shared" si="7"/>
        <v>0.85000000000000009</v>
      </c>
      <c r="R42" s="39">
        <f t="shared" si="10"/>
        <v>2.0499999999999998</v>
      </c>
      <c r="S42" s="141">
        <f t="shared" si="10"/>
        <v>1.4</v>
      </c>
      <c r="T42" s="141">
        <f t="shared" si="10"/>
        <v>1.7999999999999998</v>
      </c>
      <c r="U42" s="141">
        <f t="shared" si="10"/>
        <v>2.3000000000000003</v>
      </c>
      <c r="V42" s="144">
        <f t="shared" si="10"/>
        <v>1.4749999999999999</v>
      </c>
      <c r="W42" s="126">
        <f t="shared" si="2"/>
        <v>71.5</v>
      </c>
      <c r="X42" s="46">
        <f t="shared" si="8"/>
        <v>9.0249999999999986</v>
      </c>
      <c r="Y42" s="186">
        <v>60</v>
      </c>
      <c r="Z42" s="51">
        <f t="shared" si="4"/>
        <v>48</v>
      </c>
    </row>
    <row r="43" spans="1:26" ht="19.899999999999999" customHeight="1" x14ac:dyDescent="0.3">
      <c r="A43" s="6">
        <v>37</v>
      </c>
      <c r="B43" s="156">
        <v>225157</v>
      </c>
      <c r="C43" s="181" t="s">
        <v>143</v>
      </c>
      <c r="D43" s="14">
        <v>9.5</v>
      </c>
      <c r="E43" s="14">
        <v>10</v>
      </c>
      <c r="F43" s="14">
        <v>14</v>
      </c>
      <c r="G43" s="14">
        <v>12.5</v>
      </c>
      <c r="H43" s="14">
        <v>8</v>
      </c>
      <c r="I43" s="16">
        <f t="shared" si="3"/>
        <v>54</v>
      </c>
      <c r="J43" s="17">
        <f t="shared" si="5"/>
        <v>8.1</v>
      </c>
      <c r="K43" s="31">
        <v>2.5</v>
      </c>
      <c r="L43" s="31">
        <v>3</v>
      </c>
      <c r="M43" s="31">
        <v>4</v>
      </c>
      <c r="N43" s="31">
        <v>3.5</v>
      </c>
      <c r="O43" s="31">
        <v>3.5</v>
      </c>
      <c r="P43" s="32">
        <f t="shared" si="6"/>
        <v>16.5</v>
      </c>
      <c r="Q43" s="33">
        <f t="shared" si="7"/>
        <v>0.82500000000000007</v>
      </c>
      <c r="R43" s="39">
        <f t="shared" si="10"/>
        <v>1.55</v>
      </c>
      <c r="S43" s="141">
        <f t="shared" si="10"/>
        <v>1.65</v>
      </c>
      <c r="T43" s="141">
        <f t="shared" si="10"/>
        <v>2.3000000000000003</v>
      </c>
      <c r="U43" s="141">
        <f t="shared" si="10"/>
        <v>2.0499999999999998</v>
      </c>
      <c r="V43" s="144">
        <f t="shared" si="10"/>
        <v>1.375</v>
      </c>
      <c r="W43" s="126">
        <f t="shared" si="2"/>
        <v>70.5</v>
      </c>
      <c r="X43" s="46">
        <f t="shared" si="8"/>
        <v>8.9249999999999989</v>
      </c>
      <c r="Y43" s="186">
        <v>58</v>
      </c>
      <c r="Z43" s="51">
        <f t="shared" si="4"/>
        <v>46.400000000000006</v>
      </c>
    </row>
    <row r="44" spans="1:26" ht="19.899999999999999" customHeight="1" x14ac:dyDescent="0.3">
      <c r="A44" s="6">
        <v>38</v>
      </c>
      <c r="B44" s="156">
        <v>225158</v>
      </c>
      <c r="C44" s="181" t="s">
        <v>144</v>
      </c>
      <c r="D44" s="14">
        <v>11</v>
      </c>
      <c r="E44" s="14">
        <v>8.5</v>
      </c>
      <c r="F44" s="14">
        <v>15</v>
      </c>
      <c r="G44" s="14">
        <v>10</v>
      </c>
      <c r="H44" s="14">
        <v>13</v>
      </c>
      <c r="I44" s="16">
        <f t="shared" si="3"/>
        <v>57.5</v>
      </c>
      <c r="J44" s="17">
        <f t="shared" si="5"/>
        <v>8.625</v>
      </c>
      <c r="K44" s="31">
        <v>5</v>
      </c>
      <c r="L44" s="31">
        <v>4</v>
      </c>
      <c r="M44" s="31">
        <v>2</v>
      </c>
      <c r="N44" s="31">
        <v>4.5</v>
      </c>
      <c r="O44" s="31">
        <v>3</v>
      </c>
      <c r="P44" s="32">
        <f t="shared" si="6"/>
        <v>18.5</v>
      </c>
      <c r="Q44" s="33">
        <f t="shared" si="7"/>
        <v>0.92500000000000004</v>
      </c>
      <c r="R44" s="39">
        <f t="shared" si="10"/>
        <v>1.9</v>
      </c>
      <c r="S44" s="141">
        <f t="shared" si="10"/>
        <v>1.4749999999999999</v>
      </c>
      <c r="T44" s="141">
        <f t="shared" si="10"/>
        <v>2.35</v>
      </c>
      <c r="U44" s="141">
        <f t="shared" si="10"/>
        <v>1.7250000000000001</v>
      </c>
      <c r="V44" s="144">
        <f t="shared" si="10"/>
        <v>2.1</v>
      </c>
      <c r="W44" s="126">
        <f t="shared" si="2"/>
        <v>76</v>
      </c>
      <c r="X44" s="46">
        <f t="shared" si="8"/>
        <v>9.5500000000000007</v>
      </c>
      <c r="Y44" s="186">
        <v>62</v>
      </c>
      <c r="Z44" s="51">
        <f t="shared" si="4"/>
        <v>49.6</v>
      </c>
    </row>
    <row r="45" spans="1:26" ht="19.899999999999999" customHeight="1" x14ac:dyDescent="0.3">
      <c r="A45" s="6">
        <v>39</v>
      </c>
      <c r="B45" s="156">
        <v>225159</v>
      </c>
      <c r="C45" s="181" t="s">
        <v>145</v>
      </c>
      <c r="D45" s="14">
        <v>15</v>
      </c>
      <c r="E45" s="14">
        <v>14</v>
      </c>
      <c r="F45" s="14">
        <v>10.5</v>
      </c>
      <c r="G45" s="14">
        <v>11</v>
      </c>
      <c r="H45" s="14">
        <v>9.5</v>
      </c>
      <c r="I45" s="16">
        <f t="shared" si="3"/>
        <v>60</v>
      </c>
      <c r="J45" s="17">
        <f t="shared" si="5"/>
        <v>9</v>
      </c>
      <c r="K45" s="31">
        <v>4</v>
      </c>
      <c r="L45" s="31">
        <v>4.5</v>
      </c>
      <c r="M45" s="31">
        <v>5</v>
      </c>
      <c r="N45" s="31">
        <v>2.5</v>
      </c>
      <c r="O45" s="31">
        <v>2</v>
      </c>
      <c r="P45" s="32">
        <f t="shared" si="6"/>
        <v>18</v>
      </c>
      <c r="Q45" s="33">
        <f t="shared" si="7"/>
        <v>0.9</v>
      </c>
      <c r="R45" s="39">
        <f t="shared" si="10"/>
        <v>2.4500000000000002</v>
      </c>
      <c r="S45" s="141">
        <f t="shared" si="10"/>
        <v>2.3250000000000002</v>
      </c>
      <c r="T45" s="141">
        <f t="shared" si="10"/>
        <v>1.825</v>
      </c>
      <c r="U45" s="141">
        <f t="shared" si="10"/>
        <v>1.7749999999999999</v>
      </c>
      <c r="V45" s="144">
        <f t="shared" si="10"/>
        <v>1.5250000000000001</v>
      </c>
      <c r="W45" s="126">
        <f t="shared" si="2"/>
        <v>78</v>
      </c>
      <c r="X45" s="46">
        <f t="shared" si="8"/>
        <v>9.9</v>
      </c>
      <c r="Y45" s="186">
        <v>64</v>
      </c>
      <c r="Z45" s="51">
        <f t="shared" si="4"/>
        <v>51.2</v>
      </c>
    </row>
    <row r="46" spans="1:26" ht="19.899999999999999" customHeight="1" x14ac:dyDescent="0.3">
      <c r="A46" s="6">
        <v>40</v>
      </c>
      <c r="B46" s="156">
        <v>225160</v>
      </c>
      <c r="C46" s="181" t="s">
        <v>146</v>
      </c>
      <c r="D46" s="14">
        <v>13</v>
      </c>
      <c r="E46" s="14">
        <v>10</v>
      </c>
      <c r="F46" s="14">
        <v>8</v>
      </c>
      <c r="G46" s="14">
        <v>11.5</v>
      </c>
      <c r="H46" s="14">
        <v>14</v>
      </c>
      <c r="I46" s="16">
        <f t="shared" si="3"/>
        <v>56.5</v>
      </c>
      <c r="J46" s="17">
        <f t="shared" si="5"/>
        <v>8.4749999999999996</v>
      </c>
      <c r="K46" s="31">
        <v>3</v>
      </c>
      <c r="L46" s="31">
        <v>5</v>
      </c>
      <c r="M46" s="31">
        <v>2.5</v>
      </c>
      <c r="N46" s="31">
        <v>4</v>
      </c>
      <c r="O46" s="31">
        <v>3.5</v>
      </c>
      <c r="P46" s="32">
        <f t="shared" si="6"/>
        <v>18</v>
      </c>
      <c r="Q46" s="33">
        <f t="shared" si="7"/>
        <v>0.9</v>
      </c>
      <c r="R46" s="39">
        <f t="shared" si="10"/>
        <v>2.1</v>
      </c>
      <c r="S46" s="141">
        <f t="shared" si="10"/>
        <v>1.75</v>
      </c>
      <c r="T46" s="141">
        <f t="shared" si="10"/>
        <v>1.325</v>
      </c>
      <c r="U46" s="141">
        <f t="shared" si="10"/>
        <v>1.9249999999999998</v>
      </c>
      <c r="V46" s="144">
        <f t="shared" si="10"/>
        <v>2.2749999999999999</v>
      </c>
      <c r="W46" s="126">
        <f t="shared" si="2"/>
        <v>74.5</v>
      </c>
      <c r="X46" s="46">
        <f t="shared" si="8"/>
        <v>9.375</v>
      </c>
      <c r="Y46" s="186">
        <v>60</v>
      </c>
      <c r="Z46" s="51">
        <f t="shared" si="4"/>
        <v>48</v>
      </c>
    </row>
    <row r="47" spans="1:26" ht="19.899999999999999" customHeight="1" x14ac:dyDescent="0.3">
      <c r="A47" s="6">
        <v>41</v>
      </c>
      <c r="B47" s="156">
        <v>225161</v>
      </c>
      <c r="C47" s="181" t="s">
        <v>147</v>
      </c>
      <c r="D47" s="14">
        <v>10</v>
      </c>
      <c r="E47" s="14">
        <v>15</v>
      </c>
      <c r="F47" s="14">
        <v>13</v>
      </c>
      <c r="G47" s="14">
        <v>9</v>
      </c>
      <c r="H47" s="14">
        <v>17</v>
      </c>
      <c r="I47" s="16">
        <f t="shared" si="3"/>
        <v>64</v>
      </c>
      <c r="J47" s="17">
        <f t="shared" si="5"/>
        <v>9.6</v>
      </c>
      <c r="K47" s="31">
        <v>4</v>
      </c>
      <c r="L47" s="31">
        <v>5</v>
      </c>
      <c r="M47" s="31">
        <v>4.5</v>
      </c>
      <c r="N47" s="31">
        <v>5.5</v>
      </c>
      <c r="O47" s="31">
        <v>2.5</v>
      </c>
      <c r="P47" s="32">
        <f t="shared" si="6"/>
        <v>21.5</v>
      </c>
      <c r="Q47" s="33">
        <f t="shared" si="7"/>
        <v>1.075</v>
      </c>
      <c r="R47" s="39">
        <f t="shared" si="10"/>
        <v>1.7</v>
      </c>
      <c r="S47" s="141">
        <f t="shared" si="10"/>
        <v>2.5</v>
      </c>
      <c r="T47" s="141">
        <f t="shared" si="10"/>
        <v>2.1749999999999998</v>
      </c>
      <c r="U47" s="141">
        <f t="shared" si="10"/>
        <v>1.625</v>
      </c>
      <c r="V47" s="144">
        <f t="shared" si="10"/>
        <v>2.6749999999999998</v>
      </c>
      <c r="W47" s="126">
        <f t="shared" si="2"/>
        <v>85.5</v>
      </c>
      <c r="X47" s="46">
        <f t="shared" si="8"/>
        <v>10.674999999999999</v>
      </c>
      <c r="Y47" s="186">
        <v>69</v>
      </c>
      <c r="Z47" s="51">
        <f t="shared" si="4"/>
        <v>55.2</v>
      </c>
    </row>
    <row r="48" spans="1:26" ht="19.899999999999999" customHeight="1" x14ac:dyDescent="0.3">
      <c r="A48" s="6">
        <v>42</v>
      </c>
      <c r="B48" s="156">
        <v>225162</v>
      </c>
      <c r="C48" s="181" t="s">
        <v>148</v>
      </c>
      <c r="D48" s="14">
        <v>9</v>
      </c>
      <c r="E48" s="14">
        <v>10</v>
      </c>
      <c r="F48" s="14">
        <v>8.5</v>
      </c>
      <c r="G48" s="14">
        <v>11</v>
      </c>
      <c r="H48" s="14">
        <v>9.5</v>
      </c>
      <c r="I48" s="16">
        <f t="shared" si="3"/>
        <v>48</v>
      </c>
      <c r="J48" s="17">
        <f t="shared" si="5"/>
        <v>7.1999999999999993</v>
      </c>
      <c r="K48" s="31">
        <v>3</v>
      </c>
      <c r="L48" s="31">
        <v>2.5</v>
      </c>
      <c r="M48" s="31">
        <v>2</v>
      </c>
      <c r="N48" s="31">
        <v>4</v>
      </c>
      <c r="O48" s="31">
        <v>3.5</v>
      </c>
      <c r="P48" s="32">
        <f t="shared" si="6"/>
        <v>15</v>
      </c>
      <c r="Q48" s="33">
        <f t="shared" si="7"/>
        <v>0.75</v>
      </c>
      <c r="R48" s="39">
        <f t="shared" si="10"/>
        <v>1.5</v>
      </c>
      <c r="S48" s="141">
        <f t="shared" si="10"/>
        <v>1.625</v>
      </c>
      <c r="T48" s="141">
        <f t="shared" si="10"/>
        <v>1.375</v>
      </c>
      <c r="U48" s="141">
        <f t="shared" si="10"/>
        <v>1.8499999999999999</v>
      </c>
      <c r="V48" s="144">
        <f t="shared" si="10"/>
        <v>1.6</v>
      </c>
      <c r="W48" s="126">
        <f t="shared" si="2"/>
        <v>63</v>
      </c>
      <c r="X48" s="46">
        <f t="shared" si="8"/>
        <v>7.9499999999999993</v>
      </c>
      <c r="Y48" s="186">
        <v>52</v>
      </c>
      <c r="Z48" s="51">
        <f t="shared" si="4"/>
        <v>41.6</v>
      </c>
    </row>
    <row r="49" spans="1:26" ht="19.899999999999999" customHeight="1" x14ac:dyDescent="0.3">
      <c r="A49" s="6">
        <v>43</v>
      </c>
      <c r="B49" s="156">
        <v>225163</v>
      </c>
      <c r="C49" s="181" t="s">
        <v>149</v>
      </c>
      <c r="D49" s="14">
        <v>12</v>
      </c>
      <c r="E49" s="14">
        <v>10.5</v>
      </c>
      <c r="F49" s="14">
        <v>8</v>
      </c>
      <c r="G49" s="14">
        <v>13</v>
      </c>
      <c r="H49" s="14">
        <v>15</v>
      </c>
      <c r="I49" s="16">
        <f t="shared" si="3"/>
        <v>58.5</v>
      </c>
      <c r="J49" s="17">
        <f t="shared" si="5"/>
        <v>8.7750000000000004</v>
      </c>
      <c r="K49" s="31">
        <v>4.5</v>
      </c>
      <c r="L49" s="31">
        <v>3</v>
      </c>
      <c r="M49" s="31">
        <v>3.5</v>
      </c>
      <c r="N49" s="31">
        <v>2.5</v>
      </c>
      <c r="O49" s="31">
        <v>5</v>
      </c>
      <c r="P49" s="32">
        <f t="shared" si="6"/>
        <v>18.5</v>
      </c>
      <c r="Q49" s="33">
        <f t="shared" si="7"/>
        <v>0.92500000000000004</v>
      </c>
      <c r="R49" s="39">
        <f t="shared" si="10"/>
        <v>2.0249999999999999</v>
      </c>
      <c r="S49" s="141">
        <f t="shared" si="10"/>
        <v>1.7250000000000001</v>
      </c>
      <c r="T49" s="141">
        <f t="shared" si="10"/>
        <v>1.375</v>
      </c>
      <c r="U49" s="141">
        <f t="shared" si="10"/>
        <v>2.0750000000000002</v>
      </c>
      <c r="V49" s="144">
        <f t="shared" si="10"/>
        <v>2.5</v>
      </c>
      <c r="W49" s="126">
        <f t="shared" si="2"/>
        <v>77</v>
      </c>
      <c r="X49" s="46">
        <f t="shared" si="8"/>
        <v>9.7000000000000011</v>
      </c>
      <c r="Y49" s="186">
        <v>62</v>
      </c>
      <c r="Z49" s="51">
        <f t="shared" si="4"/>
        <v>49.6</v>
      </c>
    </row>
    <row r="50" spans="1:26" ht="19.899999999999999" customHeight="1" x14ac:dyDescent="0.3">
      <c r="A50" s="6">
        <v>44</v>
      </c>
      <c r="B50" s="156">
        <v>225164</v>
      </c>
      <c r="C50" s="181" t="s">
        <v>150</v>
      </c>
      <c r="D50" s="14">
        <v>13</v>
      </c>
      <c r="E50" s="14">
        <v>14</v>
      </c>
      <c r="F50" s="14">
        <v>10.5</v>
      </c>
      <c r="G50" s="14">
        <v>12</v>
      </c>
      <c r="H50" s="14">
        <v>7</v>
      </c>
      <c r="I50" s="16">
        <f t="shared" si="3"/>
        <v>56.5</v>
      </c>
      <c r="J50" s="17">
        <f t="shared" si="5"/>
        <v>8.4749999999999996</v>
      </c>
      <c r="K50" s="31">
        <v>2.5</v>
      </c>
      <c r="L50" s="31">
        <v>3</v>
      </c>
      <c r="M50" s="31">
        <v>4</v>
      </c>
      <c r="N50" s="31">
        <v>5</v>
      </c>
      <c r="O50" s="31">
        <v>3.5</v>
      </c>
      <c r="P50" s="32">
        <f t="shared" si="6"/>
        <v>18</v>
      </c>
      <c r="Q50" s="33">
        <f t="shared" si="7"/>
        <v>0.9</v>
      </c>
      <c r="R50" s="39">
        <f t="shared" si="10"/>
        <v>2.0750000000000002</v>
      </c>
      <c r="S50" s="141">
        <f t="shared" si="10"/>
        <v>2.25</v>
      </c>
      <c r="T50" s="141">
        <f t="shared" si="10"/>
        <v>1.7749999999999999</v>
      </c>
      <c r="U50" s="141">
        <f t="shared" si="10"/>
        <v>2.0499999999999998</v>
      </c>
      <c r="V50" s="144">
        <f t="shared" si="10"/>
        <v>1.2250000000000001</v>
      </c>
      <c r="W50" s="126">
        <f t="shared" si="2"/>
        <v>74.5</v>
      </c>
      <c r="X50" s="46">
        <f t="shared" si="8"/>
        <v>9.375</v>
      </c>
      <c r="Y50" s="186">
        <v>60</v>
      </c>
      <c r="Z50" s="51">
        <f t="shared" si="4"/>
        <v>48</v>
      </c>
    </row>
    <row r="51" spans="1:26" ht="19.899999999999999" customHeight="1" x14ac:dyDescent="0.3">
      <c r="A51" s="6">
        <v>45</v>
      </c>
      <c r="B51" s="156">
        <v>225165</v>
      </c>
      <c r="C51" s="181" t="s">
        <v>151</v>
      </c>
      <c r="D51" s="14">
        <v>8.5</v>
      </c>
      <c r="E51" s="14">
        <v>6</v>
      </c>
      <c r="F51" s="14">
        <v>7</v>
      </c>
      <c r="G51" s="14">
        <v>9.5</v>
      </c>
      <c r="H51" s="14">
        <v>6</v>
      </c>
      <c r="I51" s="16">
        <f t="shared" si="3"/>
        <v>37</v>
      </c>
      <c r="J51" s="17">
        <f t="shared" si="5"/>
        <v>5.55</v>
      </c>
      <c r="K51" s="31">
        <v>3</v>
      </c>
      <c r="L51" s="31">
        <v>1.5</v>
      </c>
      <c r="M51" s="31">
        <v>2.5</v>
      </c>
      <c r="N51" s="31">
        <v>2</v>
      </c>
      <c r="O51" s="31">
        <v>3</v>
      </c>
      <c r="P51" s="32">
        <f t="shared" si="6"/>
        <v>12</v>
      </c>
      <c r="Q51" s="33">
        <f t="shared" si="7"/>
        <v>0.60000000000000009</v>
      </c>
      <c r="R51" s="39">
        <f t="shared" si="10"/>
        <v>1.4249999999999998</v>
      </c>
      <c r="S51" s="141">
        <f t="shared" si="10"/>
        <v>0.97499999999999987</v>
      </c>
      <c r="T51" s="141">
        <f t="shared" si="10"/>
        <v>1.175</v>
      </c>
      <c r="U51" s="141">
        <f t="shared" si="10"/>
        <v>1.5250000000000001</v>
      </c>
      <c r="V51" s="144">
        <f t="shared" si="10"/>
        <v>1.0499999999999998</v>
      </c>
      <c r="W51" s="126">
        <f t="shared" si="2"/>
        <v>49</v>
      </c>
      <c r="X51" s="46">
        <f t="shared" si="8"/>
        <v>6.15</v>
      </c>
      <c r="Y51" s="186">
        <v>41</v>
      </c>
      <c r="Z51" s="51">
        <f t="shared" si="4"/>
        <v>32.800000000000004</v>
      </c>
    </row>
    <row r="52" spans="1:26" ht="19.899999999999999" customHeight="1" x14ac:dyDescent="0.3">
      <c r="A52" s="6">
        <v>46</v>
      </c>
      <c r="B52" s="156">
        <v>225166</v>
      </c>
      <c r="C52" s="181" t="s">
        <v>152</v>
      </c>
      <c r="D52" s="14">
        <v>6</v>
      </c>
      <c r="E52" s="14">
        <v>7</v>
      </c>
      <c r="F52" s="14">
        <v>9</v>
      </c>
      <c r="G52" s="14">
        <v>10</v>
      </c>
      <c r="H52" s="14">
        <v>7.5</v>
      </c>
      <c r="I52" s="16">
        <f t="shared" si="3"/>
        <v>39.5</v>
      </c>
      <c r="J52" s="17">
        <f t="shared" si="5"/>
        <v>5.9249999999999998</v>
      </c>
      <c r="K52" s="31">
        <v>2</v>
      </c>
      <c r="L52" s="31">
        <v>2.5</v>
      </c>
      <c r="M52" s="31">
        <v>3</v>
      </c>
      <c r="N52" s="31">
        <v>3.5</v>
      </c>
      <c r="O52" s="31">
        <v>1.5</v>
      </c>
      <c r="P52" s="32">
        <f t="shared" si="6"/>
        <v>12.5</v>
      </c>
      <c r="Q52" s="33">
        <f t="shared" si="7"/>
        <v>0.625</v>
      </c>
      <c r="R52" s="39">
        <f t="shared" si="10"/>
        <v>0.99999999999999989</v>
      </c>
      <c r="S52" s="141">
        <f t="shared" si="10"/>
        <v>1.175</v>
      </c>
      <c r="T52" s="141">
        <f t="shared" si="10"/>
        <v>1.5</v>
      </c>
      <c r="U52" s="141">
        <f t="shared" si="10"/>
        <v>1.675</v>
      </c>
      <c r="V52" s="144">
        <f t="shared" si="10"/>
        <v>1.2</v>
      </c>
      <c r="W52" s="126">
        <f t="shared" si="2"/>
        <v>52</v>
      </c>
      <c r="X52" s="46">
        <f t="shared" si="8"/>
        <v>6.55</v>
      </c>
      <c r="Y52" s="186">
        <v>44</v>
      </c>
      <c r="Z52" s="51">
        <f t="shared" si="4"/>
        <v>35.200000000000003</v>
      </c>
    </row>
    <row r="53" spans="1:26" ht="19.899999999999999" customHeight="1" x14ac:dyDescent="0.3">
      <c r="A53" s="6">
        <v>47</v>
      </c>
      <c r="B53" s="156">
        <v>225167</v>
      </c>
      <c r="C53" s="181" t="s">
        <v>153</v>
      </c>
      <c r="D53" s="14">
        <v>8</v>
      </c>
      <c r="E53" s="14">
        <v>9.5</v>
      </c>
      <c r="F53" s="14">
        <v>7</v>
      </c>
      <c r="G53" s="14">
        <v>8</v>
      </c>
      <c r="H53" s="14">
        <v>6</v>
      </c>
      <c r="I53" s="16">
        <f t="shared" si="3"/>
        <v>38.5</v>
      </c>
      <c r="J53" s="17">
        <f t="shared" si="5"/>
        <v>5.7749999999999995</v>
      </c>
      <c r="K53" s="31">
        <v>2.5</v>
      </c>
      <c r="L53" s="31">
        <v>3</v>
      </c>
      <c r="M53" s="31">
        <v>1.5</v>
      </c>
      <c r="N53" s="31">
        <v>2</v>
      </c>
      <c r="O53" s="31">
        <v>2.5</v>
      </c>
      <c r="P53" s="32">
        <f t="shared" si="6"/>
        <v>11.5</v>
      </c>
      <c r="Q53" s="33">
        <f t="shared" si="7"/>
        <v>0.57500000000000007</v>
      </c>
      <c r="R53" s="39">
        <f t="shared" si="10"/>
        <v>1.325</v>
      </c>
      <c r="S53" s="141">
        <f t="shared" si="10"/>
        <v>1.5750000000000002</v>
      </c>
      <c r="T53" s="141">
        <f t="shared" si="10"/>
        <v>1.125</v>
      </c>
      <c r="U53" s="141">
        <f t="shared" si="10"/>
        <v>1.3</v>
      </c>
      <c r="V53" s="144">
        <f t="shared" si="10"/>
        <v>1.0249999999999999</v>
      </c>
      <c r="W53" s="126">
        <f t="shared" si="2"/>
        <v>50</v>
      </c>
      <c r="X53" s="46">
        <f t="shared" si="8"/>
        <v>6.35</v>
      </c>
      <c r="Y53" s="186">
        <v>42</v>
      </c>
      <c r="Z53" s="51">
        <f t="shared" si="4"/>
        <v>33.6</v>
      </c>
    </row>
    <row r="54" spans="1:26" ht="19.899999999999999" customHeight="1" x14ac:dyDescent="0.3">
      <c r="A54" s="6">
        <v>48</v>
      </c>
      <c r="B54" s="156">
        <v>225168</v>
      </c>
      <c r="C54" s="181" t="s">
        <v>154</v>
      </c>
      <c r="D54" s="189">
        <v>7.5</v>
      </c>
      <c r="E54" s="189">
        <v>5</v>
      </c>
      <c r="F54" s="189">
        <v>6.5</v>
      </c>
      <c r="G54" s="189">
        <v>5</v>
      </c>
      <c r="H54" s="189">
        <v>8.5</v>
      </c>
      <c r="I54" s="16">
        <f t="shared" si="3"/>
        <v>32.5</v>
      </c>
      <c r="J54" s="17">
        <f t="shared" si="5"/>
        <v>4.875</v>
      </c>
      <c r="K54" s="31">
        <v>2</v>
      </c>
      <c r="L54" s="31">
        <v>1.5</v>
      </c>
      <c r="M54" s="31">
        <v>3</v>
      </c>
      <c r="N54" s="31">
        <v>2.5</v>
      </c>
      <c r="O54" s="31">
        <v>3</v>
      </c>
      <c r="P54" s="32">
        <f t="shared" si="6"/>
        <v>12</v>
      </c>
      <c r="Q54" s="33">
        <f t="shared" si="7"/>
        <v>0.60000000000000009</v>
      </c>
      <c r="R54" s="39">
        <f t="shared" si="10"/>
        <v>1.2250000000000001</v>
      </c>
      <c r="S54" s="141">
        <f t="shared" si="10"/>
        <v>0.82499999999999996</v>
      </c>
      <c r="T54" s="141">
        <f t="shared" si="10"/>
        <v>1.125</v>
      </c>
      <c r="U54" s="141">
        <f t="shared" si="10"/>
        <v>0.875</v>
      </c>
      <c r="V54" s="144">
        <f t="shared" si="10"/>
        <v>1.4249999999999998</v>
      </c>
      <c r="W54" s="126">
        <f t="shared" si="2"/>
        <v>44.5</v>
      </c>
      <c r="X54" s="46">
        <f t="shared" si="8"/>
        <v>5.4749999999999996</v>
      </c>
      <c r="Y54" s="186">
        <v>36</v>
      </c>
      <c r="Z54" s="51">
        <f t="shared" si="4"/>
        <v>28.8</v>
      </c>
    </row>
    <row r="55" spans="1:26" ht="19.899999999999999" customHeight="1" x14ac:dyDescent="0.3">
      <c r="A55" s="6">
        <v>49</v>
      </c>
      <c r="B55" s="156">
        <v>225169</v>
      </c>
      <c r="C55" s="181" t="s">
        <v>155</v>
      </c>
      <c r="D55" s="14">
        <v>14</v>
      </c>
      <c r="E55" s="14">
        <v>10</v>
      </c>
      <c r="F55" s="14">
        <v>9.5</v>
      </c>
      <c r="G55" s="14">
        <v>12.5</v>
      </c>
      <c r="H55" s="14">
        <v>8</v>
      </c>
      <c r="I55" s="16">
        <f t="shared" si="3"/>
        <v>54</v>
      </c>
      <c r="J55" s="17">
        <f t="shared" si="5"/>
        <v>8.1</v>
      </c>
      <c r="K55" s="31">
        <v>4</v>
      </c>
      <c r="L55" s="31">
        <v>3</v>
      </c>
      <c r="M55" s="31">
        <v>2.5</v>
      </c>
      <c r="N55" s="31">
        <v>3.5</v>
      </c>
      <c r="O55" s="31">
        <v>3.5</v>
      </c>
      <c r="P55" s="32">
        <f t="shared" si="6"/>
        <v>16.5</v>
      </c>
      <c r="Q55" s="33">
        <f t="shared" si="7"/>
        <v>0.82500000000000007</v>
      </c>
      <c r="R55" s="39">
        <f t="shared" si="10"/>
        <v>2.3000000000000003</v>
      </c>
      <c r="S55" s="141">
        <f t="shared" si="10"/>
        <v>1.65</v>
      </c>
      <c r="T55" s="141">
        <f t="shared" si="10"/>
        <v>1.55</v>
      </c>
      <c r="U55" s="141">
        <f t="shared" si="10"/>
        <v>2.0499999999999998</v>
      </c>
      <c r="V55" s="144">
        <f t="shared" si="10"/>
        <v>1.375</v>
      </c>
      <c r="W55" s="126">
        <f t="shared" si="2"/>
        <v>70.5</v>
      </c>
      <c r="X55" s="46">
        <f t="shared" si="8"/>
        <v>8.9249999999999989</v>
      </c>
      <c r="Y55" s="186">
        <v>59</v>
      </c>
      <c r="Z55" s="51">
        <f t="shared" si="4"/>
        <v>47.2</v>
      </c>
    </row>
    <row r="56" spans="1:26" ht="19.899999999999999" customHeight="1" x14ac:dyDescent="0.3">
      <c r="A56" s="6">
        <v>50</v>
      </c>
      <c r="B56" s="156">
        <v>225170</v>
      </c>
      <c r="C56" s="181" t="s">
        <v>156</v>
      </c>
      <c r="D56" s="14">
        <v>10</v>
      </c>
      <c r="E56" s="14">
        <v>6.5</v>
      </c>
      <c r="F56" s="14">
        <v>8</v>
      </c>
      <c r="G56" s="14">
        <v>6</v>
      </c>
      <c r="H56" s="14">
        <v>11</v>
      </c>
      <c r="I56" s="16">
        <f t="shared" si="3"/>
        <v>41.5</v>
      </c>
      <c r="J56" s="17">
        <f t="shared" si="5"/>
        <v>6.2249999999999996</v>
      </c>
      <c r="K56" s="31">
        <v>2.5</v>
      </c>
      <c r="L56" s="31">
        <v>3.5</v>
      </c>
      <c r="M56" s="31">
        <v>1.5</v>
      </c>
      <c r="N56" s="31">
        <v>3</v>
      </c>
      <c r="O56" s="31">
        <v>2</v>
      </c>
      <c r="P56" s="32">
        <f t="shared" si="6"/>
        <v>12.5</v>
      </c>
      <c r="Q56" s="33">
        <f t="shared" si="7"/>
        <v>0.625</v>
      </c>
      <c r="R56" s="39">
        <f t="shared" si="10"/>
        <v>1.625</v>
      </c>
      <c r="S56" s="141">
        <f t="shared" si="10"/>
        <v>1.1499999999999999</v>
      </c>
      <c r="T56" s="141">
        <f t="shared" si="10"/>
        <v>1.2749999999999999</v>
      </c>
      <c r="U56" s="141">
        <f t="shared" si="10"/>
        <v>1.0499999999999998</v>
      </c>
      <c r="V56" s="144">
        <f t="shared" si="10"/>
        <v>1.75</v>
      </c>
      <c r="W56" s="126">
        <f t="shared" si="2"/>
        <v>54</v>
      </c>
      <c r="X56" s="46">
        <f t="shared" si="8"/>
        <v>6.85</v>
      </c>
      <c r="Y56" s="186">
        <v>46</v>
      </c>
      <c r="Z56" s="51">
        <f t="shared" si="4"/>
        <v>36.800000000000004</v>
      </c>
    </row>
    <row r="57" spans="1:26" ht="19.899999999999999" customHeight="1" x14ac:dyDescent="0.3">
      <c r="A57" s="6">
        <v>51</v>
      </c>
      <c r="B57" s="156">
        <v>225171</v>
      </c>
      <c r="C57" s="182" t="s">
        <v>157</v>
      </c>
      <c r="D57" s="14">
        <v>8</v>
      </c>
      <c r="E57" s="14">
        <v>9</v>
      </c>
      <c r="F57" s="14">
        <v>12</v>
      </c>
      <c r="G57" s="14">
        <v>10</v>
      </c>
      <c r="H57" s="14">
        <v>11.5</v>
      </c>
      <c r="I57" s="16">
        <f t="shared" si="3"/>
        <v>50.5</v>
      </c>
      <c r="J57" s="17">
        <f t="shared" si="5"/>
        <v>7.5749999999999993</v>
      </c>
      <c r="K57" s="31">
        <v>3</v>
      </c>
      <c r="L57" s="31">
        <v>3.5</v>
      </c>
      <c r="M57" s="31">
        <v>4</v>
      </c>
      <c r="N57" s="31">
        <v>2.5</v>
      </c>
      <c r="O57" s="31">
        <v>2.5</v>
      </c>
      <c r="P57" s="32">
        <f t="shared" si="6"/>
        <v>15.5</v>
      </c>
      <c r="Q57" s="33">
        <f t="shared" si="7"/>
        <v>0.77500000000000002</v>
      </c>
      <c r="R57" s="39">
        <f t="shared" si="10"/>
        <v>1.35</v>
      </c>
      <c r="S57" s="141">
        <f t="shared" si="10"/>
        <v>1.5249999999999999</v>
      </c>
      <c r="T57" s="141">
        <f t="shared" si="10"/>
        <v>1.9999999999999998</v>
      </c>
      <c r="U57" s="141">
        <f t="shared" si="10"/>
        <v>1.625</v>
      </c>
      <c r="V57" s="144">
        <f t="shared" si="10"/>
        <v>1.8499999999999999</v>
      </c>
      <c r="W57" s="126">
        <f t="shared" si="2"/>
        <v>66</v>
      </c>
      <c r="X57" s="46">
        <f t="shared" si="8"/>
        <v>8.35</v>
      </c>
      <c r="Y57" s="186">
        <v>54</v>
      </c>
      <c r="Z57" s="51">
        <f t="shared" si="4"/>
        <v>43.2</v>
      </c>
    </row>
    <row r="58" spans="1:26" ht="19.899999999999999" customHeight="1" x14ac:dyDescent="0.3">
      <c r="A58" s="6">
        <v>52</v>
      </c>
      <c r="B58" s="156">
        <v>225172</v>
      </c>
      <c r="C58" s="181" t="s">
        <v>158</v>
      </c>
      <c r="D58" s="14">
        <v>8</v>
      </c>
      <c r="E58" s="14">
        <v>7.5</v>
      </c>
      <c r="F58" s="14">
        <v>9</v>
      </c>
      <c r="G58" s="14">
        <v>10</v>
      </c>
      <c r="H58" s="14">
        <v>6</v>
      </c>
      <c r="I58" s="16">
        <f t="shared" si="3"/>
        <v>40.5</v>
      </c>
      <c r="J58" s="17">
        <f t="shared" si="5"/>
        <v>6.0750000000000002</v>
      </c>
      <c r="K58" s="31">
        <v>2.5</v>
      </c>
      <c r="L58" s="31">
        <v>3</v>
      </c>
      <c r="M58" s="31">
        <v>2</v>
      </c>
      <c r="N58" s="31">
        <v>3.5</v>
      </c>
      <c r="O58" s="31">
        <v>1.5</v>
      </c>
      <c r="P58" s="32">
        <f t="shared" si="6"/>
        <v>12.5</v>
      </c>
      <c r="Q58" s="33">
        <f t="shared" si="7"/>
        <v>0.625</v>
      </c>
      <c r="R58" s="39">
        <f t="shared" si="10"/>
        <v>1.325</v>
      </c>
      <c r="S58" s="141">
        <f t="shared" si="10"/>
        <v>1.2749999999999999</v>
      </c>
      <c r="T58" s="141">
        <f t="shared" si="10"/>
        <v>1.45</v>
      </c>
      <c r="U58" s="141">
        <f t="shared" si="10"/>
        <v>1.675</v>
      </c>
      <c r="V58" s="144">
        <f t="shared" si="10"/>
        <v>0.97499999999999987</v>
      </c>
      <c r="W58" s="126">
        <f t="shared" si="2"/>
        <v>53</v>
      </c>
      <c r="X58" s="46">
        <f t="shared" si="8"/>
        <v>6.7</v>
      </c>
      <c r="Y58" s="186">
        <v>44</v>
      </c>
      <c r="Z58" s="51">
        <f t="shared" si="4"/>
        <v>35.200000000000003</v>
      </c>
    </row>
    <row r="59" spans="1:26" ht="19.899999999999999" customHeight="1" x14ac:dyDescent="0.3">
      <c r="A59" s="6">
        <v>53</v>
      </c>
      <c r="B59" s="156">
        <v>225173</v>
      </c>
      <c r="C59" s="181" t="s">
        <v>159</v>
      </c>
      <c r="D59" s="14">
        <v>7</v>
      </c>
      <c r="E59" s="14">
        <v>8</v>
      </c>
      <c r="F59" s="14">
        <v>10</v>
      </c>
      <c r="G59" s="14">
        <v>7.5</v>
      </c>
      <c r="H59" s="14">
        <v>5</v>
      </c>
      <c r="I59" s="16">
        <f t="shared" si="3"/>
        <v>37.5</v>
      </c>
      <c r="J59" s="17">
        <f t="shared" si="5"/>
        <v>5.625</v>
      </c>
      <c r="K59" s="31">
        <v>2</v>
      </c>
      <c r="L59" s="31">
        <v>2.5</v>
      </c>
      <c r="M59" s="31">
        <v>3</v>
      </c>
      <c r="N59" s="31">
        <v>3.5</v>
      </c>
      <c r="O59" s="31">
        <v>1</v>
      </c>
      <c r="P59" s="32">
        <f t="shared" si="6"/>
        <v>12</v>
      </c>
      <c r="Q59" s="33">
        <f t="shared" si="7"/>
        <v>0.60000000000000009</v>
      </c>
      <c r="R59" s="39">
        <f t="shared" si="10"/>
        <v>1.1500000000000001</v>
      </c>
      <c r="S59" s="141">
        <f t="shared" si="10"/>
        <v>1.325</v>
      </c>
      <c r="T59" s="141">
        <f t="shared" si="10"/>
        <v>1.65</v>
      </c>
      <c r="U59" s="141">
        <f t="shared" si="10"/>
        <v>1.3</v>
      </c>
      <c r="V59" s="144">
        <f t="shared" si="10"/>
        <v>0.8</v>
      </c>
      <c r="W59" s="126">
        <f t="shared" si="2"/>
        <v>49.5</v>
      </c>
      <c r="X59" s="46">
        <f t="shared" si="8"/>
        <v>6.2249999999999996</v>
      </c>
      <c r="Y59" s="186">
        <v>40</v>
      </c>
      <c r="Z59" s="51">
        <f t="shared" si="4"/>
        <v>32</v>
      </c>
    </row>
    <row r="60" spans="1:26" ht="19.899999999999999" customHeight="1" x14ac:dyDescent="0.3">
      <c r="A60" s="6">
        <v>54</v>
      </c>
      <c r="B60" s="156">
        <v>225174</v>
      </c>
      <c r="C60" s="181" t="s">
        <v>160</v>
      </c>
      <c r="D60" s="14">
        <v>10</v>
      </c>
      <c r="E60" s="14">
        <v>8.5</v>
      </c>
      <c r="F60" s="14">
        <v>7</v>
      </c>
      <c r="G60" s="14">
        <v>9</v>
      </c>
      <c r="H60" s="14">
        <v>11</v>
      </c>
      <c r="I60" s="16">
        <f t="shared" si="3"/>
        <v>45.5</v>
      </c>
      <c r="J60" s="17">
        <f t="shared" si="5"/>
        <v>6.8250000000000002</v>
      </c>
      <c r="K60" s="31">
        <v>3.5</v>
      </c>
      <c r="L60" s="31">
        <v>2</v>
      </c>
      <c r="M60" s="31">
        <v>2.5</v>
      </c>
      <c r="N60" s="31">
        <v>3</v>
      </c>
      <c r="O60" s="31">
        <v>2</v>
      </c>
      <c r="P60" s="32">
        <f t="shared" si="6"/>
        <v>13</v>
      </c>
      <c r="Q60" s="33">
        <f t="shared" si="7"/>
        <v>0.65</v>
      </c>
      <c r="R60" s="39">
        <f t="shared" si="10"/>
        <v>1.675</v>
      </c>
      <c r="S60" s="141">
        <f t="shared" si="10"/>
        <v>1.375</v>
      </c>
      <c r="T60" s="141">
        <f t="shared" si="10"/>
        <v>1.175</v>
      </c>
      <c r="U60" s="141">
        <f t="shared" si="10"/>
        <v>1.5</v>
      </c>
      <c r="V60" s="144">
        <f t="shared" si="10"/>
        <v>1.75</v>
      </c>
      <c r="W60" s="126">
        <f t="shared" si="2"/>
        <v>58.5</v>
      </c>
      <c r="X60" s="46">
        <f t="shared" si="8"/>
        <v>7.4750000000000005</v>
      </c>
      <c r="Y60" s="186">
        <v>48</v>
      </c>
      <c r="Z60" s="51">
        <f t="shared" si="4"/>
        <v>38.400000000000006</v>
      </c>
    </row>
    <row r="61" spans="1:26" ht="19.899999999999999" customHeight="1" x14ac:dyDescent="0.3">
      <c r="A61" s="6">
        <v>55</v>
      </c>
      <c r="B61" s="156">
        <v>225175</v>
      </c>
      <c r="C61" s="181" t="s">
        <v>161</v>
      </c>
      <c r="D61" s="14">
        <v>5</v>
      </c>
      <c r="E61" s="14">
        <v>8</v>
      </c>
      <c r="F61" s="14">
        <v>7.5</v>
      </c>
      <c r="G61" s="14">
        <v>9</v>
      </c>
      <c r="H61" s="14">
        <v>8.5</v>
      </c>
      <c r="I61" s="16">
        <f t="shared" si="3"/>
        <v>38</v>
      </c>
      <c r="J61" s="17">
        <f t="shared" si="5"/>
        <v>5.7</v>
      </c>
      <c r="K61" s="31">
        <v>3</v>
      </c>
      <c r="L61" s="31">
        <v>2.5</v>
      </c>
      <c r="M61" s="31">
        <v>2</v>
      </c>
      <c r="N61" s="31">
        <v>1.5</v>
      </c>
      <c r="O61" s="31">
        <v>3</v>
      </c>
      <c r="P61" s="32">
        <f t="shared" si="6"/>
        <v>12</v>
      </c>
      <c r="Q61" s="33">
        <f t="shared" si="7"/>
        <v>0.60000000000000009</v>
      </c>
      <c r="R61" s="39">
        <f t="shared" si="10"/>
        <v>0.9</v>
      </c>
      <c r="S61" s="141">
        <f t="shared" si="10"/>
        <v>1.325</v>
      </c>
      <c r="T61" s="141">
        <f t="shared" si="10"/>
        <v>1.2250000000000001</v>
      </c>
      <c r="U61" s="141">
        <f t="shared" si="10"/>
        <v>1.4249999999999998</v>
      </c>
      <c r="V61" s="144">
        <f t="shared" si="10"/>
        <v>1.4249999999999998</v>
      </c>
      <c r="W61" s="126">
        <f t="shared" si="2"/>
        <v>50</v>
      </c>
      <c r="X61" s="46">
        <f t="shared" si="8"/>
        <v>6.3000000000000007</v>
      </c>
      <c r="Y61" s="186">
        <v>44</v>
      </c>
      <c r="Z61" s="51">
        <f t="shared" si="4"/>
        <v>35.200000000000003</v>
      </c>
    </row>
    <row r="62" spans="1:26" ht="19.899999999999999" customHeight="1" x14ac:dyDescent="0.3">
      <c r="A62" s="6">
        <v>56</v>
      </c>
      <c r="B62" s="156">
        <v>225176</v>
      </c>
      <c r="C62" s="181" t="s">
        <v>162</v>
      </c>
      <c r="D62" s="14">
        <v>11</v>
      </c>
      <c r="E62" s="14">
        <v>9.5</v>
      </c>
      <c r="F62" s="14">
        <v>8</v>
      </c>
      <c r="G62" s="14">
        <v>10</v>
      </c>
      <c r="H62" s="14">
        <v>9.5</v>
      </c>
      <c r="I62" s="16">
        <f t="shared" si="3"/>
        <v>48</v>
      </c>
      <c r="J62" s="17">
        <f t="shared" si="5"/>
        <v>7.1999999999999993</v>
      </c>
      <c r="K62" s="31">
        <v>2.5</v>
      </c>
      <c r="L62" s="31">
        <v>4</v>
      </c>
      <c r="M62" s="31">
        <v>3.5</v>
      </c>
      <c r="N62" s="31">
        <v>2</v>
      </c>
      <c r="O62" s="31">
        <v>3</v>
      </c>
      <c r="P62" s="32">
        <f t="shared" si="6"/>
        <v>15</v>
      </c>
      <c r="Q62" s="33">
        <f t="shared" si="7"/>
        <v>0.75</v>
      </c>
      <c r="R62" s="39">
        <f t="shared" si="10"/>
        <v>1.7749999999999999</v>
      </c>
      <c r="S62" s="141">
        <f t="shared" si="10"/>
        <v>1.625</v>
      </c>
      <c r="T62" s="141">
        <f t="shared" si="10"/>
        <v>1.375</v>
      </c>
      <c r="U62" s="141">
        <f t="shared" si="10"/>
        <v>1.6</v>
      </c>
      <c r="V62" s="144">
        <f t="shared" si="10"/>
        <v>1.5750000000000002</v>
      </c>
      <c r="W62" s="126">
        <f t="shared" si="2"/>
        <v>63</v>
      </c>
      <c r="X62" s="46">
        <f t="shared" si="8"/>
        <v>7.9499999999999993</v>
      </c>
      <c r="Y62" s="186">
        <v>52</v>
      </c>
      <c r="Z62" s="51">
        <f t="shared" si="4"/>
        <v>41.6</v>
      </c>
    </row>
    <row r="63" spans="1:26" ht="19.899999999999999" customHeight="1" x14ac:dyDescent="0.3">
      <c r="A63" s="6">
        <v>57</v>
      </c>
      <c r="B63" s="156">
        <v>225177</v>
      </c>
      <c r="C63" s="181" t="s">
        <v>163</v>
      </c>
      <c r="D63" s="14">
        <v>10.5</v>
      </c>
      <c r="E63" s="14">
        <v>8.5</v>
      </c>
      <c r="F63" s="14">
        <v>9</v>
      </c>
      <c r="G63" s="14">
        <v>5</v>
      </c>
      <c r="H63" s="14">
        <v>8</v>
      </c>
      <c r="I63" s="16">
        <f t="shared" si="3"/>
        <v>41</v>
      </c>
      <c r="J63" s="17">
        <f t="shared" si="5"/>
        <v>6.1499999999999995</v>
      </c>
      <c r="K63" s="31">
        <v>3</v>
      </c>
      <c r="L63" s="31">
        <v>2</v>
      </c>
      <c r="M63" s="31">
        <v>2</v>
      </c>
      <c r="N63" s="31">
        <v>3.5</v>
      </c>
      <c r="O63" s="31">
        <v>2.5</v>
      </c>
      <c r="P63" s="32">
        <f t="shared" si="6"/>
        <v>13</v>
      </c>
      <c r="Q63" s="33">
        <f t="shared" si="7"/>
        <v>0.65</v>
      </c>
      <c r="R63" s="39">
        <f t="shared" si="10"/>
        <v>1.7250000000000001</v>
      </c>
      <c r="S63" s="141">
        <f t="shared" si="10"/>
        <v>1.375</v>
      </c>
      <c r="T63" s="141">
        <f t="shared" si="10"/>
        <v>1.45</v>
      </c>
      <c r="U63" s="141">
        <f t="shared" si="10"/>
        <v>0.92500000000000004</v>
      </c>
      <c r="V63" s="144">
        <f t="shared" si="10"/>
        <v>1.325</v>
      </c>
      <c r="W63" s="126">
        <f t="shared" si="2"/>
        <v>54</v>
      </c>
      <c r="X63" s="46">
        <f t="shared" si="8"/>
        <v>6.8</v>
      </c>
      <c r="Y63" s="186">
        <v>46</v>
      </c>
      <c r="Z63" s="51">
        <f t="shared" si="4"/>
        <v>36.800000000000004</v>
      </c>
    </row>
    <row r="64" spans="1:26" ht="19.899999999999999" customHeight="1" x14ac:dyDescent="0.3">
      <c r="A64" s="6">
        <v>58</v>
      </c>
      <c r="B64" s="156">
        <v>225178</v>
      </c>
      <c r="C64" s="181" t="s">
        <v>164</v>
      </c>
      <c r="D64" s="14">
        <v>9</v>
      </c>
      <c r="E64" s="14">
        <v>10</v>
      </c>
      <c r="F64" s="14">
        <v>12</v>
      </c>
      <c r="G64" s="14">
        <v>8</v>
      </c>
      <c r="H64" s="14">
        <v>11.5</v>
      </c>
      <c r="I64" s="16">
        <f t="shared" si="3"/>
        <v>50.5</v>
      </c>
      <c r="J64" s="17">
        <f t="shared" si="5"/>
        <v>7.5749999999999993</v>
      </c>
      <c r="K64" s="31">
        <v>4</v>
      </c>
      <c r="L64" s="31">
        <v>3.5</v>
      </c>
      <c r="M64" s="31">
        <v>2.5</v>
      </c>
      <c r="N64" s="31">
        <v>2.5</v>
      </c>
      <c r="O64" s="31">
        <v>3</v>
      </c>
      <c r="P64" s="32">
        <f t="shared" si="6"/>
        <v>15.5</v>
      </c>
      <c r="Q64" s="33">
        <f t="shared" si="7"/>
        <v>0.77500000000000002</v>
      </c>
      <c r="R64" s="39">
        <f t="shared" si="10"/>
        <v>1.5499999999999998</v>
      </c>
      <c r="S64" s="141">
        <f t="shared" si="10"/>
        <v>1.675</v>
      </c>
      <c r="T64" s="141">
        <f t="shared" si="10"/>
        <v>1.9249999999999998</v>
      </c>
      <c r="U64" s="141">
        <f t="shared" si="10"/>
        <v>1.325</v>
      </c>
      <c r="V64" s="144">
        <f t="shared" si="10"/>
        <v>1.875</v>
      </c>
      <c r="W64" s="126">
        <f t="shared" si="2"/>
        <v>66</v>
      </c>
      <c r="X64" s="46">
        <f t="shared" si="8"/>
        <v>8.35</v>
      </c>
      <c r="Y64" s="186">
        <v>55</v>
      </c>
      <c r="Z64" s="51">
        <f t="shared" si="4"/>
        <v>44</v>
      </c>
    </row>
    <row r="65" spans="1:26" ht="19.899999999999999" customHeight="1" x14ac:dyDescent="0.3">
      <c r="A65" s="6">
        <v>59</v>
      </c>
      <c r="B65" s="156">
        <v>225179</v>
      </c>
      <c r="C65" s="181" t="s">
        <v>165</v>
      </c>
      <c r="D65" s="14">
        <v>7</v>
      </c>
      <c r="E65" s="14">
        <v>9</v>
      </c>
      <c r="F65" s="14">
        <v>8</v>
      </c>
      <c r="G65" s="14">
        <v>7.5</v>
      </c>
      <c r="H65" s="14">
        <v>10</v>
      </c>
      <c r="I65" s="16">
        <f t="shared" si="3"/>
        <v>41.5</v>
      </c>
      <c r="J65" s="17">
        <f t="shared" si="5"/>
        <v>6.2249999999999996</v>
      </c>
      <c r="K65" s="31">
        <v>2.5</v>
      </c>
      <c r="L65" s="31">
        <v>3.5</v>
      </c>
      <c r="M65" s="31">
        <v>2</v>
      </c>
      <c r="N65" s="31">
        <v>3</v>
      </c>
      <c r="O65" s="31">
        <v>1.5</v>
      </c>
      <c r="P65" s="32">
        <f t="shared" si="6"/>
        <v>12.5</v>
      </c>
      <c r="Q65" s="33">
        <f t="shared" si="7"/>
        <v>0.625</v>
      </c>
      <c r="R65" s="39">
        <f t="shared" si="10"/>
        <v>1.175</v>
      </c>
      <c r="S65" s="141">
        <f t="shared" si="10"/>
        <v>1.5249999999999999</v>
      </c>
      <c r="T65" s="141">
        <f t="shared" si="10"/>
        <v>1.3</v>
      </c>
      <c r="U65" s="141">
        <f t="shared" si="10"/>
        <v>1.2749999999999999</v>
      </c>
      <c r="V65" s="144">
        <f t="shared" si="10"/>
        <v>1.575</v>
      </c>
      <c r="W65" s="126">
        <f t="shared" si="2"/>
        <v>54</v>
      </c>
      <c r="X65" s="46">
        <f t="shared" si="8"/>
        <v>6.85</v>
      </c>
      <c r="Y65" s="186">
        <v>46</v>
      </c>
      <c r="Z65" s="51">
        <f t="shared" si="4"/>
        <v>36.800000000000004</v>
      </c>
    </row>
    <row r="66" spans="1:26" ht="19.899999999999999" customHeight="1" x14ac:dyDescent="0.3">
      <c r="A66" s="6">
        <v>60</v>
      </c>
      <c r="B66" s="156">
        <v>225180</v>
      </c>
      <c r="C66" s="181" t="s">
        <v>166</v>
      </c>
      <c r="D66" s="14">
        <v>15</v>
      </c>
      <c r="E66" s="14">
        <v>10.5</v>
      </c>
      <c r="F66" s="14">
        <v>14</v>
      </c>
      <c r="G66" s="14">
        <v>15</v>
      </c>
      <c r="H66" s="14">
        <v>8.5</v>
      </c>
      <c r="I66" s="16">
        <f t="shared" si="3"/>
        <v>63</v>
      </c>
      <c r="J66" s="17">
        <f t="shared" si="5"/>
        <v>9.4499999999999993</v>
      </c>
      <c r="K66" s="31">
        <v>2.5</v>
      </c>
      <c r="L66" s="31">
        <v>4</v>
      </c>
      <c r="M66" s="31">
        <v>4.5</v>
      </c>
      <c r="N66" s="31">
        <v>3</v>
      </c>
      <c r="O66" s="31">
        <v>5</v>
      </c>
      <c r="P66" s="32">
        <f t="shared" si="6"/>
        <v>19</v>
      </c>
      <c r="Q66" s="33">
        <f t="shared" si="7"/>
        <v>0.95000000000000007</v>
      </c>
      <c r="R66" s="39">
        <f t="shared" si="10"/>
        <v>2.375</v>
      </c>
      <c r="S66" s="141">
        <f t="shared" si="10"/>
        <v>1.7749999999999999</v>
      </c>
      <c r="T66" s="141">
        <f t="shared" si="10"/>
        <v>2.3250000000000002</v>
      </c>
      <c r="U66" s="141">
        <f t="shared" si="10"/>
        <v>2.4</v>
      </c>
      <c r="V66" s="144">
        <f t="shared" si="10"/>
        <v>1.5249999999999999</v>
      </c>
      <c r="W66" s="126">
        <f t="shared" si="2"/>
        <v>82</v>
      </c>
      <c r="X66" s="46">
        <f t="shared" si="8"/>
        <v>10.399999999999999</v>
      </c>
      <c r="Y66" s="186">
        <v>68</v>
      </c>
      <c r="Z66" s="51">
        <f t="shared" si="4"/>
        <v>54.400000000000006</v>
      </c>
    </row>
    <row r="67" spans="1:26" ht="21" thickBot="1" x14ac:dyDescent="0.35"/>
    <row r="68" spans="1:26" x14ac:dyDescent="0.3">
      <c r="A68" s="205" t="s">
        <v>17</v>
      </c>
      <c r="B68" s="206"/>
      <c r="C68" s="207"/>
      <c r="D68" s="8">
        <f t="shared" ref="D68:Z68" si="11">COUNT(D7:D66)</f>
        <v>60</v>
      </c>
      <c r="E68" s="9">
        <f t="shared" si="11"/>
        <v>60</v>
      </c>
      <c r="F68" s="9">
        <f t="shared" si="11"/>
        <v>60</v>
      </c>
      <c r="G68" s="9">
        <f t="shared" si="11"/>
        <v>60</v>
      </c>
      <c r="H68" s="118">
        <f t="shared" si="11"/>
        <v>60</v>
      </c>
      <c r="I68" s="12">
        <f t="shared" si="11"/>
        <v>60</v>
      </c>
      <c r="J68" s="119">
        <f t="shared" si="11"/>
        <v>60</v>
      </c>
      <c r="K68" s="111">
        <f t="shared" si="11"/>
        <v>60</v>
      </c>
      <c r="L68" s="27">
        <f t="shared" si="11"/>
        <v>60</v>
      </c>
      <c r="M68" s="27">
        <f t="shared" si="11"/>
        <v>60</v>
      </c>
      <c r="N68" s="27">
        <f t="shared" si="11"/>
        <v>60</v>
      </c>
      <c r="O68" s="112">
        <f t="shared" si="11"/>
        <v>60</v>
      </c>
      <c r="P68" s="107">
        <f t="shared" si="11"/>
        <v>60</v>
      </c>
      <c r="Q68" s="130">
        <f t="shared" si="11"/>
        <v>60</v>
      </c>
      <c r="R68" s="133">
        <f t="shared" si="11"/>
        <v>60</v>
      </c>
      <c r="S68" s="37">
        <f t="shared" si="11"/>
        <v>60</v>
      </c>
      <c r="T68" s="37">
        <f t="shared" si="11"/>
        <v>60</v>
      </c>
      <c r="U68" s="37">
        <f t="shared" si="11"/>
        <v>60</v>
      </c>
      <c r="V68" s="38">
        <f t="shared" si="11"/>
        <v>60</v>
      </c>
      <c r="W68" s="145">
        <f t="shared" si="11"/>
        <v>60</v>
      </c>
      <c r="X68" s="136">
        <f t="shared" si="11"/>
        <v>60</v>
      </c>
      <c r="Y68" s="28">
        <f t="shared" si="11"/>
        <v>60</v>
      </c>
      <c r="Z68" s="140">
        <f t="shared" si="11"/>
        <v>60</v>
      </c>
    </row>
    <row r="69" spans="1:26" ht="21" customHeight="1" x14ac:dyDescent="0.3">
      <c r="A69" s="208" t="s">
        <v>18</v>
      </c>
      <c r="B69" s="209"/>
      <c r="C69" s="210"/>
      <c r="D69" s="13">
        <v>20</v>
      </c>
      <c r="E69" s="14">
        <v>20</v>
      </c>
      <c r="F69" s="14">
        <v>20</v>
      </c>
      <c r="G69" s="14">
        <v>20</v>
      </c>
      <c r="H69" s="120">
        <v>20</v>
      </c>
      <c r="I69" s="17">
        <f>SUM(D69:H69)</f>
        <v>100</v>
      </c>
      <c r="J69" s="121">
        <f>I69*0.15</f>
        <v>15</v>
      </c>
      <c r="K69" s="113">
        <v>6</v>
      </c>
      <c r="L69" s="31">
        <v>6</v>
      </c>
      <c r="M69" s="31">
        <v>6</v>
      </c>
      <c r="N69" s="31">
        <v>6</v>
      </c>
      <c r="O69" s="114">
        <v>6</v>
      </c>
      <c r="P69" s="108">
        <f>SUM(K69:O69)</f>
        <v>30</v>
      </c>
      <c r="Q69" s="131">
        <f>P69*0.05</f>
        <v>1.5</v>
      </c>
      <c r="R69" s="134">
        <f>(D69*0.15+K69*0.05)</f>
        <v>3.3</v>
      </c>
      <c r="S69" s="40">
        <f>((E69*0.15+L69*0.05))</f>
        <v>3.3</v>
      </c>
      <c r="T69" s="40">
        <f>((F69*0.15+M69*0.05))</f>
        <v>3.3</v>
      </c>
      <c r="U69" s="40">
        <f>((G69*0.15+N69*0.05))</f>
        <v>3.3</v>
      </c>
      <c r="V69" s="41">
        <f>((H69*0.15+O69*0.05))</f>
        <v>3.3</v>
      </c>
      <c r="W69" s="146">
        <v>130</v>
      </c>
      <c r="X69" s="137">
        <f>J69+Q69</f>
        <v>16.5</v>
      </c>
      <c r="Y69" s="32">
        <v>100</v>
      </c>
      <c r="Z69" s="115">
        <f>Y69*0.8</f>
        <v>80</v>
      </c>
    </row>
    <row r="70" spans="1:26" x14ac:dyDescent="0.3">
      <c r="A70" s="208" t="s">
        <v>83</v>
      </c>
      <c r="B70" s="209"/>
      <c r="C70" s="210"/>
      <c r="D70" s="13">
        <f t="shared" ref="D70:L70" si="12">D69*0.4</f>
        <v>8</v>
      </c>
      <c r="E70" s="14">
        <f t="shared" si="12"/>
        <v>8</v>
      </c>
      <c r="F70" s="14">
        <f t="shared" si="12"/>
        <v>8</v>
      </c>
      <c r="G70" s="14">
        <f t="shared" si="12"/>
        <v>8</v>
      </c>
      <c r="H70" s="120">
        <f t="shared" si="12"/>
        <v>8</v>
      </c>
      <c r="I70" s="17">
        <f t="shared" si="12"/>
        <v>40</v>
      </c>
      <c r="J70" s="121">
        <f t="shared" si="12"/>
        <v>6</v>
      </c>
      <c r="K70" s="113">
        <f t="shared" si="12"/>
        <v>2.4000000000000004</v>
      </c>
      <c r="L70" s="31">
        <f t="shared" si="12"/>
        <v>2.4000000000000004</v>
      </c>
      <c r="M70" s="31">
        <f t="shared" ref="M70:Z70" si="13">M69*0.4</f>
        <v>2.4000000000000004</v>
      </c>
      <c r="N70" s="31">
        <f t="shared" si="13"/>
        <v>2.4000000000000004</v>
      </c>
      <c r="O70" s="114">
        <f t="shared" si="13"/>
        <v>2.4000000000000004</v>
      </c>
      <c r="P70" s="108">
        <f t="shared" si="13"/>
        <v>12</v>
      </c>
      <c r="Q70" s="131">
        <f t="shared" si="13"/>
        <v>0.60000000000000009</v>
      </c>
      <c r="R70" s="134">
        <f t="shared" si="13"/>
        <v>1.32</v>
      </c>
      <c r="S70" s="40">
        <f t="shared" si="13"/>
        <v>1.32</v>
      </c>
      <c r="T70" s="40">
        <f t="shared" si="13"/>
        <v>1.32</v>
      </c>
      <c r="U70" s="40">
        <f t="shared" si="13"/>
        <v>1.32</v>
      </c>
      <c r="V70" s="41">
        <f t="shared" si="13"/>
        <v>1.32</v>
      </c>
      <c r="W70" s="146">
        <f t="shared" si="13"/>
        <v>52</v>
      </c>
      <c r="X70" s="137">
        <f t="shared" si="13"/>
        <v>6.6000000000000005</v>
      </c>
      <c r="Y70" s="32">
        <f t="shared" si="13"/>
        <v>40</v>
      </c>
      <c r="Z70" s="115">
        <f t="shared" si="13"/>
        <v>32</v>
      </c>
    </row>
    <row r="71" spans="1:26" ht="21" customHeight="1" x14ac:dyDescent="0.3">
      <c r="A71" s="208" t="s">
        <v>19</v>
      </c>
      <c r="B71" s="209"/>
      <c r="C71" s="210"/>
      <c r="D71" s="13">
        <f>COUNTIF(D7:D66, "&gt;=8")</f>
        <v>41</v>
      </c>
      <c r="E71" s="14">
        <f>COUNTIF(E7:E66, "&gt;=8")</f>
        <v>45</v>
      </c>
      <c r="F71" s="14">
        <f>COUNTIF(F7:F66, "&gt;=8")</f>
        <v>46</v>
      </c>
      <c r="G71" s="14">
        <f>COUNTIF(G7:G66, "&gt;=8")</f>
        <v>42</v>
      </c>
      <c r="H71" s="120">
        <f>COUNTIF(H7:H66, "&gt;=8")</f>
        <v>45</v>
      </c>
      <c r="I71" s="17">
        <f>COUNTIF(I7:I66, "&gt;=40")</f>
        <v>45</v>
      </c>
      <c r="J71" s="121">
        <f>COUNTIF(J7:J66, "&gt;=6")</f>
        <v>45</v>
      </c>
      <c r="K71" s="113">
        <f>COUNTIF(K7:K66, "&gt;=2.4")</f>
        <v>50</v>
      </c>
      <c r="L71" s="31">
        <f>COUNTIF(L7:L66, "&gt;=2.4")</f>
        <v>46</v>
      </c>
      <c r="M71" s="31">
        <f>COUNTIF(M7:M66, "&gt;=2.4")</f>
        <v>43</v>
      </c>
      <c r="N71" s="31">
        <f>COUNTIF(N7:N66, "&gt;=2.4")</f>
        <v>41</v>
      </c>
      <c r="O71" s="114">
        <f>COUNTIF(O7:O66, "&gt;=2.4")</f>
        <v>42</v>
      </c>
      <c r="P71" s="108">
        <f>COUNTIF(P7:P66, "&gt;=12")</f>
        <v>53</v>
      </c>
      <c r="Q71" s="131">
        <f>COUNTIF(Q7:Q66, "&gt;=0.6")</f>
        <v>53</v>
      </c>
      <c r="R71" s="134">
        <f>COUNTIF(R7:R66, "&gt;=1.32")</f>
        <v>42</v>
      </c>
      <c r="S71" s="40">
        <f>COUNTIF(S7:S66, "&gt;=1.32")</f>
        <v>44</v>
      </c>
      <c r="T71" s="40">
        <f>COUNTIF(T7:T66, "&gt;=1.32")</f>
        <v>43</v>
      </c>
      <c r="U71" s="40">
        <f>COUNTIF(U7:U66, "&gt;=1.32")</f>
        <v>40</v>
      </c>
      <c r="V71" s="41">
        <f>COUNTIF(V7:V66, "&gt;=1.32")</f>
        <v>44</v>
      </c>
      <c r="W71" s="146">
        <f>COUNTIF(W7:W66, "&gt;=52")</f>
        <v>46</v>
      </c>
      <c r="X71" s="137">
        <f>COUNTIF(X7:X66, "&gt;=6.6")</f>
        <v>45</v>
      </c>
      <c r="Y71" s="32">
        <f>COUNTIF(Y7:Y66, "&gt;=40")</f>
        <v>53</v>
      </c>
      <c r="Z71" s="115">
        <f>COUNTIF(Z7:Z66, "&gt;=32")</f>
        <v>53</v>
      </c>
    </row>
    <row r="72" spans="1:26" x14ac:dyDescent="0.3">
      <c r="A72" s="208" t="s">
        <v>20</v>
      </c>
      <c r="B72" s="209"/>
      <c r="C72" s="210"/>
      <c r="D72" s="122" t="str">
        <f t="shared" ref="D72:Z72" si="14" xml:space="preserve"> IF(((D71/COUNT(D7:D66))*100)&gt;=60,"3", IF(AND(((D71/COUNT(D7:D66))*100)&lt;60, ((D71/COUNT(D7:D66))*100)&gt;=50),"2", IF( AND(((D71/COUNT(D7:D66))*100)&lt;50, ((D71/COUNT(D7:D66))*100)&gt;=40),"1","0")))</f>
        <v>3</v>
      </c>
      <c r="E72" s="14" t="str">
        <f t="shared" si="14"/>
        <v>3</v>
      </c>
      <c r="F72" s="14" t="str">
        <f t="shared" si="14"/>
        <v>3</v>
      </c>
      <c r="G72" s="14" t="str">
        <f t="shared" si="14"/>
        <v>3</v>
      </c>
      <c r="H72" s="120" t="str">
        <f t="shared" si="14"/>
        <v>3</v>
      </c>
      <c r="I72" s="17" t="str">
        <f t="shared" si="14"/>
        <v>3</v>
      </c>
      <c r="J72" s="121" t="str">
        <f t="shared" si="14"/>
        <v>3</v>
      </c>
      <c r="K72" s="113" t="str">
        <f t="shared" si="14"/>
        <v>3</v>
      </c>
      <c r="L72" s="30" t="str">
        <f t="shared" si="14"/>
        <v>3</v>
      </c>
      <c r="M72" s="30" t="str">
        <f t="shared" si="14"/>
        <v>3</v>
      </c>
      <c r="N72" s="30" t="str">
        <f t="shared" si="14"/>
        <v>3</v>
      </c>
      <c r="O72" s="115" t="str">
        <f t="shared" si="14"/>
        <v>3</v>
      </c>
      <c r="P72" s="108" t="str">
        <f t="shared" si="14"/>
        <v>3</v>
      </c>
      <c r="Q72" s="131" t="str">
        <f t="shared" si="14"/>
        <v>3</v>
      </c>
      <c r="R72" s="134" t="str">
        <f t="shared" si="14"/>
        <v>3</v>
      </c>
      <c r="S72" s="40" t="str">
        <f t="shared" si="14"/>
        <v>3</v>
      </c>
      <c r="T72" s="40" t="str">
        <f t="shared" si="14"/>
        <v>3</v>
      </c>
      <c r="U72" s="40" t="str">
        <f t="shared" si="14"/>
        <v>3</v>
      </c>
      <c r="V72" s="41" t="str">
        <f t="shared" si="14"/>
        <v>3</v>
      </c>
      <c r="W72" s="137" t="str">
        <f t="shared" si="14"/>
        <v>3</v>
      </c>
      <c r="X72" s="138" t="str">
        <f t="shared" si="14"/>
        <v>3</v>
      </c>
      <c r="Y72" s="131" t="str">
        <f t="shared" si="14"/>
        <v>3</v>
      </c>
      <c r="Z72" s="32" t="str">
        <f t="shared" si="14"/>
        <v>3</v>
      </c>
    </row>
    <row r="73" spans="1:26" ht="21" thickBot="1" x14ac:dyDescent="0.35">
      <c r="A73" s="252" t="s">
        <v>21</v>
      </c>
      <c r="B73" s="253"/>
      <c r="C73" s="254"/>
      <c r="D73" s="18">
        <f t="shared" ref="D73:Z73" si="15">((D71/COUNT(D7:D66))*D72)</f>
        <v>2.0499999999999998</v>
      </c>
      <c r="E73" s="19">
        <f t="shared" si="15"/>
        <v>2.25</v>
      </c>
      <c r="F73" s="19">
        <f t="shared" si="15"/>
        <v>2.3000000000000003</v>
      </c>
      <c r="G73" s="19">
        <f t="shared" si="15"/>
        <v>2.0999999999999996</v>
      </c>
      <c r="H73" s="123">
        <f t="shared" si="15"/>
        <v>2.25</v>
      </c>
      <c r="I73" s="20">
        <f t="shared" si="15"/>
        <v>2.25</v>
      </c>
      <c r="J73" s="124">
        <f t="shared" si="15"/>
        <v>2.25</v>
      </c>
      <c r="K73" s="116">
        <f t="shared" si="15"/>
        <v>2.5</v>
      </c>
      <c r="L73" s="34">
        <f t="shared" si="15"/>
        <v>2.3000000000000003</v>
      </c>
      <c r="M73" s="34">
        <f t="shared" si="15"/>
        <v>2.15</v>
      </c>
      <c r="N73" s="34">
        <f t="shared" si="15"/>
        <v>2.0499999999999998</v>
      </c>
      <c r="O73" s="117">
        <f t="shared" si="15"/>
        <v>2.0999999999999996</v>
      </c>
      <c r="P73" s="109">
        <f t="shared" si="15"/>
        <v>2.65</v>
      </c>
      <c r="Q73" s="132">
        <f t="shared" si="15"/>
        <v>2.65</v>
      </c>
      <c r="R73" s="135">
        <f t="shared" si="15"/>
        <v>2.0999999999999996</v>
      </c>
      <c r="S73" s="42">
        <f t="shared" si="15"/>
        <v>2.1999999999999997</v>
      </c>
      <c r="T73" s="42">
        <f t="shared" si="15"/>
        <v>2.15</v>
      </c>
      <c r="U73" s="42">
        <f t="shared" si="15"/>
        <v>2</v>
      </c>
      <c r="V73" s="43">
        <f t="shared" si="15"/>
        <v>2.1999999999999997</v>
      </c>
      <c r="W73" s="147">
        <f t="shared" si="15"/>
        <v>2.3000000000000003</v>
      </c>
      <c r="X73" s="139">
        <f t="shared" si="15"/>
        <v>2.25</v>
      </c>
      <c r="Y73" s="132">
        <f t="shared" si="15"/>
        <v>2.65</v>
      </c>
      <c r="Z73" s="35">
        <f t="shared" si="15"/>
        <v>2.65</v>
      </c>
    </row>
    <row r="74" spans="1:26" ht="21" thickBot="1" x14ac:dyDescent="0.35">
      <c r="A74" s="2"/>
      <c r="B74" s="2"/>
      <c r="C74" s="2"/>
      <c r="D74" s="2"/>
    </row>
    <row r="75" spans="1:26" x14ac:dyDescent="0.3">
      <c r="A75" s="255" t="s">
        <v>22</v>
      </c>
      <c r="B75" s="256"/>
      <c r="C75" s="257"/>
      <c r="D75" s="2"/>
      <c r="E75" s="236" t="s">
        <v>23</v>
      </c>
      <c r="F75" s="237"/>
      <c r="G75" s="237"/>
      <c r="H75" s="237"/>
      <c r="I75" s="237"/>
      <c r="J75" s="237"/>
      <c r="K75" s="237"/>
      <c r="L75" s="237"/>
      <c r="M75" s="237"/>
      <c r="N75" s="238"/>
      <c r="O75" s="110" t="s">
        <v>13</v>
      </c>
      <c r="P75" s="52" t="s">
        <v>3</v>
      </c>
      <c r="Q75" s="52" t="s">
        <v>4</v>
      </c>
      <c r="R75" s="52" t="s">
        <v>5</v>
      </c>
      <c r="S75" s="53" t="s">
        <v>6</v>
      </c>
    </row>
    <row r="76" spans="1:26" ht="21" thickBot="1" x14ac:dyDescent="0.35">
      <c r="A76" s="54" t="s">
        <v>84</v>
      </c>
      <c r="B76" s="3"/>
      <c r="C76" s="55"/>
      <c r="D76" s="2"/>
      <c r="E76" s="239"/>
      <c r="F76" s="240"/>
      <c r="G76" s="240"/>
      <c r="H76" s="240"/>
      <c r="I76" s="240"/>
      <c r="J76" s="240"/>
      <c r="K76" s="240"/>
      <c r="L76" s="240"/>
      <c r="M76" s="240"/>
      <c r="N76" s="241"/>
      <c r="O76" s="4">
        <f>(R73*0.2+Z73*0.8)</f>
        <v>2.54</v>
      </c>
      <c r="P76" s="4">
        <f>(S73*0.2+Z73*0.8)</f>
        <v>2.56</v>
      </c>
      <c r="Q76" s="4">
        <f>(T73*0.2+Z73*0.8)</f>
        <v>2.5500000000000003</v>
      </c>
      <c r="R76" s="4">
        <f>(U73*0.2+Z73*0.8)</f>
        <v>2.52</v>
      </c>
      <c r="S76" s="7">
        <f>(V73*0.2+Z73*0.8)</f>
        <v>2.56</v>
      </c>
    </row>
    <row r="77" spans="1:26" x14ac:dyDescent="0.3">
      <c r="A77" s="54" t="s">
        <v>85</v>
      </c>
      <c r="B77" s="3"/>
      <c r="C77" s="55"/>
      <c r="D77" s="2"/>
    </row>
    <row r="78" spans="1:26" ht="21" thickBot="1" x14ac:dyDescent="0.35">
      <c r="A78" s="56" t="s">
        <v>86</v>
      </c>
      <c r="B78" s="57"/>
      <c r="C78" s="58"/>
      <c r="D78" s="2"/>
    </row>
  </sheetData>
  <mergeCells count="22">
    <mergeCell ref="A70:C70"/>
    <mergeCell ref="A71:C71"/>
    <mergeCell ref="A72:C72"/>
    <mergeCell ref="A73:C73"/>
    <mergeCell ref="A75:C75"/>
    <mergeCell ref="E75:N76"/>
    <mergeCell ref="Y4:Y6"/>
    <mergeCell ref="Z4:Z6"/>
    <mergeCell ref="D5:J5"/>
    <mergeCell ref="K5:Q5"/>
    <mergeCell ref="A68:C68"/>
    <mergeCell ref="A69:C69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2" sqref="A2:J2"/>
    </sheetView>
  </sheetViews>
  <sheetFormatPr defaultColWidth="8.85546875" defaultRowHeight="15.75" x14ac:dyDescent="0.25"/>
  <cols>
    <col min="1" max="1" width="6.28515625" style="2" bestFit="1" customWidth="1"/>
    <col min="2" max="2" width="7.28515625" style="2" bestFit="1" customWidth="1"/>
    <col min="3" max="3" width="10.85546875" style="2" bestFit="1" customWidth="1"/>
    <col min="4" max="4" width="45" style="2" bestFit="1" customWidth="1"/>
    <col min="5" max="16384" width="8.85546875" style="2"/>
  </cols>
  <sheetData>
    <row r="1" spans="1:10" x14ac:dyDescent="0.25">
      <c r="A1" s="268" t="s">
        <v>24</v>
      </c>
      <c r="B1" s="269"/>
      <c r="C1" s="269"/>
      <c r="D1" s="269"/>
      <c r="E1" s="269"/>
      <c r="F1" s="269"/>
      <c r="G1" s="269"/>
      <c r="H1" s="269"/>
      <c r="I1" s="269"/>
      <c r="J1" s="270"/>
    </row>
    <row r="2" spans="1:10" x14ac:dyDescent="0.25">
      <c r="A2" s="268"/>
      <c r="B2" s="269"/>
      <c r="C2" s="269"/>
      <c r="D2" s="269"/>
      <c r="E2" s="269"/>
      <c r="F2" s="269"/>
      <c r="G2" s="269"/>
      <c r="H2" s="269"/>
      <c r="I2" s="269"/>
      <c r="J2" s="270"/>
    </row>
    <row r="3" spans="1:10" x14ac:dyDescent="0.25">
      <c r="A3" s="61" t="s">
        <v>25</v>
      </c>
      <c r="B3" s="61" t="s">
        <v>26</v>
      </c>
      <c r="C3" s="61" t="s">
        <v>27</v>
      </c>
      <c r="D3" s="61" t="s">
        <v>28</v>
      </c>
      <c r="E3" s="61" t="s">
        <v>29</v>
      </c>
      <c r="F3" s="61" t="s">
        <v>30</v>
      </c>
      <c r="G3" s="61" t="s">
        <v>31</v>
      </c>
      <c r="H3" s="61" t="s">
        <v>32</v>
      </c>
      <c r="I3" s="61" t="s">
        <v>33</v>
      </c>
      <c r="J3" s="62" t="s">
        <v>34</v>
      </c>
    </row>
    <row r="4" spans="1:10" ht="16.5" thickBot="1" x14ac:dyDescent="0.3">
      <c r="A4" s="59"/>
      <c r="B4" s="59"/>
      <c r="C4" s="60">
        <f>'ABST Paper-1'!E3</f>
        <v>0</v>
      </c>
      <c r="D4" s="60" t="str">
        <f>'ABST Paper-1'!C3</f>
        <v>Auditing and Management Accounting</v>
      </c>
      <c r="E4" s="4">
        <v>1.8459459459459457</v>
      </c>
      <c r="F4" s="4">
        <v>1.9783783783783782</v>
      </c>
      <c r="G4" s="4">
        <v>1.835135135135135</v>
      </c>
      <c r="H4" s="4">
        <v>1.8459459459459457</v>
      </c>
      <c r="I4" s="7">
        <v>1.8405405405405404</v>
      </c>
      <c r="J4" s="63">
        <f t="shared" ref="J4:J9" si="0">AVERAGE(E4:I4)</f>
        <v>1.8691891891891892</v>
      </c>
    </row>
    <row r="5" spans="1:10" x14ac:dyDescent="0.25">
      <c r="A5" s="59"/>
      <c r="B5" s="59"/>
      <c r="C5" s="60">
        <f>'ABST Paper-2'!E3</f>
        <v>0</v>
      </c>
      <c r="D5" s="60" t="str">
        <f>'ABST Paper-2'!C3</f>
        <v>Computerized Accounting</v>
      </c>
      <c r="E5" s="59">
        <f>'ABST Paper-2'!O76</f>
        <v>0</v>
      </c>
      <c r="F5" s="59">
        <f>'ABST Paper-2'!P76</f>
        <v>0</v>
      </c>
      <c r="G5" s="59">
        <f>'ABST Paper-2'!Q76</f>
        <v>0</v>
      </c>
      <c r="H5" s="59">
        <f>'ABST Paper-2'!R76</f>
        <v>0</v>
      </c>
      <c r="I5" s="59">
        <f>'ABST Paper-2'!S76</f>
        <v>0</v>
      </c>
      <c r="J5" s="63">
        <f t="shared" si="0"/>
        <v>0</v>
      </c>
    </row>
    <row r="6" spans="1:10" x14ac:dyDescent="0.25">
      <c r="A6" s="59"/>
      <c r="B6" s="59"/>
      <c r="C6" s="60">
        <f>'EAFM Paper-1'!E3</f>
        <v>0</v>
      </c>
      <c r="D6" s="60" t="str">
        <f>'EAFM Paper-1'!C3</f>
        <v>Rural Development and Corporation</v>
      </c>
      <c r="E6" s="59">
        <f>'EAFM Paper-1'!O76</f>
        <v>2.2333333333333334</v>
      </c>
      <c r="F6" s="59">
        <f>'EAFM Paper-1'!P76</f>
        <v>2.4</v>
      </c>
      <c r="G6" s="59">
        <f>'EAFM Paper-1'!Q76</f>
        <v>2.39</v>
      </c>
      <c r="H6" s="59">
        <f>'EAFM Paper-1'!R76</f>
        <v>2.4</v>
      </c>
      <c r="I6" s="59">
        <f>'EAFM Paper-1'!S76</f>
        <v>2.4300000000000002</v>
      </c>
      <c r="J6" s="63">
        <f t="shared" si="0"/>
        <v>2.3706666666666667</v>
      </c>
    </row>
    <row r="7" spans="1:10" x14ac:dyDescent="0.25">
      <c r="A7" s="59"/>
      <c r="B7" s="59"/>
      <c r="C7" s="60">
        <f>'EAFM Paper-2'!E3</f>
        <v>0</v>
      </c>
      <c r="D7" s="60" t="str">
        <f>'EAFM Paper-2'!C3</f>
        <v>Business Budgeting</v>
      </c>
      <c r="E7" s="59">
        <f>'EAFM Paper-2'!O76</f>
        <v>2.3218644067796612</v>
      </c>
      <c r="F7" s="59">
        <f>'EAFM Paper-2'!P76</f>
        <v>2.3418644067796612</v>
      </c>
      <c r="G7" s="59">
        <f>'EAFM Paper-2'!Q76</f>
        <v>2.311864406779661</v>
      </c>
      <c r="H7" s="59">
        <f>'EAFM Paper-2'!R76</f>
        <v>2.3218644067796612</v>
      </c>
      <c r="I7" s="59">
        <f>'EAFM Paper-2'!S76</f>
        <v>2.3218644067796612</v>
      </c>
      <c r="J7" s="63">
        <f t="shared" si="0"/>
        <v>2.3238644067796606</v>
      </c>
    </row>
    <row r="8" spans="1:10" x14ac:dyDescent="0.25">
      <c r="A8" s="59"/>
      <c r="B8" s="59"/>
      <c r="C8" s="60">
        <f>'BADM Paper-1'!E3</f>
        <v>0</v>
      </c>
      <c r="D8" s="60" t="str">
        <f>'BADM Paper-1'!C3</f>
        <v>Functional management</v>
      </c>
      <c r="E8" s="59">
        <f>'BADM Paper-1'!O76</f>
        <v>2.5700000000000003</v>
      </c>
      <c r="F8" s="59">
        <f>'BADM Paper-1'!P76</f>
        <v>2.54</v>
      </c>
      <c r="G8" s="59">
        <f>'BADM Paper-1'!Q76</f>
        <v>2.6300000000000003</v>
      </c>
      <c r="H8" s="59">
        <f>'BADM Paper-1'!R76</f>
        <v>2.6500000000000004</v>
      </c>
      <c r="I8" s="59">
        <f>'BADM Paper-1'!S76</f>
        <v>2.58</v>
      </c>
      <c r="J8" s="63">
        <f t="shared" si="0"/>
        <v>2.5940000000000003</v>
      </c>
    </row>
    <row r="9" spans="1:10" ht="31.5" x14ac:dyDescent="0.25">
      <c r="A9" s="59"/>
      <c r="B9" s="59"/>
      <c r="C9" s="60">
        <f>'BADM Paper-2'!E3</f>
        <v>0</v>
      </c>
      <c r="D9" s="60" t="str">
        <f>'BADM Paper-2'!C3</f>
        <v>ADVERTISING AND SALES MANAGEMENT</v>
      </c>
      <c r="E9" s="59">
        <f>'BADM Paper-2'!O76</f>
        <v>2.54</v>
      </c>
      <c r="F9" s="59">
        <f>'BADM Paper-2'!P76</f>
        <v>2.56</v>
      </c>
      <c r="G9" s="59">
        <f>'BADM Paper-2'!Q76</f>
        <v>2.5500000000000003</v>
      </c>
      <c r="H9" s="59">
        <f>'BADM Paper-2'!R76</f>
        <v>2.52</v>
      </c>
      <c r="I9" s="59">
        <f>'BADM Paper-2'!S76</f>
        <v>2.56</v>
      </c>
      <c r="J9" s="63">
        <f t="shared" si="0"/>
        <v>2.5460000000000003</v>
      </c>
    </row>
    <row r="10" spans="1:10" ht="30.6" customHeight="1" x14ac:dyDescent="0.25">
      <c r="A10" s="267" t="s">
        <v>34</v>
      </c>
      <c r="B10" s="267"/>
      <c r="C10" s="267"/>
      <c r="D10" s="267"/>
      <c r="E10" s="63">
        <f t="shared" ref="E10:J10" si="1">AVERAGE(E4:E9)</f>
        <v>1.9185239476764899</v>
      </c>
      <c r="F10" s="63">
        <f t="shared" si="1"/>
        <v>1.9700404641930065</v>
      </c>
      <c r="G10" s="63">
        <f t="shared" si="1"/>
        <v>1.9528332569857996</v>
      </c>
      <c r="H10" s="63">
        <f t="shared" si="1"/>
        <v>1.9563017254542678</v>
      </c>
      <c r="I10" s="63">
        <f t="shared" si="1"/>
        <v>1.9554008245533672</v>
      </c>
      <c r="J10" s="63">
        <f t="shared" si="1"/>
        <v>1.9506200437725862</v>
      </c>
    </row>
  </sheetData>
  <mergeCells count="3">
    <mergeCell ref="A10:D10"/>
    <mergeCell ref="A1:J1"/>
    <mergeCell ref="A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zoomScale="79" workbookViewId="0">
      <selection activeCell="G62" sqref="G62"/>
    </sheetView>
  </sheetViews>
  <sheetFormatPr defaultColWidth="8.85546875" defaultRowHeight="15.75" x14ac:dyDescent="0.25"/>
  <cols>
    <col min="1" max="1" width="8.85546875" style="2"/>
    <col min="2" max="2" width="13.85546875" style="2" customWidth="1"/>
    <col min="3" max="3" width="8.85546875" style="2"/>
    <col min="4" max="4" width="18.42578125" style="2" customWidth="1"/>
    <col min="5" max="19" width="8.85546875" style="2"/>
    <col min="20" max="20" width="9.7109375" style="2" customWidth="1"/>
    <col min="21" max="21" width="10.140625" style="2" customWidth="1"/>
    <col min="22" max="16384" width="8.85546875" style="2"/>
  </cols>
  <sheetData>
    <row r="1" spans="1:21" x14ac:dyDescent="0.25">
      <c r="A1" s="66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21" ht="30.6" customHeight="1" x14ac:dyDescent="0.25">
      <c r="A2" s="66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S2" s="75" t="s">
        <v>25</v>
      </c>
      <c r="T2" s="76" t="s">
        <v>35</v>
      </c>
      <c r="U2" s="76" t="s">
        <v>36</v>
      </c>
    </row>
    <row r="3" spans="1:21" x14ac:dyDescent="0.25">
      <c r="A3" s="66"/>
      <c r="B3" s="64"/>
      <c r="C3" s="65"/>
      <c r="D3" s="281" t="s">
        <v>62</v>
      </c>
      <c r="E3" s="281"/>
      <c r="F3" s="281"/>
      <c r="G3" s="281"/>
      <c r="H3" s="281"/>
      <c r="I3" s="281"/>
      <c r="J3" s="281"/>
      <c r="K3" s="281"/>
      <c r="L3" s="65"/>
      <c r="M3" s="65"/>
      <c r="N3" s="65"/>
      <c r="O3" s="65"/>
      <c r="P3" s="65"/>
      <c r="S3" s="72">
        <v>1</v>
      </c>
      <c r="T3" s="73" t="s">
        <v>13</v>
      </c>
      <c r="U3" s="77">
        <f>'CO (All Subjects)'!E10</f>
        <v>1.9185239476764899</v>
      </c>
    </row>
    <row r="4" spans="1:21" x14ac:dyDescent="0.25">
      <c r="A4" s="66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S4" s="72">
        <v>2</v>
      </c>
      <c r="T4" s="73" t="s">
        <v>3</v>
      </c>
      <c r="U4" s="77">
        <f>'CO (All Subjects)'!F10</f>
        <v>1.9700404641930065</v>
      </c>
    </row>
    <row r="5" spans="1:21" x14ac:dyDescent="0.25">
      <c r="A5" s="66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S5" s="72">
        <v>3</v>
      </c>
      <c r="T5" s="73" t="s">
        <v>4</v>
      </c>
      <c r="U5" s="77">
        <f>'CO (All Subjects)'!G10</f>
        <v>1.9528332569857996</v>
      </c>
    </row>
    <row r="6" spans="1:21" x14ac:dyDescent="0.25">
      <c r="B6" s="71" t="s">
        <v>104</v>
      </c>
      <c r="C6" s="71"/>
      <c r="D6" s="71" t="str">
        <f>'CO (All Subjects)'!D4</f>
        <v>Auditing and Management Accounting</v>
      </c>
      <c r="E6" s="71"/>
      <c r="F6" s="71"/>
      <c r="G6" s="71"/>
      <c r="H6" s="71"/>
      <c r="I6" s="71"/>
      <c r="J6" s="71"/>
      <c r="K6" s="65"/>
      <c r="L6" s="65"/>
      <c r="M6" s="65"/>
      <c r="N6" s="65"/>
      <c r="O6" s="65"/>
      <c r="P6" s="65"/>
      <c r="S6" s="72">
        <v>4</v>
      </c>
      <c r="T6" s="73" t="s">
        <v>5</v>
      </c>
      <c r="U6" s="77">
        <f>'CO (All Subjects)'!H10</f>
        <v>1.9563017254542678</v>
      </c>
    </row>
    <row r="7" spans="1:21" ht="16.5" thickBot="1" x14ac:dyDescent="0.3">
      <c r="A7" s="66"/>
      <c r="B7" s="64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S7" s="72">
        <v>5</v>
      </c>
      <c r="T7" s="73" t="s">
        <v>6</v>
      </c>
      <c r="U7" s="77">
        <f>'CO (All Subjects)'!I10</f>
        <v>1.9554008245533672</v>
      </c>
    </row>
    <row r="8" spans="1:21" ht="16.5" customHeight="1" thickBot="1" x14ac:dyDescent="0.3">
      <c r="A8" s="66"/>
      <c r="B8" s="271" t="s">
        <v>37</v>
      </c>
      <c r="C8" s="67"/>
      <c r="D8" s="274" t="s">
        <v>38</v>
      </c>
      <c r="E8" s="275"/>
      <c r="F8" s="275"/>
      <c r="G8" s="275"/>
      <c r="H8" s="275"/>
      <c r="I8" s="275"/>
      <c r="J8" s="275"/>
      <c r="K8" s="275"/>
      <c r="L8" s="276"/>
      <c r="M8" s="274" t="s">
        <v>39</v>
      </c>
      <c r="N8" s="276"/>
    </row>
    <row r="9" spans="1:21" x14ac:dyDescent="0.25">
      <c r="A9" s="66"/>
      <c r="B9" s="272"/>
      <c r="C9" s="277" t="s">
        <v>40</v>
      </c>
      <c r="D9" s="279" t="s">
        <v>41</v>
      </c>
      <c r="E9" s="279" t="s">
        <v>42</v>
      </c>
      <c r="F9" s="279" t="s">
        <v>43</v>
      </c>
      <c r="G9" s="279" t="s">
        <v>44</v>
      </c>
      <c r="H9" s="279" t="s">
        <v>45</v>
      </c>
      <c r="I9" s="279" t="s">
        <v>46</v>
      </c>
      <c r="J9" s="279" t="s">
        <v>47</v>
      </c>
      <c r="K9" s="279" t="s">
        <v>48</v>
      </c>
      <c r="L9" s="279" t="s">
        <v>49</v>
      </c>
      <c r="M9" s="68"/>
      <c r="N9" s="68"/>
    </row>
    <row r="10" spans="1:21" ht="16.5" thickBot="1" x14ac:dyDescent="0.3">
      <c r="A10" s="66"/>
      <c r="B10" s="273"/>
      <c r="C10" s="278"/>
      <c r="D10" s="280"/>
      <c r="E10" s="280"/>
      <c r="F10" s="280"/>
      <c r="G10" s="280"/>
      <c r="H10" s="280"/>
      <c r="I10" s="280"/>
      <c r="J10" s="280"/>
      <c r="K10" s="280"/>
      <c r="L10" s="280"/>
      <c r="M10" s="70" t="s">
        <v>52</v>
      </c>
      <c r="N10" s="70" t="s">
        <v>53</v>
      </c>
    </row>
    <row r="11" spans="1:21" ht="16.5" thickBot="1" x14ac:dyDescent="0.3">
      <c r="A11" s="66"/>
      <c r="B11" s="69" t="s">
        <v>54</v>
      </c>
      <c r="C11" s="169">
        <v>3</v>
      </c>
      <c r="D11" s="170">
        <v>2</v>
      </c>
      <c r="E11" s="170">
        <v>3</v>
      </c>
      <c r="F11" s="170">
        <v>1</v>
      </c>
      <c r="G11" s="170">
        <v>1</v>
      </c>
      <c r="H11" s="170"/>
      <c r="I11" s="170">
        <v>1</v>
      </c>
      <c r="J11" s="170">
        <v>1</v>
      </c>
      <c r="K11" s="170">
        <v>1</v>
      </c>
      <c r="L11" s="170">
        <v>1</v>
      </c>
      <c r="M11" s="170">
        <v>1</v>
      </c>
      <c r="N11" s="170"/>
    </row>
    <row r="12" spans="1:21" ht="16.5" thickBot="1" x14ac:dyDescent="0.3">
      <c r="A12" s="66"/>
      <c r="B12" s="69" t="s">
        <v>55</v>
      </c>
      <c r="C12" s="171">
        <v>1</v>
      </c>
      <c r="D12" s="172">
        <v>1</v>
      </c>
      <c r="E12" s="172">
        <v>2</v>
      </c>
      <c r="F12" s="172">
        <v>2</v>
      </c>
      <c r="G12" s="172"/>
      <c r="H12" s="172"/>
      <c r="I12" s="172">
        <v>1</v>
      </c>
      <c r="J12" s="172"/>
      <c r="K12" s="172">
        <v>1</v>
      </c>
      <c r="L12" s="172"/>
      <c r="M12" s="172">
        <v>1</v>
      </c>
      <c r="N12" s="172">
        <v>1</v>
      </c>
    </row>
    <row r="13" spans="1:21" ht="16.5" thickBot="1" x14ac:dyDescent="0.3">
      <c r="A13" s="66"/>
      <c r="B13" s="69" t="s">
        <v>56</v>
      </c>
      <c r="C13" s="171">
        <v>2</v>
      </c>
      <c r="D13" s="172">
        <v>2</v>
      </c>
      <c r="E13" s="172">
        <v>2</v>
      </c>
      <c r="F13" s="172">
        <v>1</v>
      </c>
      <c r="G13" s="172">
        <v>3</v>
      </c>
      <c r="H13" s="172">
        <v>1</v>
      </c>
      <c r="I13" s="172">
        <v>1</v>
      </c>
      <c r="J13" s="172">
        <v>2</v>
      </c>
      <c r="K13" s="172">
        <v>2</v>
      </c>
      <c r="L13" s="172">
        <v>2</v>
      </c>
      <c r="M13" s="172">
        <v>1</v>
      </c>
      <c r="N13" s="172">
        <v>1</v>
      </c>
    </row>
    <row r="14" spans="1:21" ht="16.5" thickBot="1" x14ac:dyDescent="0.3">
      <c r="A14" s="66"/>
      <c r="B14" s="69" t="s">
        <v>57</v>
      </c>
      <c r="C14" s="171">
        <v>2</v>
      </c>
      <c r="D14" s="172">
        <v>2</v>
      </c>
      <c r="E14" s="172">
        <v>3</v>
      </c>
      <c r="F14" s="172">
        <v>2</v>
      </c>
      <c r="G14" s="172">
        <v>2</v>
      </c>
      <c r="H14" s="172">
        <v>3</v>
      </c>
      <c r="I14" s="172">
        <v>1</v>
      </c>
      <c r="J14" s="172"/>
      <c r="K14" s="172">
        <v>1</v>
      </c>
      <c r="L14" s="172">
        <v>1</v>
      </c>
      <c r="M14" s="172"/>
      <c r="N14" s="172">
        <v>1</v>
      </c>
    </row>
    <row r="15" spans="1:21" ht="16.5" thickBot="1" x14ac:dyDescent="0.3">
      <c r="A15" s="66"/>
      <c r="B15" s="69" t="s">
        <v>58</v>
      </c>
      <c r="C15" s="171">
        <v>1</v>
      </c>
      <c r="D15" s="172">
        <v>1</v>
      </c>
      <c r="E15" s="172">
        <v>2</v>
      </c>
      <c r="F15" s="172">
        <v>1</v>
      </c>
      <c r="G15" s="172">
        <v>3</v>
      </c>
      <c r="H15" s="172"/>
      <c r="I15" s="172"/>
      <c r="J15" s="172">
        <v>3</v>
      </c>
      <c r="K15" s="172"/>
      <c r="L15" s="172"/>
      <c r="M15" s="172"/>
      <c r="N15" s="172">
        <v>3</v>
      </c>
    </row>
    <row r="16" spans="1:21" ht="16.5" thickBot="1" x14ac:dyDescent="0.3">
      <c r="A16" s="66"/>
      <c r="B16" s="69" t="s">
        <v>59</v>
      </c>
      <c r="C16" s="74">
        <f>($U$3*C11+$U$4*C12+$U$5*C13+$U$6*C14+$U$7*C15)/(C11+C12+C13+C14+C15)</f>
        <v>1.944364788517331</v>
      </c>
      <c r="D16" s="74">
        <f t="shared" ref="D16:N16" si="0">($U$3*D11+$U$4*D12+$U$5*D13+$U$6*D14+$U$7*D15)/(D11+D12+D13+D14+D15)</f>
        <v>1.9475948936224361</v>
      </c>
      <c r="E16" s="74">
        <f t="shared" si="0"/>
        <v>1.9484188425713851</v>
      </c>
      <c r="F16" s="74">
        <f t="shared" si="0"/>
        <v>1.9542060583586007</v>
      </c>
      <c r="G16" s="74">
        <f t="shared" si="0"/>
        <v>1.9506477381336138</v>
      </c>
      <c r="H16" s="74">
        <f t="shared" si="0"/>
        <v>1.9554346083371508</v>
      </c>
      <c r="I16" s="74">
        <f t="shared" si="0"/>
        <v>1.9494248485773911</v>
      </c>
      <c r="J16" s="74">
        <f t="shared" si="0"/>
        <v>1.9483988225513651</v>
      </c>
      <c r="K16" s="74">
        <f t="shared" si="0"/>
        <v>1.9501065302590725</v>
      </c>
      <c r="L16" s="74">
        <f t="shared" si="0"/>
        <v>1.9451230467755893</v>
      </c>
      <c r="M16" s="74">
        <f t="shared" si="0"/>
        <v>1.9471325562850987</v>
      </c>
      <c r="N16" s="74">
        <f t="shared" si="0"/>
        <v>1.9575629867155293</v>
      </c>
    </row>
    <row r="17" spans="1:16" x14ac:dyDescent="0.25">
      <c r="A17" s="66"/>
      <c r="B17" s="71" t="s">
        <v>60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</row>
    <row r="18" spans="1:16" x14ac:dyDescent="0.25">
      <c r="A18" s="66"/>
      <c r="B18" s="71" t="s">
        <v>61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21" spans="1:16" x14ac:dyDescent="0.25">
      <c r="B21" s="71" t="s">
        <v>104</v>
      </c>
      <c r="C21" s="71"/>
      <c r="D21" s="71" t="str">
        <f>'CO (All Subjects)'!D5</f>
        <v>Computerized Accounting</v>
      </c>
      <c r="E21" s="71"/>
      <c r="F21" s="71"/>
      <c r="G21" s="71"/>
      <c r="H21" s="71"/>
      <c r="I21" s="71"/>
      <c r="J21" s="71"/>
      <c r="K21" s="65"/>
      <c r="L21" s="65"/>
      <c r="M21" s="65"/>
      <c r="N21" s="65"/>
      <c r="O21" s="65"/>
      <c r="P21" s="65"/>
    </row>
    <row r="22" spans="1:16" ht="16.5" thickBot="1" x14ac:dyDescent="0.3"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</row>
    <row r="23" spans="1:16" ht="16.5" customHeight="1" thickBot="1" x14ac:dyDescent="0.3">
      <c r="B23" s="271" t="s">
        <v>37</v>
      </c>
      <c r="C23" s="67"/>
      <c r="D23" s="274" t="s">
        <v>38</v>
      </c>
      <c r="E23" s="275"/>
      <c r="F23" s="275"/>
      <c r="G23" s="275"/>
      <c r="H23" s="275"/>
      <c r="I23" s="275"/>
      <c r="J23" s="275"/>
      <c r="K23" s="275"/>
      <c r="L23" s="276"/>
      <c r="M23" s="274" t="s">
        <v>39</v>
      </c>
      <c r="N23" s="276"/>
    </row>
    <row r="24" spans="1:16" x14ac:dyDescent="0.25">
      <c r="B24" s="272"/>
      <c r="C24" s="277" t="s">
        <v>40</v>
      </c>
      <c r="D24" s="279" t="s">
        <v>41</v>
      </c>
      <c r="E24" s="279" t="s">
        <v>42</v>
      </c>
      <c r="F24" s="279" t="s">
        <v>43</v>
      </c>
      <c r="G24" s="279" t="s">
        <v>44</v>
      </c>
      <c r="H24" s="279" t="s">
        <v>45</v>
      </c>
      <c r="I24" s="279" t="s">
        <v>46</v>
      </c>
      <c r="J24" s="279" t="s">
        <v>47</v>
      </c>
      <c r="K24" s="279" t="s">
        <v>48</v>
      </c>
      <c r="L24" s="279" t="s">
        <v>49</v>
      </c>
      <c r="M24" s="68"/>
      <c r="N24" s="68"/>
    </row>
    <row r="25" spans="1:16" ht="16.5" thickBot="1" x14ac:dyDescent="0.3">
      <c r="B25" s="273"/>
      <c r="C25" s="278"/>
      <c r="D25" s="280"/>
      <c r="E25" s="280"/>
      <c r="F25" s="280"/>
      <c r="G25" s="280"/>
      <c r="H25" s="280"/>
      <c r="I25" s="280"/>
      <c r="J25" s="280"/>
      <c r="K25" s="280"/>
      <c r="L25" s="280"/>
      <c r="M25" s="70" t="s">
        <v>52</v>
      </c>
      <c r="N25" s="70" t="s">
        <v>53</v>
      </c>
    </row>
    <row r="26" spans="1:16" ht="16.5" thickBot="1" x14ac:dyDescent="0.3">
      <c r="B26" s="69" t="s">
        <v>54</v>
      </c>
      <c r="C26" s="169">
        <v>3</v>
      </c>
      <c r="D26" s="170">
        <v>3</v>
      </c>
      <c r="E26" s="170">
        <v>2</v>
      </c>
      <c r="F26" s="170">
        <v>1</v>
      </c>
      <c r="G26" s="170">
        <v>2</v>
      </c>
      <c r="H26" s="170">
        <v>2</v>
      </c>
      <c r="I26" s="170"/>
      <c r="J26" s="170"/>
      <c r="K26" s="170">
        <v>1</v>
      </c>
      <c r="L26" s="170">
        <v>1</v>
      </c>
      <c r="M26" s="170">
        <v>1</v>
      </c>
      <c r="N26" s="170">
        <v>1</v>
      </c>
    </row>
    <row r="27" spans="1:16" ht="16.5" thickBot="1" x14ac:dyDescent="0.3">
      <c r="B27" s="69" t="s">
        <v>55</v>
      </c>
      <c r="C27" s="171">
        <v>3</v>
      </c>
      <c r="D27" s="172">
        <v>2</v>
      </c>
      <c r="E27" s="172">
        <v>2</v>
      </c>
      <c r="F27" s="172"/>
      <c r="G27" s="172">
        <v>2</v>
      </c>
      <c r="H27" s="172">
        <v>1</v>
      </c>
      <c r="I27" s="172"/>
      <c r="J27" s="172">
        <v>1</v>
      </c>
      <c r="K27" s="172"/>
      <c r="L27" s="172"/>
      <c r="M27" s="172">
        <v>1</v>
      </c>
      <c r="N27" s="172">
        <v>1</v>
      </c>
    </row>
    <row r="28" spans="1:16" ht="16.5" thickBot="1" x14ac:dyDescent="0.3">
      <c r="B28" s="69" t="s">
        <v>56</v>
      </c>
      <c r="C28" s="171">
        <v>2</v>
      </c>
      <c r="D28" s="172">
        <v>1</v>
      </c>
      <c r="E28" s="172">
        <v>1</v>
      </c>
      <c r="F28" s="172">
        <v>1</v>
      </c>
      <c r="G28" s="172">
        <v>1</v>
      </c>
      <c r="H28" s="172"/>
      <c r="I28" s="172">
        <v>1</v>
      </c>
      <c r="J28" s="172">
        <v>1</v>
      </c>
      <c r="K28" s="172">
        <v>1</v>
      </c>
      <c r="L28" s="172">
        <v>1</v>
      </c>
      <c r="M28" s="172"/>
      <c r="N28" s="172"/>
    </row>
    <row r="29" spans="1:16" ht="16.5" thickBot="1" x14ac:dyDescent="0.3">
      <c r="B29" s="69" t="s">
        <v>57</v>
      </c>
      <c r="C29" s="171">
        <v>2</v>
      </c>
      <c r="D29" s="172">
        <v>1</v>
      </c>
      <c r="E29" s="172">
        <v>2</v>
      </c>
      <c r="F29" s="172">
        <v>3</v>
      </c>
      <c r="G29" s="172">
        <v>1</v>
      </c>
      <c r="H29" s="172">
        <v>2</v>
      </c>
      <c r="I29" s="172">
        <v>1</v>
      </c>
      <c r="J29" s="172">
        <v>1</v>
      </c>
      <c r="K29" s="172"/>
      <c r="L29" s="172">
        <v>1</v>
      </c>
      <c r="M29" s="172"/>
      <c r="N29" s="172">
        <v>1</v>
      </c>
    </row>
    <row r="30" spans="1:16" ht="16.5" thickBot="1" x14ac:dyDescent="0.3">
      <c r="B30" s="69" t="s">
        <v>58</v>
      </c>
      <c r="C30" s="171">
        <v>1</v>
      </c>
      <c r="D30" s="172">
        <v>1</v>
      </c>
      <c r="E30" s="172">
        <v>1</v>
      </c>
      <c r="F30" s="172">
        <v>2</v>
      </c>
      <c r="G30" s="172">
        <v>2</v>
      </c>
      <c r="H30" s="172">
        <v>1</v>
      </c>
      <c r="I30" s="172">
        <v>1</v>
      </c>
      <c r="J30" s="172">
        <v>2</v>
      </c>
      <c r="K30" s="172"/>
      <c r="L30" s="172">
        <v>2</v>
      </c>
      <c r="M30" s="172">
        <v>1</v>
      </c>
      <c r="N30" s="172">
        <v>1</v>
      </c>
    </row>
    <row r="31" spans="1:16" ht="16.5" thickBot="1" x14ac:dyDescent="0.3">
      <c r="B31" s="69" t="s">
        <v>59</v>
      </c>
      <c r="C31" s="74">
        <f>($U$3*C26+$U$4*C27+$U$5*C28+$U$6*C29+$U$7*C30)/(C26+C27+C28+C29+C30)</f>
        <v>1.9490330931856357</v>
      </c>
      <c r="D31" s="74">
        <f t="shared" ref="D31:N31" si="1">($U$3*D26+$U$4*D27+$U$5*D28+$U$6*D29+$U$7*D30)/(D26+D27+D28+D29+D30)</f>
        <v>1.9450235723011147</v>
      </c>
      <c r="E31" s="74">
        <f t="shared" si="1"/>
        <v>1.949745794523337</v>
      </c>
      <c r="F31" s="74">
        <f t="shared" si="1"/>
        <v>1.9501520043045468</v>
      </c>
      <c r="G31" s="74">
        <f t="shared" si="1"/>
        <v>1.9496331819107242</v>
      </c>
      <c r="H31" s="74">
        <f t="shared" si="1"/>
        <v>1.9458487725013149</v>
      </c>
      <c r="I31" s="74">
        <f t="shared" si="1"/>
        <v>1.9548452689978115</v>
      </c>
      <c r="J31" s="74">
        <f t="shared" si="1"/>
        <v>1.9579954191479616</v>
      </c>
      <c r="K31" s="74">
        <f t="shared" si="1"/>
        <v>1.9356786023311447</v>
      </c>
      <c r="L31" s="74">
        <f t="shared" si="1"/>
        <v>1.9476921158446583</v>
      </c>
      <c r="M31" s="74">
        <f t="shared" si="1"/>
        <v>1.9479884121409545</v>
      </c>
      <c r="N31" s="74">
        <f t="shared" si="1"/>
        <v>1.9500667404692829</v>
      </c>
    </row>
    <row r="32" spans="1:16" x14ac:dyDescent="0.25">
      <c r="B32" s="71" t="s">
        <v>60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</row>
    <row r="33" spans="2:16" x14ac:dyDescent="0.25">
      <c r="B33" s="71" t="s">
        <v>61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6" spans="2:16" x14ac:dyDescent="0.25">
      <c r="B36" s="71" t="s">
        <v>104</v>
      </c>
      <c r="C36" s="71"/>
      <c r="D36" s="71" t="str">
        <f>'CO (All Subjects)'!D6</f>
        <v>Rural Development and Corporation</v>
      </c>
      <c r="E36" s="71"/>
      <c r="F36" s="71"/>
      <c r="G36" s="71"/>
      <c r="H36" s="71"/>
      <c r="I36" s="71"/>
      <c r="J36" s="71"/>
      <c r="K36" s="65"/>
      <c r="L36" s="65"/>
      <c r="M36" s="65"/>
      <c r="N36" s="65"/>
      <c r="O36" s="65"/>
      <c r="P36" s="65"/>
    </row>
    <row r="37" spans="2:16" ht="16.5" thickBot="1" x14ac:dyDescent="0.3"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2:16" ht="16.5" customHeight="1" thickBot="1" x14ac:dyDescent="0.3">
      <c r="B38" s="271" t="s">
        <v>37</v>
      </c>
      <c r="C38" s="167"/>
      <c r="D38" s="274" t="s">
        <v>38</v>
      </c>
      <c r="E38" s="275"/>
      <c r="F38" s="275"/>
      <c r="G38" s="275"/>
      <c r="H38" s="275"/>
      <c r="I38" s="275"/>
      <c r="J38" s="275"/>
      <c r="K38" s="275"/>
      <c r="L38" s="276"/>
      <c r="M38" s="274" t="s">
        <v>39</v>
      </c>
      <c r="N38" s="276"/>
    </row>
    <row r="39" spans="2:16" x14ac:dyDescent="0.25">
      <c r="B39" s="272"/>
      <c r="C39" s="277" t="s">
        <v>40</v>
      </c>
      <c r="D39" s="279" t="s">
        <v>41</v>
      </c>
      <c r="E39" s="279" t="s">
        <v>42</v>
      </c>
      <c r="F39" s="279" t="s">
        <v>43</v>
      </c>
      <c r="G39" s="279" t="s">
        <v>44</v>
      </c>
      <c r="H39" s="279" t="s">
        <v>45</v>
      </c>
      <c r="I39" s="279" t="s">
        <v>46</v>
      </c>
      <c r="J39" s="279" t="s">
        <v>47</v>
      </c>
      <c r="K39" s="279" t="s">
        <v>48</v>
      </c>
      <c r="L39" s="279" t="s">
        <v>49</v>
      </c>
      <c r="M39" s="68"/>
      <c r="N39" s="68"/>
    </row>
    <row r="40" spans="2:16" ht="16.5" thickBot="1" x14ac:dyDescent="0.3">
      <c r="B40" s="273"/>
      <c r="C40" s="278"/>
      <c r="D40" s="280"/>
      <c r="E40" s="280"/>
      <c r="F40" s="280"/>
      <c r="G40" s="280"/>
      <c r="H40" s="280"/>
      <c r="I40" s="280"/>
      <c r="J40" s="280"/>
      <c r="K40" s="280"/>
      <c r="L40" s="280"/>
      <c r="M40" s="70" t="s">
        <v>52</v>
      </c>
      <c r="N40" s="70" t="s">
        <v>53</v>
      </c>
    </row>
    <row r="41" spans="2:16" ht="16.5" thickBot="1" x14ac:dyDescent="0.3">
      <c r="B41" s="168" t="s">
        <v>54</v>
      </c>
      <c r="C41" s="169">
        <v>1</v>
      </c>
      <c r="D41" s="170">
        <v>1</v>
      </c>
      <c r="E41" s="170">
        <v>1</v>
      </c>
      <c r="F41" s="170"/>
      <c r="G41" s="170"/>
      <c r="H41" s="170">
        <v>1</v>
      </c>
      <c r="I41" s="170">
        <v>1</v>
      </c>
      <c r="J41" s="170"/>
      <c r="K41" s="170"/>
      <c r="L41" s="170">
        <v>3</v>
      </c>
      <c r="M41" s="170">
        <v>1</v>
      </c>
      <c r="N41" s="170">
        <v>1</v>
      </c>
    </row>
    <row r="42" spans="2:16" ht="16.5" thickBot="1" x14ac:dyDescent="0.3">
      <c r="B42" s="168" t="s">
        <v>55</v>
      </c>
      <c r="C42" s="171">
        <v>1</v>
      </c>
      <c r="D42" s="172">
        <v>2</v>
      </c>
      <c r="E42" s="172"/>
      <c r="F42" s="172"/>
      <c r="G42" s="172"/>
      <c r="H42" s="172">
        <v>1</v>
      </c>
      <c r="I42" s="172"/>
      <c r="J42" s="172"/>
      <c r="K42" s="172">
        <v>1</v>
      </c>
      <c r="L42" s="172"/>
      <c r="M42" s="172">
        <v>1</v>
      </c>
      <c r="N42" s="172"/>
    </row>
    <row r="43" spans="2:16" ht="16.5" thickBot="1" x14ac:dyDescent="0.3">
      <c r="B43" s="168" t="s">
        <v>56</v>
      </c>
      <c r="C43" s="171">
        <v>1</v>
      </c>
      <c r="D43" s="172"/>
      <c r="E43" s="172">
        <v>3</v>
      </c>
      <c r="F43" s="172"/>
      <c r="G43" s="172">
        <v>2</v>
      </c>
      <c r="H43" s="172">
        <v>1</v>
      </c>
      <c r="I43" s="172"/>
      <c r="J43" s="172">
        <v>1</v>
      </c>
      <c r="K43" s="172"/>
      <c r="L43" s="172"/>
      <c r="M43" s="172">
        <v>1</v>
      </c>
      <c r="N43" s="172">
        <v>1</v>
      </c>
    </row>
    <row r="44" spans="2:16" ht="16.5" thickBot="1" x14ac:dyDescent="0.3">
      <c r="B44" s="168" t="s">
        <v>57</v>
      </c>
      <c r="C44" s="171"/>
      <c r="D44" s="172"/>
      <c r="E44" s="172"/>
      <c r="F44" s="172"/>
      <c r="G44" s="172"/>
      <c r="H44" s="172">
        <v>2</v>
      </c>
      <c r="I44" s="172">
        <v>1</v>
      </c>
      <c r="J44" s="172"/>
      <c r="K44" s="172"/>
      <c r="L44" s="172">
        <v>1</v>
      </c>
      <c r="M44" s="172"/>
      <c r="N44" s="172">
        <v>1</v>
      </c>
    </row>
    <row r="45" spans="2:16" ht="16.5" thickBot="1" x14ac:dyDescent="0.3">
      <c r="B45" s="168" t="s">
        <v>58</v>
      </c>
      <c r="C45" s="171">
        <v>2</v>
      </c>
      <c r="D45" s="172"/>
      <c r="E45" s="172"/>
      <c r="F45" s="172"/>
      <c r="G45" s="172"/>
      <c r="H45" s="172">
        <v>1</v>
      </c>
      <c r="I45" s="172"/>
      <c r="J45" s="172">
        <v>2</v>
      </c>
      <c r="K45" s="172">
        <v>1</v>
      </c>
      <c r="L45" s="172"/>
      <c r="M45" s="172"/>
      <c r="N45" s="172"/>
    </row>
    <row r="46" spans="2:16" ht="16.5" thickBot="1" x14ac:dyDescent="0.3">
      <c r="B46" s="168" t="s">
        <v>59</v>
      </c>
      <c r="C46" s="74">
        <f>($U$3*C41+$U$4*C42+$U$5*C43+$U$6*C44+$U$7*C45)/(C41+C42+C43+C44+C45)</f>
        <v>1.9504398635924063</v>
      </c>
      <c r="D46" s="74">
        <f t="shared" ref="D46:N46" si="2">($U$3*D41+$U$4*D42+$U$5*D43+$U$6*D44+$U$7*D45)/(D41+D42+D43+D44+D45)</f>
        <v>1.9528682920208345</v>
      </c>
      <c r="E46" s="74">
        <f t="shared" si="2"/>
        <v>1.944255929658472</v>
      </c>
      <c r="F46" s="74" t="e">
        <f t="shared" si="2"/>
        <v>#DIV/0!</v>
      </c>
      <c r="G46" s="74">
        <f t="shared" si="2"/>
        <v>1.9528332569857996</v>
      </c>
      <c r="H46" s="74">
        <f t="shared" si="2"/>
        <v>1.951566990719533</v>
      </c>
      <c r="I46" s="74">
        <f t="shared" si="2"/>
        <v>1.9374128365653789</v>
      </c>
      <c r="J46" s="74">
        <f t="shared" si="2"/>
        <v>1.9545449686975112</v>
      </c>
      <c r="K46" s="74">
        <f t="shared" si="2"/>
        <v>1.9627206443731868</v>
      </c>
      <c r="L46" s="74">
        <f t="shared" si="2"/>
        <v>1.9279683921209345</v>
      </c>
      <c r="M46" s="74">
        <f t="shared" si="2"/>
        <v>1.9471325562850987</v>
      </c>
      <c r="N46" s="74">
        <f t="shared" si="2"/>
        <v>1.9425529767055192</v>
      </c>
    </row>
    <row r="47" spans="2:16" x14ac:dyDescent="0.25">
      <c r="B47" s="71" t="s">
        <v>60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2:16" x14ac:dyDescent="0.25">
      <c r="B48" s="71" t="s">
        <v>61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</row>
    <row r="49" spans="2:16" x14ac:dyDescent="0.25">
      <c r="B49" s="71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</row>
    <row r="50" spans="2:16" s="198" customFormat="1" x14ac:dyDescent="0.25">
      <c r="B50" s="199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</row>
    <row r="51" spans="2:16" s="198" customFormat="1" x14ac:dyDescent="0.25">
      <c r="B51" s="199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</row>
    <row r="52" spans="2:16" s="198" customFormat="1" x14ac:dyDescent="0.25">
      <c r="B52" s="71" t="s">
        <v>104</v>
      </c>
      <c r="C52" s="71"/>
      <c r="D52" s="71" t="str">
        <f>'CO (All Subjects)'!D7</f>
        <v>Business Budgeting</v>
      </c>
      <c r="E52" s="71"/>
      <c r="F52" s="71"/>
      <c r="G52" s="71"/>
      <c r="H52" s="71"/>
      <c r="I52" s="71"/>
      <c r="J52" s="71"/>
      <c r="K52" s="65"/>
      <c r="L52" s="65"/>
      <c r="M52" s="65"/>
      <c r="N52" s="65"/>
      <c r="O52" s="200"/>
      <c r="P52" s="200"/>
    </row>
    <row r="53" spans="2:16" s="198" customFormat="1" ht="16.5" thickBot="1" x14ac:dyDescent="0.3"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200"/>
      <c r="P53" s="200"/>
    </row>
    <row r="54" spans="2:16" s="198" customFormat="1" ht="16.5" thickBot="1" x14ac:dyDescent="0.3">
      <c r="B54" s="271" t="s">
        <v>37</v>
      </c>
      <c r="C54" s="193"/>
      <c r="D54" s="274" t="s">
        <v>38</v>
      </c>
      <c r="E54" s="275"/>
      <c r="F54" s="275"/>
      <c r="G54" s="275"/>
      <c r="H54" s="275"/>
      <c r="I54" s="275"/>
      <c r="J54" s="275"/>
      <c r="K54" s="275"/>
      <c r="L54" s="276"/>
      <c r="M54" s="274" t="s">
        <v>39</v>
      </c>
      <c r="N54" s="276"/>
      <c r="O54" s="200"/>
      <c r="P54" s="200"/>
    </row>
    <row r="55" spans="2:16" s="198" customFormat="1" x14ac:dyDescent="0.25">
      <c r="B55" s="272"/>
      <c r="C55" s="277" t="s">
        <v>40</v>
      </c>
      <c r="D55" s="279" t="s">
        <v>41</v>
      </c>
      <c r="E55" s="279" t="s">
        <v>42</v>
      </c>
      <c r="F55" s="279" t="s">
        <v>43</v>
      </c>
      <c r="G55" s="279" t="s">
        <v>44</v>
      </c>
      <c r="H55" s="279" t="s">
        <v>45</v>
      </c>
      <c r="I55" s="279" t="s">
        <v>46</v>
      </c>
      <c r="J55" s="279" t="s">
        <v>47</v>
      </c>
      <c r="K55" s="279" t="s">
        <v>48</v>
      </c>
      <c r="L55" s="279" t="s">
        <v>49</v>
      </c>
      <c r="M55" s="68"/>
      <c r="N55" s="68"/>
      <c r="O55" s="200"/>
      <c r="P55" s="200"/>
    </row>
    <row r="56" spans="2:16" s="198" customFormat="1" ht="16.5" thickBot="1" x14ac:dyDescent="0.3">
      <c r="B56" s="273"/>
      <c r="C56" s="278"/>
      <c r="D56" s="280"/>
      <c r="E56" s="280"/>
      <c r="F56" s="280"/>
      <c r="G56" s="280"/>
      <c r="H56" s="280"/>
      <c r="I56" s="280"/>
      <c r="J56" s="280"/>
      <c r="K56" s="280"/>
      <c r="L56" s="280"/>
      <c r="M56" s="70" t="s">
        <v>52</v>
      </c>
      <c r="N56" s="70" t="s">
        <v>53</v>
      </c>
      <c r="O56" s="200"/>
      <c r="P56" s="200"/>
    </row>
    <row r="57" spans="2:16" s="198" customFormat="1" ht="16.5" thickBot="1" x14ac:dyDescent="0.3">
      <c r="B57" s="194" t="s">
        <v>54</v>
      </c>
      <c r="C57" s="201">
        <v>1</v>
      </c>
      <c r="D57" s="202">
        <v>1</v>
      </c>
      <c r="E57" s="202">
        <v>1</v>
      </c>
      <c r="F57" s="202">
        <v>1</v>
      </c>
      <c r="G57" s="202">
        <v>1</v>
      </c>
      <c r="H57" s="202">
        <v>1</v>
      </c>
      <c r="I57" s="202">
        <v>1</v>
      </c>
      <c r="J57" s="202"/>
      <c r="K57" s="202"/>
      <c r="L57" s="202"/>
      <c r="M57" s="202">
        <v>1</v>
      </c>
      <c r="N57" s="202"/>
      <c r="O57" s="200"/>
      <c r="P57" s="200"/>
    </row>
    <row r="58" spans="2:16" s="198" customFormat="1" ht="16.5" thickBot="1" x14ac:dyDescent="0.3">
      <c r="B58" s="194" t="s">
        <v>55</v>
      </c>
      <c r="C58" s="203">
        <v>3</v>
      </c>
      <c r="D58" s="204">
        <v>1</v>
      </c>
      <c r="E58" s="204">
        <v>2</v>
      </c>
      <c r="F58" s="204">
        <v>1</v>
      </c>
      <c r="G58" s="204">
        <v>1</v>
      </c>
      <c r="H58" s="172">
        <v>3</v>
      </c>
      <c r="I58" s="204"/>
      <c r="J58" s="204"/>
      <c r="K58" s="204">
        <v>2</v>
      </c>
      <c r="L58" s="204">
        <v>1</v>
      </c>
      <c r="M58" s="204">
        <v>1</v>
      </c>
      <c r="N58" s="204">
        <v>3</v>
      </c>
      <c r="O58" s="200"/>
      <c r="P58" s="200"/>
    </row>
    <row r="59" spans="2:16" s="198" customFormat="1" ht="16.5" thickBot="1" x14ac:dyDescent="0.3">
      <c r="B59" s="194" t="s">
        <v>56</v>
      </c>
      <c r="C59" s="203"/>
      <c r="D59" s="204">
        <v>1</v>
      </c>
      <c r="E59" s="204"/>
      <c r="F59" s="204">
        <v>2</v>
      </c>
      <c r="G59" s="204">
        <v>2</v>
      </c>
      <c r="H59" s="204"/>
      <c r="I59" s="204"/>
      <c r="J59" s="204"/>
      <c r="K59" s="204"/>
      <c r="L59" s="204"/>
      <c r="M59" s="204"/>
      <c r="N59" s="204">
        <v>1</v>
      </c>
      <c r="O59" s="200"/>
      <c r="P59" s="200"/>
    </row>
    <row r="60" spans="2:16" s="198" customFormat="1" ht="16.5" thickBot="1" x14ac:dyDescent="0.3">
      <c r="B60" s="194" t="s">
        <v>57</v>
      </c>
      <c r="C60" s="203">
        <v>1</v>
      </c>
      <c r="D60" s="204"/>
      <c r="E60" s="204">
        <v>1</v>
      </c>
      <c r="F60" s="204">
        <v>1</v>
      </c>
      <c r="G60" s="204">
        <v>2</v>
      </c>
      <c r="H60" s="204"/>
      <c r="I60" s="204">
        <v>1</v>
      </c>
      <c r="J60" s="204">
        <v>2</v>
      </c>
      <c r="K60" s="204">
        <v>1</v>
      </c>
      <c r="L60" s="204">
        <v>1</v>
      </c>
      <c r="M60" s="204"/>
      <c r="N60" s="204"/>
      <c r="O60" s="200"/>
      <c r="P60" s="200"/>
    </row>
    <row r="61" spans="2:16" s="198" customFormat="1" ht="16.5" thickBot="1" x14ac:dyDescent="0.3">
      <c r="B61" s="194" t="s">
        <v>58</v>
      </c>
      <c r="C61" s="203">
        <v>1</v>
      </c>
      <c r="D61" s="204">
        <v>1</v>
      </c>
      <c r="E61" s="204">
        <v>1</v>
      </c>
      <c r="F61" s="204"/>
      <c r="G61" s="204">
        <v>1</v>
      </c>
      <c r="H61" s="204">
        <v>1</v>
      </c>
      <c r="I61" s="204">
        <v>1</v>
      </c>
      <c r="J61" s="204">
        <v>2</v>
      </c>
      <c r="K61" s="204"/>
      <c r="L61" s="204"/>
      <c r="M61" s="204"/>
      <c r="N61" s="204">
        <v>1</v>
      </c>
      <c r="O61" s="200"/>
      <c r="P61" s="200"/>
    </row>
    <row r="62" spans="2:16" s="198" customFormat="1" ht="16.5" thickBot="1" x14ac:dyDescent="0.3">
      <c r="B62" s="194" t="s">
        <v>59</v>
      </c>
      <c r="C62" s="74">
        <f>($U$3*C57+$U$4*C58+$U$5*C59+$U$6*C60+$U$7*C61)/(C57+C58+C59+C60+C61)</f>
        <v>1.9567246483771905</v>
      </c>
      <c r="D62" s="74">
        <f t="shared" ref="D62:N62" si="3">($U$3*D57+$U$4*D58+$U$5*D59+$U$6*D60+$U$7*D61)/(D57+D58+D59+D60+D61)</f>
        <v>1.9491996233521658</v>
      </c>
      <c r="E62" s="74">
        <f t="shared" si="3"/>
        <v>1.9540614852140277</v>
      </c>
      <c r="F62" s="74">
        <f t="shared" si="3"/>
        <v>1.9501065302590725</v>
      </c>
      <c r="G62" s="74">
        <f t="shared" si="3"/>
        <v>1.9517478859004282</v>
      </c>
      <c r="H62" s="74">
        <f t="shared" si="3"/>
        <v>1.9568092329617752</v>
      </c>
      <c r="I62" s="74">
        <f t="shared" si="3"/>
        <v>1.943408832561375</v>
      </c>
      <c r="J62" s="74">
        <f t="shared" si="3"/>
        <v>1.9558512750038175</v>
      </c>
      <c r="K62" s="74">
        <f t="shared" si="3"/>
        <v>1.9654608846134269</v>
      </c>
      <c r="L62" s="74">
        <f t="shared" si="3"/>
        <v>1.9631710948236372</v>
      </c>
      <c r="M62" s="74">
        <f t="shared" si="3"/>
        <v>1.9442822059347482</v>
      </c>
      <c r="N62" s="74">
        <f t="shared" si="3"/>
        <v>1.9636710948236373</v>
      </c>
      <c r="O62" s="200"/>
      <c r="P62" s="200"/>
    </row>
    <row r="63" spans="2:16" s="198" customFormat="1" x14ac:dyDescent="0.25">
      <c r="B63" s="71" t="s">
        <v>60</v>
      </c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</row>
    <row r="64" spans="2:16" s="198" customFormat="1" x14ac:dyDescent="0.25">
      <c r="B64" s="71" t="s">
        <v>61</v>
      </c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</row>
    <row r="65" spans="2:16" s="198" customFormat="1" x14ac:dyDescent="0.25">
      <c r="B65" s="199"/>
      <c r="C65" s="199"/>
      <c r="D65" s="199"/>
      <c r="E65" s="199"/>
      <c r="F65" s="199"/>
      <c r="G65" s="199"/>
      <c r="H65" s="199"/>
      <c r="I65" s="199"/>
      <c r="J65" s="199"/>
      <c r="K65" s="200"/>
      <c r="L65" s="200"/>
      <c r="M65" s="200"/>
      <c r="N65" s="200"/>
    </row>
    <row r="66" spans="2:16" s="198" customFormat="1" x14ac:dyDescent="0.25">
      <c r="B66" s="199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</row>
    <row r="67" spans="2:16" s="198" customFormat="1" x14ac:dyDescent="0.25">
      <c r="O67" s="200"/>
      <c r="P67" s="200"/>
    </row>
    <row r="68" spans="2:16" x14ac:dyDescent="0.25">
      <c r="O68" s="65"/>
      <c r="P68" s="65"/>
    </row>
    <row r="69" spans="2:16" x14ac:dyDescent="0.25">
      <c r="B69" s="71" t="s">
        <v>104</v>
      </c>
      <c r="C69" s="71"/>
      <c r="D69" s="71" t="str">
        <f>'CO (All Subjects)'!D8</f>
        <v>Functional management</v>
      </c>
      <c r="E69" s="71"/>
      <c r="F69" s="71"/>
      <c r="G69" s="71"/>
      <c r="H69" s="71"/>
      <c r="I69" s="71"/>
      <c r="J69" s="71"/>
      <c r="K69" s="65"/>
      <c r="L69" s="65"/>
      <c r="M69" s="65"/>
      <c r="N69" s="65"/>
    </row>
    <row r="70" spans="2:16" ht="16.5" thickBot="1" x14ac:dyDescent="0.3"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2:16" ht="16.5" thickBot="1" x14ac:dyDescent="0.3">
      <c r="B71" s="271" t="s">
        <v>37</v>
      </c>
      <c r="C71" s="167"/>
      <c r="D71" s="274" t="s">
        <v>38</v>
      </c>
      <c r="E71" s="275"/>
      <c r="F71" s="275"/>
      <c r="G71" s="275"/>
      <c r="H71" s="275"/>
      <c r="I71" s="275"/>
      <c r="J71" s="275"/>
      <c r="K71" s="275"/>
      <c r="L71" s="276"/>
      <c r="M71" s="274" t="s">
        <v>39</v>
      </c>
      <c r="N71" s="276"/>
    </row>
    <row r="72" spans="2:16" x14ac:dyDescent="0.25">
      <c r="B72" s="272"/>
      <c r="C72" s="277" t="s">
        <v>40</v>
      </c>
      <c r="D72" s="279" t="s">
        <v>41</v>
      </c>
      <c r="E72" s="279" t="s">
        <v>42</v>
      </c>
      <c r="F72" s="279" t="s">
        <v>43</v>
      </c>
      <c r="G72" s="279" t="s">
        <v>44</v>
      </c>
      <c r="H72" s="279" t="s">
        <v>45</v>
      </c>
      <c r="I72" s="279" t="s">
        <v>46</v>
      </c>
      <c r="J72" s="279" t="s">
        <v>47</v>
      </c>
      <c r="K72" s="279" t="s">
        <v>48</v>
      </c>
      <c r="L72" s="279" t="s">
        <v>49</v>
      </c>
      <c r="M72" s="68"/>
      <c r="N72" s="68"/>
    </row>
    <row r="73" spans="2:16" ht="16.5" thickBot="1" x14ac:dyDescent="0.3">
      <c r="B73" s="273"/>
      <c r="C73" s="278"/>
      <c r="D73" s="280"/>
      <c r="E73" s="280"/>
      <c r="F73" s="280"/>
      <c r="G73" s="280"/>
      <c r="H73" s="280"/>
      <c r="I73" s="280"/>
      <c r="J73" s="280"/>
      <c r="K73" s="280"/>
      <c r="L73" s="280"/>
      <c r="M73" s="70" t="s">
        <v>52</v>
      </c>
      <c r="N73" s="70" t="s">
        <v>53</v>
      </c>
    </row>
    <row r="74" spans="2:16" ht="16.5" thickBot="1" x14ac:dyDescent="0.3">
      <c r="B74" s="168" t="s">
        <v>54</v>
      </c>
      <c r="C74" s="169">
        <v>3</v>
      </c>
      <c r="D74" s="170">
        <v>1</v>
      </c>
      <c r="E74" s="170"/>
      <c r="F74" s="170"/>
      <c r="G74" s="170"/>
      <c r="H74" s="170"/>
      <c r="I74" s="170"/>
      <c r="J74" s="170">
        <v>3</v>
      </c>
      <c r="K74" s="170"/>
      <c r="L74" s="170"/>
      <c r="M74" s="170">
        <v>2</v>
      </c>
      <c r="N74" s="170">
        <v>1</v>
      </c>
    </row>
    <row r="75" spans="2:16" ht="16.5" thickBot="1" x14ac:dyDescent="0.3">
      <c r="B75" s="168" t="s">
        <v>55</v>
      </c>
      <c r="C75" s="171">
        <v>1</v>
      </c>
      <c r="D75" s="172">
        <v>2</v>
      </c>
      <c r="E75" s="172">
        <v>1</v>
      </c>
      <c r="F75" s="172">
        <v>2</v>
      </c>
      <c r="G75" s="172">
        <v>1</v>
      </c>
      <c r="H75" s="172">
        <v>1</v>
      </c>
      <c r="I75" s="172">
        <v>2</v>
      </c>
      <c r="J75" s="172">
        <v>2</v>
      </c>
      <c r="K75" s="172">
        <v>1</v>
      </c>
      <c r="L75" s="172">
        <v>2</v>
      </c>
      <c r="M75" s="172">
        <v>1</v>
      </c>
      <c r="N75" s="172">
        <v>1</v>
      </c>
      <c r="O75" s="65"/>
      <c r="P75" s="65"/>
    </row>
    <row r="76" spans="2:16" ht="16.5" thickBot="1" x14ac:dyDescent="0.3">
      <c r="B76" s="168" t="s">
        <v>56</v>
      </c>
      <c r="C76" s="171"/>
      <c r="D76" s="172"/>
      <c r="E76" s="172">
        <v>1</v>
      </c>
      <c r="F76" s="172">
        <v>1</v>
      </c>
      <c r="G76" s="172">
        <v>3</v>
      </c>
      <c r="H76" s="172"/>
      <c r="I76" s="172"/>
      <c r="J76" s="172"/>
      <c r="K76" s="172">
        <v>1</v>
      </c>
      <c r="L76" s="172">
        <v>1</v>
      </c>
      <c r="M76" s="172">
        <v>3</v>
      </c>
      <c r="N76" s="172">
        <v>1</v>
      </c>
      <c r="O76" s="65"/>
      <c r="P76" s="65"/>
    </row>
    <row r="77" spans="2:16" ht="16.5" customHeight="1" thickBot="1" x14ac:dyDescent="0.3">
      <c r="B77" s="168" t="s">
        <v>57</v>
      </c>
      <c r="C77" s="171">
        <v>1</v>
      </c>
      <c r="D77" s="172">
        <v>3</v>
      </c>
      <c r="E77" s="172">
        <v>1</v>
      </c>
      <c r="F77" s="172"/>
      <c r="G77" s="172">
        <v>1</v>
      </c>
      <c r="H77" s="172">
        <v>1</v>
      </c>
      <c r="I77" s="172">
        <v>1</v>
      </c>
      <c r="J77" s="172">
        <v>1</v>
      </c>
      <c r="K77" s="172"/>
      <c r="L77" s="172"/>
      <c r="M77" s="172">
        <v>2</v>
      </c>
      <c r="N77" s="172"/>
    </row>
    <row r="78" spans="2:16" ht="16.5" thickBot="1" x14ac:dyDescent="0.3">
      <c r="B78" s="168" t="s">
        <v>58</v>
      </c>
      <c r="C78" s="171">
        <v>1</v>
      </c>
      <c r="D78" s="172">
        <v>1</v>
      </c>
      <c r="E78" s="172">
        <v>2</v>
      </c>
      <c r="F78" s="172">
        <v>1</v>
      </c>
      <c r="G78" s="172">
        <v>1</v>
      </c>
      <c r="H78" s="172">
        <v>1</v>
      </c>
      <c r="I78" s="172">
        <v>1</v>
      </c>
      <c r="J78" s="172"/>
      <c r="K78" s="172"/>
      <c r="L78" s="172">
        <v>3</v>
      </c>
      <c r="M78" s="172">
        <v>1</v>
      </c>
      <c r="N78" s="172">
        <v>1</v>
      </c>
    </row>
    <row r="79" spans="2:16" ht="16.5" thickBot="1" x14ac:dyDescent="0.3">
      <c r="B79" s="168" t="s">
        <v>59</v>
      </c>
      <c r="C79" s="74">
        <f>($U$3*C74+$U$4*C75+$U$5*C76+$U$6*C77+$U$7*C78)/(C74+C75+C76+C77+C78)</f>
        <v>1.9395524762050185</v>
      </c>
      <c r="D79" s="74">
        <f t="shared" ref="D79:N79" si="4">($U$3*D74+$U$4*D75+$U$5*D76+$U$6*D77+$U$7*D78)/(D74+D75+D76+D77+D78)</f>
        <v>1.9547015538540962</v>
      </c>
      <c r="E79" s="74">
        <f t="shared" si="4"/>
        <v>1.9579954191479616</v>
      </c>
      <c r="F79" s="74">
        <f t="shared" si="4"/>
        <v>1.9620787524812948</v>
      </c>
      <c r="G79" s="74">
        <f t="shared" si="4"/>
        <v>1.9567071308596733</v>
      </c>
      <c r="H79" s="74">
        <f t="shared" si="4"/>
        <v>1.9605810047335472</v>
      </c>
      <c r="I79" s="74">
        <f t="shared" si="4"/>
        <v>1.9629458695984119</v>
      </c>
      <c r="J79" s="74">
        <f t="shared" si="4"/>
        <v>1.9419924161449584</v>
      </c>
      <c r="K79" s="74">
        <f t="shared" si="4"/>
        <v>1.961436860589403</v>
      </c>
      <c r="L79" s="74">
        <f t="shared" si="4"/>
        <v>1.9598527765053191</v>
      </c>
      <c r="M79" s="74">
        <f t="shared" si="4"/>
        <v>1.948176933996143</v>
      </c>
      <c r="N79" s="74">
        <f t="shared" si="4"/>
        <v>1.9491996233521658</v>
      </c>
    </row>
    <row r="80" spans="2:16" x14ac:dyDescent="0.25">
      <c r="B80" s="71" t="s">
        <v>60</v>
      </c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</row>
    <row r="81" spans="2:16" x14ac:dyDescent="0.25">
      <c r="B81" s="71" t="s">
        <v>61</v>
      </c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</row>
    <row r="84" spans="2:16" x14ac:dyDescent="0.25">
      <c r="B84" s="71" t="s">
        <v>104</v>
      </c>
      <c r="C84" s="71"/>
      <c r="D84" s="71" t="str">
        <f>'CO (All Subjects)'!D9</f>
        <v>ADVERTISING AND SALES MANAGEMENT</v>
      </c>
      <c r="E84" s="71"/>
      <c r="F84" s="71"/>
      <c r="G84" s="71"/>
      <c r="H84" s="71"/>
      <c r="I84" s="71"/>
      <c r="J84" s="71"/>
      <c r="K84" s="65"/>
      <c r="L84" s="65"/>
      <c r="M84" s="65"/>
      <c r="N84" s="65"/>
    </row>
    <row r="85" spans="2:16" ht="16.5" thickBot="1" x14ac:dyDescent="0.3">
      <c r="B85" s="64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</row>
    <row r="86" spans="2:16" ht="16.5" thickBot="1" x14ac:dyDescent="0.3">
      <c r="B86" s="271" t="s">
        <v>37</v>
      </c>
      <c r="C86" s="191"/>
      <c r="D86" s="274" t="s">
        <v>38</v>
      </c>
      <c r="E86" s="275"/>
      <c r="F86" s="275"/>
      <c r="G86" s="275"/>
      <c r="H86" s="275"/>
      <c r="I86" s="275"/>
      <c r="J86" s="275"/>
      <c r="K86" s="275"/>
      <c r="L86" s="276"/>
      <c r="M86" s="274" t="s">
        <v>39</v>
      </c>
      <c r="N86" s="276"/>
      <c r="O86" s="65"/>
      <c r="P86" s="65"/>
    </row>
    <row r="87" spans="2:16" x14ac:dyDescent="0.25">
      <c r="B87" s="272"/>
      <c r="C87" s="277" t="s">
        <v>40</v>
      </c>
      <c r="D87" s="279" t="s">
        <v>41</v>
      </c>
      <c r="E87" s="279" t="s">
        <v>42</v>
      </c>
      <c r="F87" s="279" t="s">
        <v>43</v>
      </c>
      <c r="G87" s="279" t="s">
        <v>44</v>
      </c>
      <c r="H87" s="279" t="s">
        <v>45</v>
      </c>
      <c r="I87" s="279" t="s">
        <v>46</v>
      </c>
      <c r="J87" s="279" t="s">
        <v>47</v>
      </c>
      <c r="K87" s="279" t="s">
        <v>48</v>
      </c>
      <c r="L87" s="279" t="s">
        <v>49</v>
      </c>
      <c r="M87" s="68"/>
      <c r="N87" s="68"/>
      <c r="O87" s="65"/>
      <c r="P87" s="65"/>
    </row>
    <row r="88" spans="2:16" ht="16.5" thickBot="1" x14ac:dyDescent="0.3">
      <c r="B88" s="273"/>
      <c r="C88" s="278"/>
      <c r="D88" s="280"/>
      <c r="E88" s="280"/>
      <c r="F88" s="280"/>
      <c r="G88" s="280"/>
      <c r="H88" s="280"/>
      <c r="I88" s="280"/>
      <c r="J88" s="280"/>
      <c r="K88" s="280"/>
      <c r="L88" s="280"/>
      <c r="M88" s="70" t="s">
        <v>52</v>
      </c>
      <c r="N88" s="70" t="s">
        <v>53</v>
      </c>
    </row>
    <row r="89" spans="2:16" ht="16.5" thickBot="1" x14ac:dyDescent="0.3">
      <c r="B89" s="192" t="s">
        <v>54</v>
      </c>
      <c r="C89" s="169">
        <v>1</v>
      </c>
      <c r="D89" s="170">
        <v>1</v>
      </c>
      <c r="E89" s="170">
        <v>2</v>
      </c>
      <c r="F89" s="170"/>
      <c r="G89" s="170">
        <v>1</v>
      </c>
      <c r="H89" s="170">
        <v>2</v>
      </c>
      <c r="I89" s="170">
        <v>2</v>
      </c>
      <c r="J89" s="170"/>
      <c r="K89" s="170">
        <v>3</v>
      </c>
      <c r="L89" s="170">
        <v>3</v>
      </c>
      <c r="M89" s="170">
        <v>1</v>
      </c>
      <c r="N89" s="170">
        <v>2</v>
      </c>
    </row>
    <row r="90" spans="2:16" ht="16.5" thickBot="1" x14ac:dyDescent="0.3">
      <c r="B90" s="192" t="s">
        <v>55</v>
      </c>
      <c r="C90" s="171">
        <v>2</v>
      </c>
      <c r="D90" s="172">
        <v>1</v>
      </c>
      <c r="E90" s="172">
        <v>1</v>
      </c>
      <c r="F90" s="172">
        <v>2</v>
      </c>
      <c r="G90" s="172">
        <v>1</v>
      </c>
      <c r="H90" s="172">
        <v>3</v>
      </c>
      <c r="I90" s="172">
        <v>2</v>
      </c>
      <c r="J90" s="172">
        <v>2</v>
      </c>
      <c r="K90" s="172">
        <v>2</v>
      </c>
      <c r="L90" s="172">
        <v>1</v>
      </c>
      <c r="M90" s="172">
        <v>1</v>
      </c>
      <c r="N90" s="172">
        <v>2</v>
      </c>
      <c r="O90" s="65"/>
      <c r="P90" s="65"/>
    </row>
    <row r="91" spans="2:16" ht="16.5" thickBot="1" x14ac:dyDescent="0.3">
      <c r="B91" s="192" t="s">
        <v>56</v>
      </c>
      <c r="C91" s="171">
        <v>1</v>
      </c>
      <c r="D91" s="172"/>
      <c r="E91" s="172">
        <v>1</v>
      </c>
      <c r="F91" s="172"/>
      <c r="G91" s="172"/>
      <c r="H91" s="172"/>
      <c r="I91" s="172"/>
      <c r="J91" s="172"/>
      <c r="K91" s="172"/>
      <c r="L91" s="172">
        <v>2</v>
      </c>
      <c r="M91" s="172">
        <v>1</v>
      </c>
      <c r="N91" s="172">
        <v>1</v>
      </c>
      <c r="O91" s="65"/>
      <c r="P91" s="65"/>
    </row>
    <row r="92" spans="2:16" ht="16.5" customHeight="1" thickBot="1" x14ac:dyDescent="0.3">
      <c r="B92" s="192" t="s">
        <v>57</v>
      </c>
      <c r="C92" s="171">
        <v>1</v>
      </c>
      <c r="D92" s="172">
        <v>3</v>
      </c>
      <c r="E92" s="172"/>
      <c r="F92" s="172">
        <v>1</v>
      </c>
      <c r="G92" s="172">
        <v>1</v>
      </c>
      <c r="H92" s="172"/>
      <c r="I92" s="172"/>
      <c r="J92" s="172"/>
      <c r="K92" s="172"/>
      <c r="L92" s="172"/>
      <c r="M92" s="172"/>
      <c r="N92" s="172">
        <v>1</v>
      </c>
    </row>
    <row r="93" spans="2:16" ht="16.5" thickBot="1" x14ac:dyDescent="0.3">
      <c r="B93" s="192" t="s">
        <v>58</v>
      </c>
      <c r="C93" s="171">
        <v>1</v>
      </c>
      <c r="D93" s="172">
        <v>1</v>
      </c>
      <c r="E93" s="172">
        <v>1</v>
      </c>
      <c r="F93" s="172">
        <v>3</v>
      </c>
      <c r="G93" s="172"/>
      <c r="H93" s="172"/>
      <c r="I93" s="172"/>
      <c r="J93" s="172">
        <v>3</v>
      </c>
      <c r="K93" s="172"/>
      <c r="L93" s="172"/>
      <c r="M93" s="172">
        <v>1</v>
      </c>
      <c r="N93" s="172"/>
    </row>
    <row r="94" spans="2:16" ht="16.5" thickBot="1" x14ac:dyDescent="0.3">
      <c r="B94" s="192" t="s">
        <v>59</v>
      </c>
      <c r="C94" s="74">
        <f>($U$3*C89+$U$4*C90+$U$5*C91+$U$6*C92+$U$7*C93)/(C89+C90+C91+C92+C93)</f>
        <v>1.953856780509323</v>
      </c>
      <c r="D94" s="74">
        <f t="shared" ref="D94:N94" si="5">($U$3*D89+$U$4*D90+$U$5*D91+$U$6*D92+$U$7*D93)/(D89+D90+D91+D92+D93)</f>
        <v>1.9521450687976112</v>
      </c>
      <c r="E94" s="74">
        <f t="shared" si="5"/>
        <v>1.9430644882170305</v>
      </c>
      <c r="F94" s="74">
        <f t="shared" si="5"/>
        <v>1.9604308545833973</v>
      </c>
      <c r="G94" s="74">
        <f t="shared" si="5"/>
        <v>1.9482887124412549</v>
      </c>
      <c r="H94" s="74">
        <f t="shared" si="5"/>
        <v>1.9494338575863999</v>
      </c>
      <c r="I94" s="74">
        <f t="shared" si="5"/>
        <v>1.9442822059347482</v>
      </c>
      <c r="J94" s="74">
        <f t="shared" si="5"/>
        <v>1.9612566804092229</v>
      </c>
      <c r="K94" s="74">
        <f t="shared" si="5"/>
        <v>1.9391305542830968</v>
      </c>
      <c r="L94" s="74">
        <f t="shared" si="5"/>
        <v>1.9385464701990127</v>
      </c>
      <c r="M94" s="74">
        <f t="shared" si="5"/>
        <v>1.9491996233521658</v>
      </c>
      <c r="N94" s="74">
        <f t="shared" si="5"/>
        <v>1.9477106343631767</v>
      </c>
    </row>
    <row r="95" spans="2:16" x14ac:dyDescent="0.25">
      <c r="B95" s="71" t="s">
        <v>60</v>
      </c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</row>
    <row r="96" spans="2:16" x14ac:dyDescent="0.25">
      <c r="B96" s="71" t="s">
        <v>61</v>
      </c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101" spans="15:16" x14ac:dyDescent="0.25">
      <c r="O101" s="65"/>
      <c r="P101" s="65"/>
    </row>
    <row r="102" spans="15:16" x14ac:dyDescent="0.25">
      <c r="O102" s="65"/>
      <c r="P102" s="65"/>
    </row>
  </sheetData>
  <mergeCells count="79">
    <mergeCell ref="B86:B88"/>
    <mergeCell ref="D86:L86"/>
    <mergeCell ref="M86:N86"/>
    <mergeCell ref="C87:C88"/>
    <mergeCell ref="D87:D88"/>
    <mergeCell ref="E87:E88"/>
    <mergeCell ref="F87:F88"/>
    <mergeCell ref="G87:G88"/>
    <mergeCell ref="H87:H88"/>
    <mergeCell ref="I87:I88"/>
    <mergeCell ref="J87:J88"/>
    <mergeCell ref="K87:K88"/>
    <mergeCell ref="L87:L88"/>
    <mergeCell ref="M8:N8"/>
    <mergeCell ref="D23:L23"/>
    <mergeCell ref="M23:N23"/>
    <mergeCell ref="L9:L10"/>
    <mergeCell ref="G24:G25"/>
    <mergeCell ref="H24:H25"/>
    <mergeCell ref="I24:I25"/>
    <mergeCell ref="J24:J25"/>
    <mergeCell ref="K24:K25"/>
    <mergeCell ref="L24:L25"/>
    <mergeCell ref="D3:K3"/>
    <mergeCell ref="B8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D8:L8"/>
    <mergeCell ref="B23:B25"/>
    <mergeCell ref="C24:C25"/>
    <mergeCell ref="D24:D25"/>
    <mergeCell ref="E24:E25"/>
    <mergeCell ref="F24:F25"/>
    <mergeCell ref="B38:B40"/>
    <mergeCell ref="D38:L38"/>
    <mergeCell ref="M38:N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71:B73"/>
    <mergeCell ref="D71:L71"/>
    <mergeCell ref="M71:N71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B54:B56"/>
    <mergeCell ref="D54:L54"/>
    <mergeCell ref="M54:N54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23"/>
  <sheetViews>
    <sheetView tabSelected="1" topLeftCell="F1" zoomScale="78" workbookViewId="0">
      <selection activeCell="AA10" sqref="AA10"/>
    </sheetView>
  </sheetViews>
  <sheetFormatPr defaultColWidth="8.85546875" defaultRowHeight="15" x14ac:dyDescent="0.25"/>
  <cols>
    <col min="1" max="1" width="6.28515625" style="78" bestFit="1" customWidth="1"/>
    <col min="2" max="2" width="7.28515625" style="78" bestFit="1" customWidth="1"/>
    <col min="3" max="3" width="11.28515625" style="78" bestFit="1" customWidth="1"/>
    <col min="4" max="4" width="31.85546875" style="78" bestFit="1" customWidth="1"/>
    <col min="5" max="5" width="6.28515625" style="78" bestFit="1" customWidth="1"/>
    <col min="6" max="6" width="8.7109375" style="78" bestFit="1" customWidth="1"/>
    <col min="7" max="7" width="6.28515625" style="78" bestFit="1" customWidth="1"/>
    <col min="8" max="8" width="8.7109375" style="78" bestFit="1" customWidth="1"/>
    <col min="9" max="9" width="6.28515625" style="78" bestFit="1" customWidth="1"/>
    <col min="10" max="10" width="8.7109375" style="78" bestFit="1" customWidth="1"/>
    <col min="11" max="11" width="6.28515625" style="78" bestFit="1" customWidth="1"/>
    <col min="12" max="12" width="8.7109375" style="78" bestFit="1" customWidth="1"/>
    <col min="13" max="13" width="6.28515625" style="78" bestFit="1" customWidth="1"/>
    <col min="14" max="14" width="8.7109375" style="78" bestFit="1" customWidth="1"/>
    <col min="15" max="15" width="6.28515625" style="78" bestFit="1" customWidth="1"/>
    <col min="16" max="16" width="8.7109375" style="78" bestFit="1" customWidth="1"/>
    <col min="17" max="17" width="6.28515625" style="78" bestFit="1" customWidth="1"/>
    <col min="18" max="18" width="8.7109375" style="78" bestFit="1" customWidth="1"/>
    <col min="19" max="19" width="6.28515625" style="78" bestFit="1" customWidth="1"/>
    <col min="20" max="20" width="8.7109375" style="78" bestFit="1" customWidth="1"/>
    <col min="21" max="21" width="6.28515625" style="78" bestFit="1" customWidth="1"/>
    <col min="22" max="22" width="8.7109375" style="78" bestFit="1" customWidth="1"/>
    <col min="23" max="23" width="6.28515625" style="78" bestFit="1" customWidth="1"/>
    <col min="24" max="24" width="8.7109375" style="78" bestFit="1" customWidth="1"/>
    <col min="25" max="25" width="6.28515625" style="78" bestFit="1" customWidth="1"/>
    <col min="26" max="26" width="8.7109375" style="78" bestFit="1" customWidth="1"/>
    <col min="27" max="27" width="6.28515625" style="78" bestFit="1" customWidth="1"/>
    <col min="28" max="28" width="8.7109375" style="78" bestFit="1" customWidth="1"/>
    <col min="29" max="29" width="6.28515625" style="78" bestFit="1" customWidth="1"/>
    <col min="30" max="30" width="8.7109375" style="78" bestFit="1" customWidth="1"/>
    <col min="31" max="31" width="6.28515625" style="78" bestFit="1" customWidth="1"/>
    <col min="32" max="32" width="8.7109375" style="78" bestFit="1" customWidth="1"/>
    <col min="33" max="16384" width="8.85546875" style="78"/>
  </cols>
  <sheetData>
    <row r="3" spans="1:32" x14ac:dyDescent="0.25">
      <c r="A3" s="284" t="s">
        <v>73</v>
      </c>
      <c r="B3" s="285"/>
      <c r="C3" s="285"/>
      <c r="D3" s="286"/>
      <c r="E3" s="282" t="s">
        <v>40</v>
      </c>
      <c r="F3" s="282"/>
      <c r="G3" s="282" t="s">
        <v>41</v>
      </c>
      <c r="H3" s="282"/>
      <c r="I3" s="282" t="s">
        <v>42</v>
      </c>
      <c r="J3" s="282"/>
      <c r="K3" s="282" t="s">
        <v>43</v>
      </c>
      <c r="L3" s="282"/>
      <c r="M3" s="282" t="s">
        <v>44</v>
      </c>
      <c r="N3" s="282"/>
      <c r="O3" s="282" t="s">
        <v>45</v>
      </c>
      <c r="P3" s="282"/>
      <c r="Q3" s="282" t="s">
        <v>46</v>
      </c>
      <c r="R3" s="282"/>
      <c r="S3" s="282" t="s">
        <v>47</v>
      </c>
      <c r="T3" s="282"/>
      <c r="U3" s="282" t="s">
        <v>48</v>
      </c>
      <c r="V3" s="282"/>
      <c r="W3" s="282" t="s">
        <v>49</v>
      </c>
      <c r="X3" s="282"/>
      <c r="Y3" s="282" t="s">
        <v>50</v>
      </c>
      <c r="Z3" s="282"/>
      <c r="AA3" s="282" t="s">
        <v>51</v>
      </c>
      <c r="AB3" s="282"/>
      <c r="AC3" s="282" t="s">
        <v>52</v>
      </c>
      <c r="AD3" s="282"/>
      <c r="AE3" s="282" t="s">
        <v>53</v>
      </c>
      <c r="AF3" s="282"/>
    </row>
    <row r="4" spans="1:32" ht="57" x14ac:dyDescent="0.25">
      <c r="A4" s="287"/>
      <c r="B4" s="288"/>
      <c r="C4" s="288"/>
      <c r="D4" s="289"/>
      <c r="E4" s="80" t="s">
        <v>74</v>
      </c>
      <c r="F4" s="80" t="s">
        <v>75</v>
      </c>
      <c r="G4" s="80" t="s">
        <v>74</v>
      </c>
      <c r="H4" s="80" t="s">
        <v>75</v>
      </c>
      <c r="I4" s="80" t="s">
        <v>74</v>
      </c>
      <c r="J4" s="80" t="s">
        <v>75</v>
      </c>
      <c r="K4" s="80" t="s">
        <v>74</v>
      </c>
      <c r="L4" s="80" t="s">
        <v>75</v>
      </c>
      <c r="M4" s="80" t="s">
        <v>74</v>
      </c>
      <c r="N4" s="80" t="s">
        <v>75</v>
      </c>
      <c r="O4" s="80" t="s">
        <v>74</v>
      </c>
      <c r="P4" s="80" t="s">
        <v>75</v>
      </c>
      <c r="Q4" s="80" t="s">
        <v>74</v>
      </c>
      <c r="R4" s="80" t="s">
        <v>75</v>
      </c>
      <c r="S4" s="80" t="s">
        <v>74</v>
      </c>
      <c r="T4" s="80" t="s">
        <v>75</v>
      </c>
      <c r="U4" s="80" t="s">
        <v>74</v>
      </c>
      <c r="V4" s="80" t="s">
        <v>75</v>
      </c>
      <c r="W4" s="80" t="s">
        <v>74</v>
      </c>
      <c r="X4" s="80" t="s">
        <v>75</v>
      </c>
      <c r="Y4" s="80" t="s">
        <v>74</v>
      </c>
      <c r="Z4" s="80" t="s">
        <v>75</v>
      </c>
      <c r="AA4" s="80" t="s">
        <v>74</v>
      </c>
      <c r="AB4" s="80" t="s">
        <v>75</v>
      </c>
    </row>
    <row r="5" spans="1:32" x14ac:dyDescent="0.25">
      <c r="A5" s="90" t="s">
        <v>25</v>
      </c>
      <c r="B5" s="90" t="s">
        <v>26</v>
      </c>
      <c r="C5" s="90" t="s">
        <v>27</v>
      </c>
      <c r="D5" s="91" t="s">
        <v>8</v>
      </c>
      <c r="E5" s="90"/>
      <c r="F5" s="92" t="s">
        <v>63</v>
      </c>
      <c r="G5" s="90"/>
      <c r="H5" s="92" t="s">
        <v>64</v>
      </c>
      <c r="I5" s="90"/>
      <c r="J5" s="92" t="s">
        <v>65</v>
      </c>
      <c r="K5" s="90"/>
      <c r="L5" s="92" t="s">
        <v>66</v>
      </c>
      <c r="M5" s="90"/>
      <c r="N5" s="92" t="s">
        <v>67</v>
      </c>
      <c r="O5" s="90"/>
      <c r="P5" s="92" t="s">
        <v>68</v>
      </c>
      <c r="Q5" s="90"/>
      <c r="R5" s="92" t="s">
        <v>69</v>
      </c>
      <c r="S5" s="90"/>
      <c r="T5" s="92" t="s">
        <v>70</v>
      </c>
      <c r="U5" s="90"/>
      <c r="V5" s="92" t="s">
        <v>71</v>
      </c>
      <c r="W5" s="90"/>
      <c r="X5" s="92" t="s">
        <v>72</v>
      </c>
      <c r="Y5" s="90"/>
      <c r="Z5" s="93" t="s">
        <v>76</v>
      </c>
      <c r="AA5" s="90"/>
      <c r="AB5" s="93" t="s">
        <v>77</v>
      </c>
      <c r="AC5" s="94"/>
    </row>
    <row r="6" spans="1:32" ht="30.75" thickBot="1" x14ac:dyDescent="0.3">
      <c r="A6" s="79">
        <v>1</v>
      </c>
      <c r="B6" s="79"/>
      <c r="C6" s="95">
        <f>'CO (All Subjects)'!C4</f>
        <v>0</v>
      </c>
      <c r="D6" s="95" t="str">
        <f>'CO (All Subjects)'!D4</f>
        <v>Auditing and Management Accounting</v>
      </c>
      <c r="E6" s="95">
        <v>1.8</v>
      </c>
      <c r="F6" s="96">
        <f>'CO-PO Mapping'!C16</f>
        <v>1.944364788517331</v>
      </c>
      <c r="G6" s="79">
        <v>2</v>
      </c>
      <c r="H6" s="96">
        <f>'CO-PO Mapping'!D16</f>
        <v>1.9475948936224361</v>
      </c>
      <c r="I6" s="79">
        <v>2.9</v>
      </c>
      <c r="J6" s="96">
        <f>'CO-PO Mapping'!E16</f>
        <v>1.9484188425713851</v>
      </c>
      <c r="K6" s="79">
        <v>2.2999999999999998</v>
      </c>
      <c r="L6" s="96">
        <f>'CO-PO Mapping'!F16</f>
        <v>1.9542060583586007</v>
      </c>
      <c r="M6" s="79">
        <v>2</v>
      </c>
      <c r="N6" s="96">
        <f>'CO-PO Mapping'!G16</f>
        <v>1.9506477381336138</v>
      </c>
      <c r="O6" s="79">
        <v>1.5</v>
      </c>
      <c r="P6" s="96">
        <f>'CO-PO Mapping'!H16</f>
        <v>1.9554346083371508</v>
      </c>
      <c r="Q6" s="79">
        <v>1.8</v>
      </c>
      <c r="R6" s="96">
        <f>'CO-PO Mapping'!I16</f>
        <v>1.9494248485773911</v>
      </c>
      <c r="S6" s="79">
        <v>2</v>
      </c>
      <c r="T6" s="96">
        <f>'CO-PO Mapping'!J16</f>
        <v>1.9483988225513651</v>
      </c>
      <c r="U6" s="79">
        <v>1.7</v>
      </c>
      <c r="V6" s="96">
        <f>'CO-PO Mapping'!K16</f>
        <v>1.9501065302590725</v>
      </c>
      <c r="W6" s="79">
        <v>2.2000000000000002</v>
      </c>
      <c r="X6" s="96">
        <f>'CO-PO Mapping'!L16</f>
        <v>1.9451230467755893</v>
      </c>
      <c r="Y6" s="79">
        <v>1.1000000000000001</v>
      </c>
      <c r="Z6" s="96">
        <f>'CO-PO Mapping'!M16</f>
        <v>1.9471325562850987</v>
      </c>
      <c r="AA6" s="79">
        <v>1.8</v>
      </c>
      <c r="AB6" s="97">
        <f>'CO-PO Mapping'!N16</f>
        <v>1.9575629867155293</v>
      </c>
      <c r="AC6" s="98"/>
    </row>
    <row r="7" spans="1:32" x14ac:dyDescent="0.25">
      <c r="A7" s="79">
        <v>2</v>
      </c>
      <c r="B7" s="79"/>
      <c r="C7" s="95">
        <f>'CO (All Subjects)'!C5</f>
        <v>0</v>
      </c>
      <c r="D7" s="95" t="str">
        <f>'CO (All Subjects)'!D5</f>
        <v>Computerized Accounting</v>
      </c>
      <c r="E7" s="95">
        <v>2.1</v>
      </c>
      <c r="F7" s="173">
        <f>'CO-PO Mapping'!C31</f>
        <v>1.9490330931856357</v>
      </c>
      <c r="G7" s="79">
        <v>1.8</v>
      </c>
      <c r="H7" s="173">
        <f>'CO-PO Mapping'!D31</f>
        <v>1.9450235723011147</v>
      </c>
      <c r="I7" s="79">
        <v>2.7</v>
      </c>
      <c r="J7" s="173">
        <f>'CO-PO Mapping'!E31</f>
        <v>1.949745794523337</v>
      </c>
      <c r="K7" s="79">
        <v>2</v>
      </c>
      <c r="L7" s="173">
        <f>'CO-PO Mapping'!F31</f>
        <v>1.9501520043045468</v>
      </c>
      <c r="M7" s="79">
        <v>1.3</v>
      </c>
      <c r="N7" s="173">
        <f>'CO-PO Mapping'!G31</f>
        <v>1.9496331819107242</v>
      </c>
      <c r="O7" s="79">
        <v>1.4</v>
      </c>
      <c r="P7" s="173">
        <f>'CO-PO Mapping'!H31</f>
        <v>1.9458487725013149</v>
      </c>
      <c r="Q7" s="79">
        <v>2.6</v>
      </c>
      <c r="R7" s="173">
        <f>'CO-PO Mapping'!I31</f>
        <v>1.9548452689978115</v>
      </c>
      <c r="S7" s="79">
        <v>2.6</v>
      </c>
      <c r="T7" s="173">
        <f>'CO-PO Mapping'!J31</f>
        <v>1.9579954191479616</v>
      </c>
      <c r="U7" s="79">
        <v>1.6</v>
      </c>
      <c r="V7" s="173">
        <f>'CO-PO Mapping'!K31</f>
        <v>1.9356786023311447</v>
      </c>
      <c r="W7" s="79">
        <v>2.8</v>
      </c>
      <c r="X7" s="173">
        <f>'CO-PO Mapping'!L31</f>
        <v>1.9476921158446583</v>
      </c>
      <c r="Y7" s="79">
        <v>2</v>
      </c>
      <c r="Z7" s="173">
        <f>'CO-PO Mapping'!M31</f>
        <v>1.9479884121409545</v>
      </c>
      <c r="AA7" s="79">
        <v>2.5</v>
      </c>
      <c r="AB7" s="173">
        <f>'CO-PO Mapping'!N31</f>
        <v>1.9500667404692829</v>
      </c>
      <c r="AC7" s="98"/>
    </row>
    <row r="8" spans="1:32" ht="30" x14ac:dyDescent="0.25">
      <c r="A8" s="79">
        <v>3</v>
      </c>
      <c r="B8" s="79"/>
      <c r="C8" s="95">
        <f>'CO (All Subjects)'!C6</f>
        <v>0</v>
      </c>
      <c r="D8" s="95" t="str">
        <f>'CO (All Subjects)'!D6</f>
        <v>Rural Development and Corporation</v>
      </c>
      <c r="E8" s="95">
        <v>2.2000000000000002</v>
      </c>
      <c r="F8" s="173">
        <f>'CO-PO Mapping'!C46</f>
        <v>1.9504398635924063</v>
      </c>
      <c r="G8" s="79">
        <v>1.3</v>
      </c>
      <c r="H8" s="173">
        <f>'CO-PO Mapping'!D46</f>
        <v>1.9528682920208345</v>
      </c>
      <c r="I8" s="79">
        <v>1.9</v>
      </c>
      <c r="J8" s="173">
        <f>'CO-PO Mapping'!E46</f>
        <v>1.944255929658472</v>
      </c>
      <c r="K8" s="79">
        <v>2.9</v>
      </c>
      <c r="L8" s="173"/>
      <c r="M8" s="79">
        <v>2.1</v>
      </c>
      <c r="N8" s="173">
        <f>'CO-PO Mapping'!G46</f>
        <v>1.9528332569857996</v>
      </c>
      <c r="O8" s="79">
        <v>1.4</v>
      </c>
      <c r="P8" s="173">
        <f>'CO-PO Mapping'!H46</f>
        <v>1.951566990719533</v>
      </c>
      <c r="Q8" s="79">
        <v>1.7</v>
      </c>
      <c r="R8" s="173">
        <f>'CO-PO Mapping'!I46</f>
        <v>1.9374128365653789</v>
      </c>
      <c r="S8" s="79">
        <v>2.2999999999999998</v>
      </c>
      <c r="T8" s="173">
        <f>'CO-PO Mapping'!J46</f>
        <v>1.9545449686975112</v>
      </c>
      <c r="U8" s="79">
        <v>1.8</v>
      </c>
      <c r="V8" s="173">
        <f>'CO-PO Mapping'!K46</f>
        <v>1.9627206443731868</v>
      </c>
      <c r="W8" s="79">
        <v>2.2999999999999998</v>
      </c>
      <c r="X8" s="173">
        <f>'CO-PO Mapping'!L46</f>
        <v>1.9279683921209345</v>
      </c>
      <c r="Y8" s="79">
        <v>2.2000000000000002</v>
      </c>
      <c r="Z8" s="173">
        <f>'CO-PO Mapping'!M46</f>
        <v>1.9471325562850987</v>
      </c>
      <c r="AA8" s="79">
        <v>2.2000000000000002</v>
      </c>
      <c r="AB8" s="173">
        <f>'CO-PO Mapping'!N46</f>
        <v>1.9425529767055192</v>
      </c>
      <c r="AC8" s="98"/>
    </row>
    <row r="9" spans="1:32" ht="29.25" customHeight="1" x14ac:dyDescent="0.25">
      <c r="A9" s="79">
        <v>4</v>
      </c>
      <c r="B9" s="79"/>
      <c r="C9" s="95">
        <f>'CO (All Subjects)'!C7</f>
        <v>0</v>
      </c>
      <c r="D9" s="95" t="str">
        <f>'CO (All Subjects)'!D7</f>
        <v>Business Budgeting</v>
      </c>
      <c r="E9" s="95">
        <v>2.6</v>
      </c>
      <c r="F9" s="173">
        <f>'CO-PO Mapping'!C62</f>
        <v>1.9567246483771905</v>
      </c>
      <c r="G9" s="79">
        <v>2.1</v>
      </c>
      <c r="H9" s="175">
        <f>'CO-PO Mapping'!D62</f>
        <v>1.9491996233521658</v>
      </c>
      <c r="I9" s="79">
        <v>2</v>
      </c>
      <c r="J9" s="173">
        <f>'CO-PO Mapping'!E62</f>
        <v>1.9540614852140277</v>
      </c>
      <c r="K9" s="79">
        <v>1.6</v>
      </c>
      <c r="L9" s="173">
        <f>'CO-PO Mapping'!F79</f>
        <v>1.9620787524812948</v>
      </c>
      <c r="M9" s="79">
        <v>2.2999999999999998</v>
      </c>
      <c r="N9" s="173">
        <f>'CO-PO Mapping'!G62</f>
        <v>1.9517478859004282</v>
      </c>
      <c r="O9" s="79">
        <v>1.6</v>
      </c>
      <c r="P9" s="173">
        <f>'CO-PO Mapping'!H62</f>
        <v>1.9568092329617752</v>
      </c>
      <c r="Q9" s="79">
        <v>1.9</v>
      </c>
      <c r="R9" s="173">
        <f>'CO-PO Mapping'!I62</f>
        <v>1.943408832561375</v>
      </c>
      <c r="S9" s="79">
        <v>3</v>
      </c>
      <c r="T9" s="173">
        <f>'CO-PO Mapping'!J62</f>
        <v>1.9558512750038175</v>
      </c>
      <c r="U9" s="79">
        <v>1.9</v>
      </c>
      <c r="V9" s="173">
        <f>'CO-PO Mapping'!K62</f>
        <v>1.9654608846134269</v>
      </c>
      <c r="W9" s="79">
        <v>1.9</v>
      </c>
      <c r="X9" s="173">
        <f>'CO-PO Mapping'!L62</f>
        <v>1.9631710948236372</v>
      </c>
      <c r="Y9" s="79">
        <v>2</v>
      </c>
      <c r="Z9" s="173">
        <f>'CO-PO Mapping'!M62</f>
        <v>1.9442822059347482</v>
      </c>
      <c r="AA9" s="79">
        <v>2.8</v>
      </c>
      <c r="AB9" s="173">
        <f>'CO-PO Mapping'!N62</f>
        <v>1.9636710948236373</v>
      </c>
      <c r="AC9" s="98"/>
    </row>
    <row r="10" spans="1:32" x14ac:dyDescent="0.25">
      <c r="A10" s="79">
        <v>5</v>
      </c>
      <c r="B10" s="79"/>
      <c r="C10" s="95">
        <f>'CO (All Subjects)'!C8</f>
        <v>0</v>
      </c>
      <c r="D10" s="95" t="str">
        <f>'CO (All Subjects)'!D8</f>
        <v>Functional management</v>
      </c>
      <c r="E10" s="95">
        <v>2</v>
      </c>
      <c r="F10" s="174">
        <f>'CO-PO Mapping'!C46</f>
        <v>1.9504398635924063</v>
      </c>
      <c r="G10" s="79">
        <v>1.5</v>
      </c>
      <c r="H10" s="174">
        <f>'CO-PO Mapping'!D46</f>
        <v>1.9528682920208345</v>
      </c>
      <c r="I10" s="79">
        <v>1.8</v>
      </c>
      <c r="J10" s="174">
        <f>'CO-PO Mapping'!E46</f>
        <v>1.944255929658472</v>
      </c>
      <c r="K10" s="79">
        <v>2.1</v>
      </c>
      <c r="L10" s="174">
        <f>'CO-PO Mapping'!F79</f>
        <v>1.9620787524812948</v>
      </c>
      <c r="M10" s="79">
        <v>1.6</v>
      </c>
      <c r="N10" s="174">
        <f>'CO-PO Mapping'!G46</f>
        <v>1.9528332569857996</v>
      </c>
      <c r="O10" s="79">
        <v>1.7</v>
      </c>
      <c r="P10" s="174">
        <f>'CO-PO Mapping'!H46</f>
        <v>1.951566990719533</v>
      </c>
      <c r="Q10" s="79">
        <v>2.4</v>
      </c>
      <c r="R10" s="174">
        <f>'CO-PO Mapping'!I46</f>
        <v>1.9374128365653789</v>
      </c>
      <c r="S10" s="79">
        <v>2.1</v>
      </c>
      <c r="T10" s="174">
        <f>'CO-PO Mapping'!J46</f>
        <v>1.9545449686975112</v>
      </c>
      <c r="U10" s="79">
        <v>2</v>
      </c>
      <c r="V10" s="174">
        <f>'CO-PO Mapping'!K46</f>
        <v>1.9627206443731868</v>
      </c>
      <c r="W10" s="79">
        <v>1.7</v>
      </c>
      <c r="X10" s="174">
        <f>'CO-PO Mapping'!L46</f>
        <v>1.9279683921209345</v>
      </c>
      <c r="Y10" s="79">
        <v>2.2999999999999998</v>
      </c>
      <c r="Z10" s="174">
        <f>'CO-PO Mapping'!M46</f>
        <v>1.9471325562850987</v>
      </c>
      <c r="AA10" s="79">
        <v>1.9</v>
      </c>
      <c r="AB10" s="174">
        <f>'CO-PO Mapping'!N46</f>
        <v>1.9425529767055192</v>
      </c>
      <c r="AC10" s="98"/>
    </row>
    <row r="11" spans="1:32" ht="30" x14ac:dyDescent="0.25">
      <c r="A11" s="79">
        <v>6</v>
      </c>
      <c r="B11" s="79"/>
      <c r="C11" s="95">
        <f>'CO (All Subjects)'!C9</f>
        <v>0</v>
      </c>
      <c r="D11" s="95" t="str">
        <f>'CO (All Subjects)'!D9</f>
        <v>ADVERTISING AND SALES MANAGEMENT</v>
      </c>
      <c r="E11" s="95">
        <v>2.2999999999999998</v>
      </c>
      <c r="F11" s="173">
        <f>'CO-PO Mapping'!C94</f>
        <v>1.953856780509323</v>
      </c>
      <c r="G11" s="79">
        <v>2.2999999999999998</v>
      </c>
      <c r="H11" s="173">
        <f>'CO-PO Mapping'!D94</f>
        <v>1.9521450687976112</v>
      </c>
      <c r="I11" s="79">
        <v>2.5</v>
      </c>
      <c r="J11" s="173">
        <f>'CO-PO Mapping'!E94</f>
        <v>1.9430644882170305</v>
      </c>
      <c r="K11" s="79">
        <v>1.3</v>
      </c>
      <c r="L11" s="173">
        <f>'CO-PO Mapping'!F94</f>
        <v>1.9604308545833973</v>
      </c>
      <c r="M11" s="79">
        <v>2.5</v>
      </c>
      <c r="N11" s="173">
        <f>'CO-PO Mapping'!G94</f>
        <v>1.9482887124412549</v>
      </c>
      <c r="O11" s="79">
        <v>1.9</v>
      </c>
      <c r="P11" s="173">
        <f>'CO-PO Mapping'!H94</f>
        <v>1.9494338575863999</v>
      </c>
      <c r="Q11" s="79">
        <v>2.2999999999999998</v>
      </c>
      <c r="R11" s="173">
        <f>'CO-PO Mapping'!I94</f>
        <v>1.9442822059347482</v>
      </c>
      <c r="S11" s="79">
        <v>2.2999999999999998</v>
      </c>
      <c r="T11" s="173">
        <f>'CO-PO Mapping'!J94</f>
        <v>1.9612566804092229</v>
      </c>
      <c r="U11" s="79">
        <v>2.1</v>
      </c>
      <c r="V11" s="173">
        <f>'CO-PO Mapping'!K94</f>
        <v>1.9391305542830968</v>
      </c>
      <c r="W11" s="79">
        <v>1.9</v>
      </c>
      <c r="X11" s="173">
        <f>'CO-PO Mapping'!L94</f>
        <v>1.9385464701990127</v>
      </c>
      <c r="Y11" s="79">
        <v>2</v>
      </c>
      <c r="Z11" s="173">
        <f>'CO-PO Mapping'!M94</f>
        <v>1.9491996233521658</v>
      </c>
      <c r="AA11" s="79">
        <v>1.8</v>
      </c>
      <c r="AB11" s="173">
        <f>'CO-PO Mapping'!N94</f>
        <v>1.9477106343631767</v>
      </c>
      <c r="AC11" s="98"/>
    </row>
    <row r="12" spans="1:32" x14ac:dyDescent="0.25">
      <c r="A12" s="98"/>
      <c r="B12" s="99"/>
      <c r="C12" s="100"/>
      <c r="D12" s="101"/>
      <c r="E12" s="81"/>
      <c r="F12" s="98"/>
      <c r="G12" s="81"/>
      <c r="H12" s="98"/>
      <c r="I12" s="81"/>
      <c r="J12" s="98"/>
      <c r="K12" s="81"/>
      <c r="L12" s="98"/>
      <c r="M12" s="81"/>
      <c r="N12" s="98"/>
      <c r="O12" s="81"/>
      <c r="P12" s="98"/>
      <c r="Q12" s="81"/>
      <c r="R12" s="98"/>
      <c r="S12" s="81"/>
      <c r="T12" s="98"/>
      <c r="U12" s="81"/>
      <c r="V12" s="98"/>
      <c r="W12" s="81"/>
      <c r="X12" s="98"/>
      <c r="Y12" s="81"/>
      <c r="Z12" s="98"/>
      <c r="AA12" s="81"/>
      <c r="AB12" s="98"/>
    </row>
    <row r="14" spans="1:32" x14ac:dyDescent="0.25">
      <c r="D14" s="78" t="s">
        <v>78</v>
      </c>
      <c r="E14" s="82">
        <f>AVERAGE(E6:E11)</f>
        <v>2.1666666666666665</v>
      </c>
      <c r="F14" s="83"/>
      <c r="G14" s="84">
        <f>AVERAGE(G6:G11)</f>
        <v>1.8333333333333333</v>
      </c>
      <c r="H14" s="83"/>
      <c r="I14" s="84">
        <f>AVERAGE(I6:I11)</f>
        <v>2.3000000000000003</v>
      </c>
      <c r="J14" s="83"/>
      <c r="K14" s="84">
        <f>AVERAGE(K6:K11)</f>
        <v>2.0333333333333332</v>
      </c>
      <c r="L14" s="83"/>
      <c r="M14" s="84">
        <f>AVERAGE(M6:M11)</f>
        <v>1.9666666666666668</v>
      </c>
      <c r="N14" s="83"/>
      <c r="O14" s="84">
        <f>AVERAGE(O6:O11)</f>
        <v>1.5833333333333333</v>
      </c>
      <c r="P14" s="83"/>
      <c r="Q14" s="84">
        <f>AVERAGE(Q6:Q11)</f>
        <v>2.1166666666666667</v>
      </c>
      <c r="R14" s="83"/>
      <c r="S14" s="84">
        <f>AVERAGE(S6:S11)</f>
        <v>2.3833333333333329</v>
      </c>
      <c r="T14" s="83"/>
      <c r="U14" s="84">
        <f>AVERAGE(U6:U11)</f>
        <v>1.8499999999999999</v>
      </c>
      <c r="V14" s="83"/>
      <c r="W14" s="84">
        <f>AVERAGE(W6:W11)</f>
        <v>2.1333333333333333</v>
      </c>
      <c r="X14" s="83"/>
      <c r="Y14" s="84">
        <f>AVERAGE(Y6:Y11)</f>
        <v>1.9333333333333336</v>
      </c>
      <c r="Z14" s="83"/>
      <c r="AA14" s="84">
        <f>AVERAGE(AA6:AA11)</f>
        <v>2.166666666666667</v>
      </c>
      <c r="AB14" s="85"/>
    </row>
    <row r="15" spans="1:32" x14ac:dyDescent="0.25">
      <c r="E15" s="86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87"/>
    </row>
    <row r="16" spans="1:32" x14ac:dyDescent="0.25">
      <c r="D16" s="78" t="s">
        <v>79</v>
      </c>
      <c r="E16" s="86"/>
      <c r="F16" s="150">
        <f>AVERAGE(F6:F11)</f>
        <v>1.9508098396290487</v>
      </c>
      <c r="G16" s="102"/>
      <c r="H16" s="150">
        <f>AVERAGE(H6:H11)</f>
        <v>1.9499499570191661</v>
      </c>
      <c r="I16" s="102"/>
      <c r="J16" s="150">
        <f>AVERAGE(J6:J11)</f>
        <v>1.9473004116404542</v>
      </c>
      <c r="K16" s="102"/>
      <c r="L16" s="150">
        <f>AVERAGE(L6:L11)</f>
        <v>1.957789284441827</v>
      </c>
      <c r="M16" s="102"/>
      <c r="N16" s="150">
        <f>AVERAGE(N6:N11)</f>
        <v>1.95099733872627</v>
      </c>
      <c r="O16" s="102"/>
      <c r="P16" s="150">
        <f>AVERAGE(P6:P11)</f>
        <v>1.9517767421376178</v>
      </c>
      <c r="Q16" s="102"/>
      <c r="R16" s="150">
        <f>AVERAGE(R6:R11)</f>
        <v>1.9444644715336805</v>
      </c>
      <c r="S16" s="102"/>
      <c r="T16" s="150">
        <f>AVERAGE(T6:T11)</f>
        <v>1.9554320224178985</v>
      </c>
      <c r="U16" s="102"/>
      <c r="V16" s="150">
        <f>AVERAGE(V6:V11)</f>
        <v>1.9526363100388524</v>
      </c>
      <c r="W16" s="102"/>
      <c r="X16" s="150">
        <f>AVERAGE(X6:X11)</f>
        <v>1.9417449186474611</v>
      </c>
      <c r="Y16" s="102"/>
      <c r="Z16" s="150">
        <f>AVERAGE(Z6:Z11)</f>
        <v>1.9471446517138611</v>
      </c>
      <c r="AA16" s="102"/>
      <c r="AB16" s="151">
        <f>AVERAGE(AB6:AB11)</f>
        <v>1.9506862349637775</v>
      </c>
    </row>
    <row r="17" spans="4:28" x14ac:dyDescent="0.25">
      <c r="E17" s="86"/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2"/>
      <c r="R17" s="103"/>
      <c r="S17" s="102"/>
      <c r="T17" s="103"/>
      <c r="U17" s="102"/>
      <c r="V17" s="103"/>
      <c r="W17" s="102"/>
      <c r="X17" s="103"/>
      <c r="Y17" s="102"/>
      <c r="Z17" s="103"/>
      <c r="AA17" s="102"/>
      <c r="AB17" s="88"/>
    </row>
    <row r="18" spans="4:28" x14ac:dyDescent="0.25">
      <c r="D18" s="78" t="s">
        <v>80</v>
      </c>
      <c r="E18" s="86"/>
      <c r="F18" s="152">
        <v>2.1</v>
      </c>
      <c r="G18" s="102"/>
      <c r="H18" s="152">
        <v>2.5</v>
      </c>
      <c r="I18" s="102"/>
      <c r="J18" s="152">
        <v>2.5</v>
      </c>
      <c r="K18" s="102"/>
      <c r="L18" s="152">
        <v>2.1</v>
      </c>
      <c r="M18" s="102"/>
      <c r="N18" s="152">
        <v>2.5</v>
      </c>
      <c r="O18" s="102"/>
      <c r="P18" s="152">
        <v>2.2999999999999998</v>
      </c>
      <c r="Q18" s="102"/>
      <c r="R18" s="152">
        <v>2.1</v>
      </c>
      <c r="S18" s="102"/>
      <c r="T18" s="152">
        <v>2.5</v>
      </c>
      <c r="U18" s="102"/>
      <c r="V18" s="152">
        <v>2.2000000000000002</v>
      </c>
      <c r="W18" s="102"/>
      <c r="X18" s="152">
        <v>2.1</v>
      </c>
      <c r="Y18" s="102"/>
      <c r="Z18" s="152">
        <v>2.2999999999999998</v>
      </c>
      <c r="AA18" s="102"/>
      <c r="AB18" s="153">
        <v>2.2000000000000002</v>
      </c>
    </row>
    <row r="19" spans="4:28" x14ac:dyDescent="0.25">
      <c r="E19" s="86"/>
      <c r="F19" s="103"/>
      <c r="G19" s="102"/>
      <c r="H19" s="103"/>
      <c r="I19" s="102"/>
      <c r="J19" s="103"/>
      <c r="K19" s="102"/>
      <c r="L19" s="103"/>
      <c r="M19" s="102"/>
      <c r="N19" s="103"/>
      <c r="O19" s="102"/>
      <c r="P19" s="103"/>
      <c r="Q19" s="102"/>
      <c r="R19" s="103"/>
      <c r="S19" s="102"/>
      <c r="T19" s="103"/>
      <c r="U19" s="102"/>
      <c r="V19" s="103"/>
      <c r="W19" s="102"/>
      <c r="X19" s="103"/>
      <c r="Y19" s="102"/>
      <c r="Z19" s="103"/>
      <c r="AA19" s="102"/>
      <c r="AB19" s="88"/>
    </row>
    <row r="20" spans="4:28" x14ac:dyDescent="0.25">
      <c r="D20" s="78" t="s">
        <v>81</v>
      </c>
      <c r="E20" s="86"/>
      <c r="F20" s="154">
        <f>(F16+F18)/2</f>
        <v>2.0254049198145245</v>
      </c>
      <c r="G20" s="102"/>
      <c r="H20" s="154">
        <f>(H16+H18)/2</f>
        <v>2.2249749785095831</v>
      </c>
      <c r="I20" s="102"/>
      <c r="J20" s="154">
        <f>(J16+J18)/2</f>
        <v>2.2236502058202272</v>
      </c>
      <c r="K20" s="102"/>
      <c r="L20" s="154">
        <f>(L16+L18)/2</f>
        <v>2.0288946422209135</v>
      </c>
      <c r="M20" s="102"/>
      <c r="N20" s="154">
        <f>(N16+N18)/2</f>
        <v>2.2254986693631351</v>
      </c>
      <c r="O20" s="102"/>
      <c r="P20" s="154">
        <f>(P16+P18)/2</f>
        <v>2.1258883710688088</v>
      </c>
      <c r="Q20" s="102"/>
      <c r="R20" s="154">
        <f>(R16+R18)/2</f>
        <v>2.0222322357668405</v>
      </c>
      <c r="S20" s="102"/>
      <c r="T20" s="154">
        <f>(T16+T18)/2</f>
        <v>2.2277160112089494</v>
      </c>
      <c r="U20" s="102"/>
      <c r="V20" s="154">
        <f>(V16+V18)/2</f>
        <v>2.0763181550194263</v>
      </c>
      <c r="W20" s="102"/>
      <c r="X20" s="154">
        <f>(X16+X18)/2</f>
        <v>2.0208724593237308</v>
      </c>
      <c r="Y20" s="102"/>
      <c r="Z20" s="154">
        <f>(Z16+Z18)/2</f>
        <v>2.1235723258569306</v>
      </c>
      <c r="AA20" s="102"/>
      <c r="AB20" s="155">
        <f>(AB16+AB18)/2</f>
        <v>2.0753431174818888</v>
      </c>
    </row>
    <row r="21" spans="4:28" x14ac:dyDescent="0.25">
      <c r="E21" s="104"/>
      <c r="F21" s="105"/>
      <c r="G21" s="89"/>
      <c r="H21" s="105"/>
      <c r="I21" s="89"/>
      <c r="J21" s="105"/>
      <c r="K21" s="89"/>
      <c r="L21" s="105"/>
      <c r="M21" s="89"/>
      <c r="N21" s="105"/>
      <c r="O21" s="89"/>
      <c r="P21" s="105"/>
      <c r="Q21" s="89"/>
      <c r="R21" s="105"/>
      <c r="S21" s="89"/>
      <c r="T21" s="105"/>
      <c r="U21" s="89"/>
      <c r="V21" s="105"/>
      <c r="W21" s="89"/>
      <c r="X21" s="105"/>
      <c r="Y21" s="89"/>
      <c r="Z21" s="105"/>
      <c r="AA21" s="89"/>
      <c r="AB21" s="106"/>
    </row>
    <row r="22" spans="4:28" x14ac:dyDescent="0.25">
      <c r="E22" s="283" t="s">
        <v>40</v>
      </c>
      <c r="F22" s="283"/>
      <c r="G22" s="283" t="s">
        <v>41</v>
      </c>
      <c r="H22" s="283"/>
      <c r="I22" s="283" t="s">
        <v>42</v>
      </c>
      <c r="J22" s="283"/>
      <c r="K22" s="283" t="s">
        <v>43</v>
      </c>
      <c r="L22" s="283"/>
      <c r="M22" s="283" t="s">
        <v>44</v>
      </c>
      <c r="N22" s="283"/>
      <c r="O22" s="283" t="s">
        <v>45</v>
      </c>
      <c r="P22" s="283"/>
      <c r="Q22" s="283" t="s">
        <v>46</v>
      </c>
      <c r="R22" s="283"/>
      <c r="S22" s="283" t="s">
        <v>47</v>
      </c>
      <c r="T22" s="283"/>
      <c r="U22" s="283" t="s">
        <v>48</v>
      </c>
      <c r="V22" s="283"/>
      <c r="W22" s="283" t="s">
        <v>49</v>
      </c>
      <c r="X22" s="283"/>
      <c r="Y22" s="283" t="s">
        <v>52</v>
      </c>
      <c r="Z22" s="283"/>
      <c r="AA22" s="283" t="s">
        <v>53</v>
      </c>
      <c r="AB22" s="283"/>
    </row>
    <row r="23" spans="4:28" x14ac:dyDescent="0.25">
      <c r="E23" s="283" t="str">
        <f>IF(F20&gt;E14, "Achieve", "Not Achive")</f>
        <v>Not Achive</v>
      </c>
      <c r="F23" s="283"/>
      <c r="G23" s="283" t="str">
        <f>IF(H20&gt;G14, "Achieve", "Not Achive")</f>
        <v>Achieve</v>
      </c>
      <c r="H23" s="283"/>
      <c r="I23" s="283" t="str">
        <f>IF(J20&gt;I14, "Achieve", "Not Achive")</f>
        <v>Not Achive</v>
      </c>
      <c r="J23" s="283"/>
      <c r="K23" s="283" t="str">
        <f>IF(L20&gt;K14, "Achieve", "Not Achive")</f>
        <v>Not Achive</v>
      </c>
      <c r="L23" s="283"/>
      <c r="M23" s="283" t="str">
        <f>IF(N20&gt;M14, "Achieve", "Not Achive")</f>
        <v>Achieve</v>
      </c>
      <c r="N23" s="283"/>
      <c r="O23" s="283" t="str">
        <f>IF(P20&gt;O14, "Achieve", "Not Achive")</f>
        <v>Achieve</v>
      </c>
      <c r="P23" s="283"/>
      <c r="Q23" s="283" t="str">
        <f>IF(R20&gt;Q14, "Achieve", "Not Achive")</f>
        <v>Not Achive</v>
      </c>
      <c r="R23" s="283"/>
      <c r="S23" s="283" t="str">
        <f>IF(T20&gt;S14, "Achieve", "Not Achive")</f>
        <v>Not Achive</v>
      </c>
      <c r="T23" s="283"/>
      <c r="U23" s="283" t="str">
        <f>IF(V20&gt;U14, "Achieve", "Not Achive")</f>
        <v>Achieve</v>
      </c>
      <c r="V23" s="283"/>
      <c r="W23" s="283" t="str">
        <f>IF(X20&gt;W14, "Achieve", "Not Achive")</f>
        <v>Not Achive</v>
      </c>
      <c r="X23" s="283"/>
      <c r="Y23" s="283" t="str">
        <f>IF(Z20&gt;Y14, "Achieve", "Not Achive")</f>
        <v>Achieve</v>
      </c>
      <c r="Z23" s="283"/>
      <c r="AA23" s="283" t="str">
        <f>IF(AB20&gt;AA14, "Achieve", "Not Achive")</f>
        <v>Not Achive</v>
      </c>
      <c r="AB23" s="283"/>
    </row>
  </sheetData>
  <mergeCells count="39">
    <mergeCell ref="Y23:Z23"/>
    <mergeCell ref="AA23:AB23"/>
    <mergeCell ref="Q23:R23"/>
    <mergeCell ref="U23:V23"/>
    <mergeCell ref="S23:T23"/>
    <mergeCell ref="W23:X23"/>
    <mergeCell ref="E23:F23"/>
    <mergeCell ref="I23:J23"/>
    <mergeCell ref="K23:L23"/>
    <mergeCell ref="O23:P23"/>
    <mergeCell ref="E3:F3"/>
    <mergeCell ref="G3:H3"/>
    <mergeCell ref="I3:J3"/>
    <mergeCell ref="K3:L3"/>
    <mergeCell ref="M3:N3"/>
    <mergeCell ref="E22:F22"/>
    <mergeCell ref="G23:H23"/>
    <mergeCell ref="M23:N23"/>
    <mergeCell ref="G22:H22"/>
    <mergeCell ref="I22:J22"/>
    <mergeCell ref="K22:L22"/>
    <mergeCell ref="AA22:AB22"/>
    <mergeCell ref="S22:T22"/>
    <mergeCell ref="U22:V22"/>
    <mergeCell ref="W22:X22"/>
    <mergeCell ref="A3:D4"/>
    <mergeCell ref="M22:N22"/>
    <mergeCell ref="O22:P22"/>
    <mergeCell ref="Q22:R22"/>
    <mergeCell ref="O3:P3"/>
    <mergeCell ref="Y22:Z22"/>
    <mergeCell ref="AE3:AF3"/>
    <mergeCell ref="Q3:R3"/>
    <mergeCell ref="S3:T3"/>
    <mergeCell ref="U3:V3"/>
    <mergeCell ref="W3:X3"/>
    <mergeCell ref="Y3:Z3"/>
    <mergeCell ref="AA3:AB3"/>
    <mergeCell ref="AC3:A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ABST Paper-1</vt:lpstr>
      <vt:lpstr>ABST Paper-2</vt:lpstr>
      <vt:lpstr>EAFM Paper-1</vt:lpstr>
      <vt:lpstr>EAFM Paper-2</vt:lpstr>
      <vt:lpstr>BADM Paper-1</vt:lpstr>
      <vt:lpstr>BADM Paper-2</vt:lpstr>
      <vt:lpstr>CO (All Subjects)</vt:lpstr>
      <vt:lpstr>CO-PO Mapping</vt:lpstr>
      <vt:lpstr>Final Attainment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 arora</dc:creator>
  <cp:lastModifiedBy>dell</cp:lastModifiedBy>
  <dcterms:created xsi:type="dcterms:W3CDTF">2023-05-12T09:39:20Z</dcterms:created>
  <dcterms:modified xsi:type="dcterms:W3CDTF">2023-08-10T05:45:26Z</dcterms:modified>
</cp:coreProperties>
</file>